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4.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e4560c99ae264b73/Desktop/data course/ASSIGNMENT/"/>
    </mc:Choice>
  </mc:AlternateContent>
  <xr:revisionPtr revIDLastSave="92" documentId="8_{4D306A8B-8AF0-419D-934B-A8982A33EE47}" xr6:coauthVersionLast="47" xr6:coauthVersionMax="47" xr10:uidLastSave="{54C6FA83-11A0-4EA2-9D23-460310716166}"/>
  <bookViews>
    <workbookView xWindow="-108" yWindow="-108" windowWidth="23256" windowHeight="12456" tabRatio="759" firstSheet="5" activeTab="5" xr2:uid="{00000000-000D-0000-FFFF-FFFF00000000}"/>
  </bookViews>
  <sheets>
    <sheet name="Customer_Dim" sheetId="1" r:id="rId1"/>
    <sheet name="cleaned customer data" sheetId="6" r:id="rId2"/>
    <sheet name="Product_Dim" sheetId="2" r:id="rId3"/>
    <sheet name="Store_Dim" sheetId="3" r:id="rId4"/>
    <sheet name="region vs store vs rev" sheetId="21" r:id="rId5"/>
    <sheet name="Sales_Fact" sheetId="4" r:id="rId6"/>
    <sheet name="GENDER VS LOYALTY LEVEL" sheetId="19" r:id="rId7"/>
    <sheet name="product vs dis vs quty" sheetId="18" r:id="rId8"/>
    <sheet name="STORE VS REV VS QUN" sheetId="11" r:id="rId9"/>
    <sheet name="REGION VS QT &amp; DIS" sheetId="17" r:id="rId10"/>
    <sheet name="REGION VS YEAR VS REV" sheetId="15" r:id="rId11"/>
    <sheet name="CATEGORY" sheetId="7" r:id="rId12"/>
    <sheet name="REGION" sheetId="8" r:id="rId13"/>
    <sheet name="charts" sheetId="16" r:id="rId14"/>
  </sheets>
  <definedNames>
    <definedName name="_xlnm._FilterDatabase" localSheetId="1" hidden="1">'cleaned customer data'!$A$1:$H$501</definedName>
    <definedName name="_xlnm._FilterDatabase" localSheetId="0" hidden="1">Customer_Dim!$A$1:$N$502</definedName>
    <definedName name="_xlnm._FilterDatabase" localSheetId="2" hidden="1">Product_Dim!$A$1:$G$101</definedName>
    <definedName name="_xlnm._FilterDatabase" localSheetId="5" hidden="1">Sales_Fact!$A$1:$M$2001</definedName>
    <definedName name="_xlnm._FilterDatabase" localSheetId="3" hidden="1">Store_Dim!$A$1:$E$1</definedName>
    <definedName name="_xlcn.WorksheetConnection_Ecommerce_Sales_Dataset_updated.xlsxCATEGORY" hidden="1">CATEGORY[]</definedName>
    <definedName name="_xlcn.WorksheetConnection_Ecommerce_Sales_Dataset_updated.xlsxCUSTOMER_DATA" hidden="1">'cleaned customer data'!$A$1:$H$501</definedName>
    <definedName name="_xlcn.WorksheetConnection_Ecommerce_Sales_Dataset_updated.xlsxPRODUCT" hidden="1">PRODUCT[]</definedName>
    <definedName name="_xlcn.WorksheetConnection_Ecommerce_Sales_Dataset_updated.xlsxREGION" hidden="1">REGION[]</definedName>
    <definedName name="_xlcn.WorksheetConnection_Ecommerce_Sales_Dataset_updated.xlsxSALES_FACT" hidden="1">SALES_FACT[]</definedName>
    <definedName name="_xlcn.WorksheetConnection_Ecommerce_Sales_Dataset_updated.xlsxSTORE_ID" hidden="1">STORE_ID[]</definedName>
    <definedName name="Slicer_Age">#N/A</definedName>
    <definedName name="Slicer_CATEGORY">#N/A</definedName>
    <definedName name="Slicer_gender">#N/A</definedName>
    <definedName name="Slicer_loyalty_level">#N/A</definedName>
    <definedName name="Slicer_new_ds">#N/A</definedName>
    <definedName name="Slicer_Product_ID">#N/A</definedName>
    <definedName name="Slicer_Quantity">#N/A</definedName>
    <definedName name="Slicer_REGION1">#N/A</definedName>
    <definedName name="Slicer_Store_ID1">#N/A</definedName>
    <definedName name="Slicer_TOTAL_REVENUE">#N/A</definedName>
    <definedName name="Slicer_TOTAL_REVENUE1">#N/A</definedName>
    <definedName name="Slicer_Unit_Price">#N/A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s>
  <extLst>
    <ext xmlns:x14="http://schemas.microsoft.com/office/spreadsheetml/2009/9/main" uri="{876F7934-8845-4945-9796-88D515C7AA90}">
      <x14:pivotCaches>
        <pivotCache cacheId="9"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ID" name="STORE_ID" connection="WorksheetConnection_Ecommerce_Sales_Dataset_updated.xlsx!STORE_ID"/>
          <x15:modelTable id="SALES_FACT" name="SALES_FACT" connection="WorksheetConnection_Ecommerce_Sales_Dataset_updated.xlsx!SALES_FACT"/>
          <x15:modelTable id="REGION" name="REGION" connection="WorksheetConnection_Ecommerce_Sales_Dataset_updated.xlsx!REGION"/>
          <x15:modelTable id="PRODUCT" name="PRODUCT" connection="WorksheetConnection_Ecommerce_Sales_Dataset_updated.xlsx!PRODUCT"/>
          <x15:modelTable id="CUSTOMER_DATA" name="CUSTOMER_DATA" connection="WorksheetConnection_Ecommerce_Sales_Dataset_updated.xlsx!CUSTOMER_DATA"/>
          <x15:modelTable id="CATEGORY" name="CATEGORY" connection="WorksheetConnection_Ecommerce_Sales_Dataset_updated.xlsx!CATEGORY"/>
        </x15:modelTables>
        <x15:modelRelationships>
          <x15:modelRelationship fromTable="SALES_FACT" fromColumn="Store_ID" toTable="STORE_ID" toColumn="Store_ID"/>
          <x15:modelRelationship fromTable="SALES_FACT" fromColumn="Product_ID" toTable="PRODUCT" toColumn="Product_ID"/>
          <x15:modelRelationship fromTable="SALES_FACT" fromColumn="Customer_ID" toTable="CUSTOMER_DATA" toColumn="cust id"/>
          <x15:modelRelationship fromTable="SALES_FACT" fromColumn="REGION" toTable="REGION" toColumn="REGION"/>
          <x15:modelRelationship fromTable="PRODUCT" fromColumn="Category" toTable="CATEGORY" toColumn="CATEGORY"/>
        </x15:modelRelationships>
        <x15:extLst>
          <ext xmlns:x16="http://schemas.microsoft.com/office/spreadsheetml/2014/11/main" uri="{9835A34E-60A6-4A7C-AAB8-D5F71C897F49}">
            <x16:modelTimeGroupings>
              <x16:modelTimeGrouping tableName="SALES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O2" i="4" l="1"/>
  <c r="P7"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P19" i="4" l="1"/>
  <c r="P18"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G3" i="4"/>
  <c r="G4" i="4"/>
  <c r="G5" i="4"/>
  <c r="G6" i="4"/>
  <c r="G7" i="4"/>
  <c r="G8" i="4"/>
  <c r="G9" i="4"/>
  <c r="N9" i="4" s="1"/>
  <c r="G10" i="4"/>
  <c r="G11" i="4"/>
  <c r="G12" i="4"/>
  <c r="G13" i="4"/>
  <c r="G14" i="4"/>
  <c r="G15" i="4"/>
  <c r="G16" i="4"/>
  <c r="G17" i="4"/>
  <c r="G18" i="4"/>
  <c r="G19" i="4"/>
  <c r="G20" i="4"/>
  <c r="G21" i="4"/>
  <c r="G22" i="4"/>
  <c r="G23" i="4"/>
  <c r="G24" i="4"/>
  <c r="G25" i="4"/>
  <c r="G26" i="4"/>
  <c r="G27" i="4"/>
  <c r="G28" i="4"/>
  <c r="G29" i="4"/>
  <c r="G30" i="4"/>
  <c r="G31" i="4"/>
  <c r="G32" i="4"/>
  <c r="G33" i="4"/>
  <c r="N33" i="4" s="1"/>
  <c r="G34" i="4"/>
  <c r="G35" i="4"/>
  <c r="G36" i="4"/>
  <c r="G37" i="4"/>
  <c r="G38" i="4"/>
  <c r="G39" i="4"/>
  <c r="G40" i="4"/>
  <c r="G41" i="4"/>
  <c r="G42" i="4"/>
  <c r="G43" i="4"/>
  <c r="G44" i="4"/>
  <c r="G45" i="4"/>
  <c r="G46" i="4"/>
  <c r="G47" i="4"/>
  <c r="G48" i="4"/>
  <c r="G49" i="4"/>
  <c r="G50" i="4"/>
  <c r="G51" i="4"/>
  <c r="G52" i="4"/>
  <c r="G53" i="4"/>
  <c r="G54" i="4"/>
  <c r="G55" i="4"/>
  <c r="G56" i="4"/>
  <c r="G57" i="4"/>
  <c r="N57" i="4" s="1"/>
  <c r="G58" i="4"/>
  <c r="G59" i="4"/>
  <c r="G60" i="4"/>
  <c r="G61" i="4"/>
  <c r="G62" i="4"/>
  <c r="G63" i="4"/>
  <c r="G64" i="4"/>
  <c r="G65" i="4"/>
  <c r="N65" i="4" s="1"/>
  <c r="G66" i="4"/>
  <c r="G67" i="4"/>
  <c r="G68" i="4"/>
  <c r="G69" i="4"/>
  <c r="G70" i="4"/>
  <c r="G71" i="4"/>
  <c r="G72" i="4"/>
  <c r="G73" i="4"/>
  <c r="N73" i="4" s="1"/>
  <c r="G74" i="4"/>
  <c r="G75" i="4"/>
  <c r="G76" i="4"/>
  <c r="G77" i="4"/>
  <c r="G78" i="4"/>
  <c r="G79" i="4"/>
  <c r="G80" i="4"/>
  <c r="G81" i="4"/>
  <c r="G82" i="4"/>
  <c r="G83" i="4"/>
  <c r="G84" i="4"/>
  <c r="G85" i="4"/>
  <c r="G86" i="4"/>
  <c r="G87" i="4"/>
  <c r="G88" i="4"/>
  <c r="G89" i="4"/>
  <c r="N89" i="4" s="1"/>
  <c r="G90" i="4"/>
  <c r="G91" i="4"/>
  <c r="G92" i="4"/>
  <c r="G93" i="4"/>
  <c r="G94" i="4"/>
  <c r="G95" i="4"/>
  <c r="G96" i="4"/>
  <c r="G97" i="4"/>
  <c r="G98" i="4"/>
  <c r="G99" i="4"/>
  <c r="G100" i="4"/>
  <c r="G101" i="4"/>
  <c r="G102" i="4"/>
  <c r="G103" i="4"/>
  <c r="G104" i="4"/>
  <c r="G105" i="4"/>
  <c r="N105" i="4" s="1"/>
  <c r="G106" i="4"/>
  <c r="G107" i="4"/>
  <c r="G108" i="4"/>
  <c r="G109" i="4"/>
  <c r="G110" i="4"/>
  <c r="G111" i="4"/>
  <c r="G112" i="4"/>
  <c r="G113" i="4"/>
  <c r="G114" i="4"/>
  <c r="G115" i="4"/>
  <c r="G116" i="4"/>
  <c r="G117" i="4"/>
  <c r="G118" i="4"/>
  <c r="G119" i="4"/>
  <c r="G120" i="4"/>
  <c r="G121" i="4"/>
  <c r="N121" i="4" s="1"/>
  <c r="G122" i="4"/>
  <c r="G123" i="4"/>
  <c r="G124" i="4"/>
  <c r="G125" i="4"/>
  <c r="G126" i="4"/>
  <c r="G127" i="4"/>
  <c r="G128" i="4"/>
  <c r="G129" i="4"/>
  <c r="N129" i="4" s="1"/>
  <c r="G130" i="4"/>
  <c r="G131" i="4"/>
  <c r="G132" i="4"/>
  <c r="G133" i="4"/>
  <c r="G134" i="4"/>
  <c r="G135" i="4"/>
  <c r="G136" i="4"/>
  <c r="G137" i="4"/>
  <c r="N137" i="4" s="1"/>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N408" i="4" s="1"/>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 i="4"/>
  <c r="H2" i="2"/>
  <c r="L8" i="2"/>
  <c r="L1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 r="G2" i="1"/>
  <c r="D2"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4" i="1"/>
  <c r="D25" i="1"/>
  <c r="D26" i="1"/>
  <c r="D27" i="1"/>
  <c r="D28" i="1"/>
  <c r="D3" i="1"/>
  <c r="D4" i="1"/>
  <c r="D5" i="1"/>
  <c r="D6" i="1"/>
  <c r="D7" i="1"/>
  <c r="D8" i="1"/>
  <c r="D9" i="1"/>
  <c r="D10" i="1"/>
  <c r="D11" i="1"/>
  <c r="D12" i="1"/>
  <c r="D13" i="1"/>
  <c r="D14" i="1"/>
  <c r="D15" i="1"/>
  <c r="D16" i="1"/>
  <c r="D17" i="1"/>
  <c r="D18" i="1"/>
  <c r="D19" i="1"/>
  <c r="D20" i="1"/>
  <c r="D21" i="1"/>
  <c r="D22" i="1"/>
  <c r="D23"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3" i="1"/>
  <c r="B4" i="1"/>
  <c r="B5" i="1"/>
  <c r="B6" i="1"/>
  <c r="B7" i="1"/>
  <c r="B8" i="1"/>
  <c r="B9" i="1"/>
  <c r="B10" i="1"/>
  <c r="B11" i="1"/>
  <c r="B12" i="1"/>
  <c r="B13" i="1"/>
  <c r="B14" i="1"/>
  <c r="B15" i="1"/>
  <c r="B16" i="1"/>
  <c r="B17" i="1"/>
  <c r="B18" i="1"/>
  <c r="B19" i="1"/>
  <c r="B20" i="1"/>
  <c r="B21" i="1"/>
  <c r="B22" i="1"/>
  <c r="B23" i="1"/>
  <c r="B24" i="1"/>
  <c r="B2" i="1"/>
  <c r="N855" i="4" l="1"/>
  <c r="N415" i="4"/>
  <c r="N1925" i="4"/>
  <c r="N1621" i="4"/>
  <c r="N1221" i="4"/>
  <c r="N1998" i="4"/>
  <c r="N1950" i="4"/>
  <c r="N1926" i="4"/>
  <c r="N1910" i="4"/>
  <c r="N1862" i="4"/>
  <c r="N1838" i="4"/>
  <c r="N1814" i="4"/>
  <c r="N1742" i="4"/>
  <c r="N1694" i="4"/>
  <c r="N1678" i="4"/>
  <c r="N1654" i="4"/>
  <c r="N1622" i="4"/>
  <c r="N1446" i="4"/>
  <c r="N1430" i="4"/>
  <c r="N1334" i="4"/>
  <c r="N1142" i="4"/>
  <c r="N2000" i="4"/>
  <c r="N1992" i="4"/>
  <c r="N1984" i="4"/>
  <c r="N1976" i="4"/>
  <c r="N1768" i="4"/>
  <c r="N1540" i="4"/>
  <c r="N1388" i="4"/>
  <c r="N1356" i="4"/>
  <c r="N1180" i="4"/>
  <c r="N668" i="4"/>
  <c r="N596" i="4"/>
  <c r="N1492" i="4"/>
  <c r="N1196" i="4"/>
  <c r="N1100" i="4"/>
  <c r="N1979" i="4"/>
  <c r="N1851" i="4"/>
  <c r="N1643" i="4"/>
  <c r="N1579" i="4"/>
  <c r="N1539" i="4"/>
  <c r="N603" i="4"/>
  <c r="N547" i="4"/>
  <c r="N355" i="4"/>
  <c r="N259" i="4"/>
  <c r="N227" i="4"/>
  <c r="N171" i="4"/>
  <c r="N147" i="4"/>
  <c r="N131" i="4"/>
  <c r="N115" i="4"/>
  <c r="N107" i="4"/>
  <c r="N99" i="4"/>
  <c r="N35" i="4"/>
  <c r="N19" i="4"/>
  <c r="N3" i="4"/>
  <c r="N1994" i="4"/>
  <c r="N1986" i="4"/>
  <c r="N1978" i="4"/>
  <c r="N1970" i="4"/>
  <c r="N1962" i="4"/>
  <c r="N1954" i="4"/>
  <c r="N1946" i="4"/>
  <c r="N1938" i="4"/>
  <c r="N1930" i="4"/>
  <c r="N1922" i="4"/>
  <c r="N1914" i="4"/>
  <c r="N1906" i="4"/>
  <c r="N1898" i="4"/>
  <c r="N1890" i="4"/>
  <c r="N1882" i="4"/>
  <c r="N1874" i="4"/>
  <c r="N1866" i="4"/>
  <c r="N1858" i="4"/>
  <c r="N1850" i="4"/>
  <c r="N1842" i="4"/>
  <c r="N1834" i="4"/>
  <c r="N1826" i="4"/>
  <c r="N1818" i="4"/>
  <c r="N1810" i="4"/>
  <c r="N1802" i="4"/>
  <c r="N1794" i="4"/>
  <c r="N1786" i="4"/>
  <c r="N1778" i="4"/>
  <c r="N1770" i="4"/>
  <c r="N1762" i="4"/>
  <c r="N1754" i="4"/>
  <c r="N1746" i="4"/>
  <c r="N1738" i="4"/>
  <c r="N1730" i="4"/>
  <c r="N1722" i="4"/>
  <c r="N1714" i="4"/>
  <c r="N1706" i="4"/>
  <c r="N1698" i="4"/>
  <c r="N1690" i="4"/>
  <c r="N1682" i="4"/>
  <c r="N1674" i="4"/>
  <c r="N1666" i="4"/>
  <c r="N1658" i="4"/>
  <c r="N1650" i="4"/>
  <c r="N1642" i="4"/>
  <c r="N2001" i="4"/>
  <c r="N1993" i="4"/>
  <c r="N1985" i="4"/>
  <c r="N1977" i="4"/>
  <c r="N1969" i="4"/>
  <c r="N1889" i="4"/>
  <c r="N1849" i="4"/>
  <c r="N1577" i="4"/>
  <c r="N958" i="4"/>
  <c r="N1634" i="4"/>
  <c r="N1626" i="4"/>
  <c r="N1618" i="4"/>
  <c r="N1610" i="4"/>
  <c r="N1602" i="4"/>
  <c r="N1594" i="4"/>
  <c r="N1586" i="4"/>
  <c r="N1578" i="4"/>
  <c r="N1570" i="4"/>
  <c r="N1562" i="4"/>
  <c r="N1554" i="4"/>
  <c r="N1546" i="4"/>
  <c r="N1538" i="4"/>
  <c r="N1530" i="4"/>
  <c r="N1522" i="4"/>
  <c r="N1514" i="4"/>
  <c r="N1506" i="4"/>
  <c r="N1498" i="4"/>
  <c r="N1490" i="4"/>
  <c r="N1482" i="4"/>
  <c r="N1474" i="4"/>
  <c r="N1466" i="4"/>
  <c r="N1458" i="4"/>
  <c r="N1450" i="4"/>
  <c r="N1442" i="4"/>
  <c r="N1434" i="4"/>
  <c r="N1426" i="4"/>
  <c r="N1418" i="4"/>
  <c r="N1410" i="4"/>
  <c r="N1402" i="4"/>
  <c r="N1394" i="4"/>
  <c r="N1386" i="4"/>
  <c r="N1378" i="4"/>
  <c r="N1370" i="4"/>
  <c r="N1362" i="4"/>
  <c r="N1354" i="4"/>
  <c r="N1346" i="4"/>
  <c r="N1338" i="4"/>
  <c r="N1330" i="4"/>
  <c r="N1322" i="4"/>
  <c r="N1314" i="4"/>
  <c r="N1306" i="4"/>
  <c r="N1298" i="4"/>
  <c r="N1290" i="4"/>
  <c r="N1282" i="4"/>
  <c r="N1274" i="4"/>
  <c r="N1266" i="4"/>
  <c r="N1258" i="4"/>
  <c r="N1250" i="4"/>
  <c r="N1242" i="4"/>
  <c r="N1234" i="4"/>
  <c r="N1226" i="4"/>
  <c r="N1218" i="4"/>
  <c r="N1210" i="4"/>
  <c r="N1202" i="4"/>
  <c r="N1194" i="4"/>
  <c r="N1186" i="4"/>
  <c r="N1178" i="4"/>
  <c r="N1170" i="4"/>
  <c r="N1162" i="4"/>
  <c r="N1154" i="4"/>
  <c r="N1146" i="4"/>
  <c r="N1138" i="4"/>
  <c r="N1130" i="4"/>
  <c r="N1122" i="4"/>
  <c r="N1114" i="4"/>
  <c r="N1106" i="4"/>
  <c r="N1098" i="4"/>
  <c r="N1090" i="4"/>
  <c r="N1082" i="4"/>
  <c r="N1074" i="4"/>
  <c r="N1066" i="4"/>
  <c r="N1058" i="4"/>
  <c r="N1050" i="4"/>
  <c r="N1042" i="4"/>
  <c r="N1034" i="4"/>
  <c r="N1026" i="4"/>
  <c r="N1018" i="4"/>
  <c r="N1010" i="4"/>
  <c r="N1002" i="4"/>
  <c r="N994" i="4"/>
  <c r="N986" i="4"/>
  <c r="N978" i="4"/>
  <c r="N946" i="4"/>
  <c r="N162" i="4"/>
  <c r="N1505" i="4"/>
  <c r="N1441" i="4"/>
  <c r="N1385" i="4"/>
  <c r="N1377" i="4"/>
  <c r="N1313" i="4"/>
  <c r="N1289" i="4"/>
  <c r="N1249" i="4"/>
  <c r="N1185" i="4"/>
  <c r="N1121" i="4"/>
  <c r="N1097" i="4"/>
  <c r="N1057" i="4"/>
  <c r="N993" i="4"/>
  <c r="N929" i="4"/>
  <c r="N753" i="4"/>
  <c r="N729" i="4"/>
  <c r="N673" i="4"/>
  <c r="N418" i="4"/>
  <c r="N122" i="4"/>
  <c r="N1897" i="4"/>
  <c r="N1193" i="4"/>
  <c r="N898" i="4"/>
  <c r="N34" i="4"/>
  <c r="N1961" i="4"/>
  <c r="N1937" i="4"/>
  <c r="N1913" i="4"/>
  <c r="N1881" i="4"/>
  <c r="N1857" i="4"/>
  <c r="N1833" i="4"/>
  <c r="N1817" i="4"/>
  <c r="N1793" i="4"/>
  <c r="N1769" i="4"/>
  <c r="N1745" i="4"/>
  <c r="N1729" i="4"/>
  <c r="N1713" i="4"/>
  <c r="N1697" i="4"/>
  <c r="N1681" i="4"/>
  <c r="N1657" i="4"/>
  <c r="N1641" i="4"/>
  <c r="N1625" i="4"/>
  <c r="N1609" i="4"/>
  <c r="N1593" i="4"/>
  <c r="N1561" i="4"/>
  <c r="N1545" i="4"/>
  <c r="N1529" i="4"/>
  <c r="N1513" i="4"/>
  <c r="N1489" i="4"/>
  <c r="N1473" i="4"/>
  <c r="N1457" i="4"/>
  <c r="N1433" i="4"/>
  <c r="N1409" i="4"/>
  <c r="N1393" i="4"/>
  <c r="N1361" i="4"/>
  <c r="N1345" i="4"/>
  <c r="N1329" i="4"/>
  <c r="N1297" i="4"/>
  <c r="N1273" i="4"/>
  <c r="N1257" i="4"/>
  <c r="N1241" i="4"/>
  <c r="N1225" i="4"/>
  <c r="N1209" i="4"/>
  <c r="N1169" i="4"/>
  <c r="N1153" i="4"/>
  <c r="N1137" i="4"/>
  <c r="N1105" i="4"/>
  <c r="N1089" i="4"/>
  <c r="N1073" i="4"/>
  <c r="N1049" i="4"/>
  <c r="N1033" i="4"/>
  <c r="N1017" i="4"/>
  <c r="N1001" i="4"/>
  <c r="N977" i="4"/>
  <c r="N961" i="4"/>
  <c r="N945" i="4"/>
  <c r="N921" i="4"/>
  <c r="N905" i="4"/>
  <c r="N889" i="4"/>
  <c r="N873" i="4"/>
  <c r="N857" i="4"/>
  <c r="N841" i="4"/>
  <c r="N825" i="4"/>
  <c r="N809" i="4"/>
  <c r="N793" i="4"/>
  <c r="N777" i="4"/>
  <c r="N761" i="4"/>
  <c r="N737" i="4"/>
  <c r="N721" i="4"/>
  <c r="N705" i="4"/>
  <c r="N689" i="4"/>
  <c r="N641" i="4"/>
  <c r="N625" i="4"/>
  <c r="N585" i="4"/>
  <c r="N569" i="4"/>
  <c r="N545" i="4"/>
  <c r="N521" i="4"/>
  <c r="N505" i="4"/>
  <c r="N473" i="4"/>
  <c r="N449" i="4"/>
  <c r="N441" i="4"/>
  <c r="N417" i="4"/>
  <c r="N393" i="4"/>
  <c r="N385" i="4"/>
  <c r="N377" i="4"/>
  <c r="N361" i="4"/>
  <c r="N345" i="4"/>
  <c r="N329" i="4"/>
  <c r="N321" i="4"/>
  <c r="N313" i="4"/>
  <c r="N289" i="4"/>
  <c r="N265" i="4"/>
  <c r="N257" i="4"/>
  <c r="N249" i="4"/>
  <c r="N233" i="4"/>
  <c r="N217" i="4"/>
  <c r="N201" i="4"/>
  <c r="N193" i="4"/>
  <c r="N185" i="4"/>
  <c r="N161" i="4"/>
  <c r="N1945" i="4"/>
  <c r="N1921" i="4"/>
  <c r="N1873" i="4"/>
  <c r="N1841" i="4"/>
  <c r="N1801" i="4"/>
  <c r="N1761" i="4"/>
  <c r="N1673" i="4"/>
  <c r="N1425" i="4"/>
  <c r="N1718" i="4"/>
  <c r="N1741" i="4"/>
  <c r="N1597" i="4"/>
  <c r="N1461" i="4"/>
  <c r="N1429" i="4"/>
  <c r="N1029" i="4"/>
  <c r="N677" i="4"/>
  <c r="N1996" i="4"/>
  <c r="N1988" i="4"/>
  <c r="N1980" i="4"/>
  <c r="N1972" i="4"/>
  <c r="N1964" i="4"/>
  <c r="N1956" i="4"/>
  <c r="N1948" i="4"/>
  <c r="N1940" i="4"/>
  <c r="N1932" i="4"/>
  <c r="N1924" i="4"/>
  <c r="N1916" i="4"/>
  <c r="N1908" i="4"/>
  <c r="N1900" i="4"/>
  <c r="N1892" i="4"/>
  <c r="N1884" i="4"/>
  <c r="N1876" i="4"/>
  <c r="N1868" i="4"/>
  <c r="N1860" i="4"/>
  <c r="N1852" i="4"/>
  <c r="N1844" i="4"/>
  <c r="N1836" i="4"/>
  <c r="N1828" i="4"/>
  <c r="N1820" i="4"/>
  <c r="N1812" i="4"/>
  <c r="N1804" i="4"/>
  <c r="N1796" i="4"/>
  <c r="N1788" i="4"/>
  <c r="N1780" i="4"/>
  <c r="N1772" i="4"/>
  <c r="N1764" i="4"/>
  <c r="N1756" i="4"/>
  <c r="N1748" i="4"/>
  <c r="N1740" i="4"/>
  <c r="N1732" i="4"/>
  <c r="N1724" i="4"/>
  <c r="N1716" i="4"/>
  <c r="N1708" i="4"/>
  <c r="N1700" i="4"/>
  <c r="N1692" i="4"/>
  <c r="N1684" i="4"/>
  <c r="N1676" i="4"/>
  <c r="N1668" i="4"/>
  <c r="N1660" i="4"/>
  <c r="N1652" i="4"/>
  <c r="N1644" i="4"/>
  <c r="N1636" i="4"/>
  <c r="N1628" i="4"/>
  <c r="N1620" i="4"/>
  <c r="N1612" i="4"/>
  <c r="N1604" i="4"/>
  <c r="N1596" i="4"/>
  <c r="N1588" i="4"/>
  <c r="N1524" i="4"/>
  <c r="N1324" i="4"/>
  <c r="N1292" i="4"/>
  <c r="N1236" i="4"/>
  <c r="N1220" i="4"/>
  <c r="N1148" i="4"/>
  <c r="N876" i="4"/>
  <c r="N506" i="4"/>
  <c r="N1953" i="4"/>
  <c r="N1929" i="4"/>
  <c r="N1905" i="4"/>
  <c r="N1865" i="4"/>
  <c r="N1825" i="4"/>
  <c r="N1809" i="4"/>
  <c r="N1785" i="4"/>
  <c r="N1777" i="4"/>
  <c r="N1753" i="4"/>
  <c r="N1737" i="4"/>
  <c r="N1721" i="4"/>
  <c r="N1705" i="4"/>
  <c r="N1689" i="4"/>
  <c r="N1665" i="4"/>
  <c r="N1649" i="4"/>
  <c r="N1633" i="4"/>
  <c r="N1617" i="4"/>
  <c r="N1601" i="4"/>
  <c r="N1585" i="4"/>
  <c r="N1569" i="4"/>
  <c r="N1553" i="4"/>
  <c r="N1537" i="4"/>
  <c r="N1521" i="4"/>
  <c r="N1497" i="4"/>
  <c r="N1481" i="4"/>
  <c r="N1465" i="4"/>
  <c r="N1449" i="4"/>
  <c r="N1417" i="4"/>
  <c r="N1401" i="4"/>
  <c r="N1369" i="4"/>
  <c r="N1353" i="4"/>
  <c r="N1337" i="4"/>
  <c r="N1321" i="4"/>
  <c r="N1305" i="4"/>
  <c r="N1281" i="4"/>
  <c r="N1265" i="4"/>
  <c r="N1233" i="4"/>
  <c r="N1217" i="4"/>
  <c r="N1201" i="4"/>
  <c r="N1177" i="4"/>
  <c r="N1161" i="4"/>
  <c r="N1145" i="4"/>
  <c r="N1129" i="4"/>
  <c r="N1113" i="4"/>
  <c r="N1081" i="4"/>
  <c r="N1065" i="4"/>
  <c r="N1041" i="4"/>
  <c r="N1025" i="4"/>
  <c r="N1009" i="4"/>
  <c r="N985" i="4"/>
  <c r="N969" i="4"/>
  <c r="N953" i="4"/>
  <c r="N937" i="4"/>
  <c r="N913" i="4"/>
  <c r="N897" i="4"/>
  <c r="N881" i="4"/>
  <c r="N849" i="4"/>
  <c r="N833" i="4"/>
  <c r="N817" i="4"/>
  <c r="N801" i="4"/>
  <c r="N785" i="4"/>
  <c r="N769" i="4"/>
  <c r="N745" i="4"/>
  <c r="N713" i="4"/>
  <c r="N697" i="4"/>
  <c r="N681" i="4"/>
  <c r="N649" i="4"/>
  <c r="N633" i="4"/>
  <c r="N609" i="4"/>
  <c r="N577" i="4"/>
  <c r="N513" i="4"/>
  <c r="N489" i="4"/>
  <c r="N457" i="4"/>
  <c r="N1963" i="4"/>
  <c r="N1947" i="4"/>
  <c r="N1915" i="4"/>
  <c r="N1907" i="4"/>
  <c r="N1875" i="4"/>
  <c r="N1619" i="4"/>
  <c r="N1595" i="4"/>
  <c r="N1523" i="4"/>
  <c r="N459" i="4"/>
  <c r="N1968" i="4"/>
  <c r="N1960" i="4"/>
  <c r="N1952" i="4"/>
  <c r="N1944" i="4"/>
  <c r="N1936" i="4"/>
  <c r="N1928" i="4"/>
  <c r="N1920" i="4"/>
  <c r="N1912" i="4"/>
  <c r="N1904" i="4"/>
  <c r="N1896" i="4"/>
  <c r="N1888" i="4"/>
  <c r="N1880" i="4"/>
  <c r="N1872" i="4"/>
  <c r="N1864" i="4"/>
  <c r="N1856" i="4"/>
  <c r="N1848" i="4"/>
  <c r="N1840" i="4"/>
  <c r="N1832" i="4"/>
  <c r="N1824" i="4"/>
  <c r="N1816" i="4"/>
  <c r="N1808" i="4"/>
  <c r="N1800" i="4"/>
  <c r="N1792" i="4"/>
  <c r="N1784" i="4"/>
  <c r="N1776" i="4"/>
  <c r="N1760" i="4"/>
  <c r="N1752" i="4"/>
  <c r="N1744" i="4"/>
  <c r="N1736" i="4"/>
  <c r="N1728" i="4"/>
  <c r="N1720" i="4"/>
  <c r="N1712" i="4"/>
  <c r="N1704" i="4"/>
  <c r="N1696" i="4"/>
  <c r="N1688" i="4"/>
  <c r="N1680" i="4"/>
  <c r="N1672" i="4"/>
  <c r="N1664" i="4"/>
  <c r="N1656" i="4"/>
  <c r="N1648" i="4"/>
  <c r="N1640" i="4"/>
  <c r="N1632" i="4"/>
  <c r="N1624" i="4"/>
  <c r="N1616" i="4"/>
  <c r="N1608" i="4"/>
  <c r="N1600" i="4"/>
  <c r="N1592" i="4"/>
  <c r="N1584" i="4"/>
  <c r="N1576" i="4"/>
  <c r="N1568" i="4"/>
  <c r="N1560" i="4"/>
  <c r="N1552" i="4"/>
  <c r="N1544" i="4"/>
  <c r="N1536" i="4"/>
  <c r="N1528" i="4"/>
  <c r="N1520" i="4"/>
  <c r="N1512" i="4"/>
  <c r="N1504" i="4"/>
  <c r="N1496" i="4"/>
  <c r="N1488" i="4"/>
  <c r="N1480" i="4"/>
  <c r="N1472" i="4"/>
  <c r="N1464" i="4"/>
  <c r="N1456" i="4"/>
  <c r="N1448" i="4"/>
  <c r="N1440" i="4"/>
  <c r="N1432" i="4"/>
  <c r="N1424" i="4"/>
  <c r="N1416" i="4"/>
  <c r="N1408" i="4"/>
  <c r="N1400" i="4"/>
  <c r="N1392" i="4"/>
  <c r="N1384" i="4"/>
  <c r="N1376" i="4"/>
  <c r="N1368" i="4"/>
  <c r="N1360" i="4"/>
  <c r="N1352" i="4"/>
  <c r="N1344" i="4"/>
  <c r="N1336" i="4"/>
  <c r="N1328" i="4"/>
  <c r="N1320" i="4"/>
  <c r="N1312" i="4"/>
  <c r="N1304" i="4"/>
  <c r="N1999" i="4"/>
  <c r="N1991" i="4"/>
  <c r="N1983" i="4"/>
  <c r="N1975" i="4"/>
  <c r="N1967" i="4"/>
  <c r="N1959" i="4"/>
  <c r="N1951" i="4"/>
  <c r="N1943" i="4"/>
  <c r="N1935" i="4"/>
  <c r="N1927" i="4"/>
  <c r="N1919" i="4"/>
  <c r="N1911" i="4"/>
  <c r="N1903" i="4"/>
  <c r="N1895" i="4"/>
  <c r="N1887" i="4"/>
  <c r="N1879" i="4"/>
  <c r="N1871" i="4"/>
  <c r="N1863" i="4"/>
  <c r="N1855" i="4"/>
  <c r="N1847" i="4"/>
  <c r="N1839" i="4"/>
  <c r="N1831" i="4"/>
  <c r="N1823" i="4"/>
  <c r="N1815" i="4"/>
  <c r="N1807" i="4"/>
  <c r="N1799" i="4"/>
  <c r="N1791" i="4"/>
  <c r="N1783" i="4"/>
  <c r="N1775" i="4"/>
  <c r="N1767" i="4"/>
  <c r="N1759" i="4"/>
  <c r="N1751" i="4"/>
  <c r="N1743" i="4"/>
  <c r="N1735" i="4"/>
  <c r="N1727" i="4"/>
  <c r="N1719" i="4"/>
  <c r="N1711" i="4"/>
  <c r="N1703" i="4"/>
  <c r="N1695" i="4"/>
  <c r="N1687" i="4"/>
  <c r="N1679" i="4"/>
  <c r="N1671" i="4"/>
  <c r="N1663" i="4"/>
  <c r="N1655" i="4"/>
  <c r="N1647" i="4"/>
  <c r="N1639" i="4"/>
  <c r="N1631" i="4"/>
  <c r="N1623" i="4"/>
  <c r="N1615" i="4"/>
  <c r="N1607" i="4"/>
  <c r="N1599" i="4"/>
  <c r="N1591" i="4"/>
  <c r="N1583" i="4"/>
  <c r="N1575" i="4"/>
  <c r="N1567" i="4"/>
  <c r="N1559" i="4"/>
  <c r="N1551" i="4"/>
  <c r="N1543" i="4"/>
  <c r="N1535" i="4"/>
  <c r="N1527" i="4"/>
  <c r="N1519" i="4"/>
  <c r="N1511" i="4"/>
  <c r="N1503" i="4"/>
  <c r="N1495" i="4"/>
  <c r="N1487" i="4"/>
  <c r="N1479" i="4"/>
  <c r="N1471" i="4"/>
  <c r="N1463" i="4"/>
  <c r="N1455" i="4"/>
  <c r="N1447" i="4"/>
  <c r="N1439" i="4"/>
  <c r="N1431" i="4"/>
  <c r="N1423" i="4"/>
  <c r="N1415" i="4"/>
  <c r="N1407" i="4"/>
  <c r="N1399" i="4"/>
  <c r="N1391" i="4"/>
  <c r="N1383" i="4"/>
  <c r="N1375" i="4"/>
  <c r="N1367" i="4"/>
  <c r="N1359" i="4"/>
  <c r="N1351" i="4"/>
  <c r="N1343" i="4"/>
  <c r="N1335" i="4"/>
  <c r="N1327" i="4"/>
  <c r="N1319" i="4"/>
  <c r="N1311" i="4"/>
  <c r="N1303" i="4"/>
  <c r="N1295" i="4"/>
  <c r="N1287" i="4"/>
  <c r="N1279" i="4"/>
  <c r="N1271" i="4"/>
  <c r="N1263" i="4"/>
  <c r="N1255" i="4"/>
  <c r="N1247" i="4"/>
  <c r="N1239" i="4"/>
  <c r="N1231" i="4"/>
  <c r="N1223" i="4"/>
  <c r="N1215" i="4"/>
  <c r="N1207" i="4"/>
  <c r="N1199" i="4"/>
  <c r="N1191" i="4"/>
  <c r="N1183" i="4"/>
  <c r="N1175" i="4"/>
  <c r="N1167" i="4"/>
  <c r="N1159" i="4"/>
  <c r="N1151" i="4"/>
  <c r="N1143" i="4"/>
  <c r="N1135" i="4"/>
  <c r="N1127" i="4"/>
  <c r="N1119" i="4"/>
  <c r="N814" i="4"/>
  <c r="N758" i="4"/>
  <c r="N518" i="4"/>
  <c r="N1296" i="4"/>
  <c r="N1288" i="4"/>
  <c r="N1280" i="4"/>
  <c r="N1272" i="4"/>
  <c r="N1264" i="4"/>
  <c r="N1256" i="4"/>
  <c r="N1248" i="4"/>
  <c r="N1240" i="4"/>
  <c r="N1232" i="4"/>
  <c r="N1224" i="4"/>
  <c r="N1216" i="4"/>
  <c r="N1208" i="4"/>
  <c r="N1200" i="4"/>
  <c r="N1192" i="4"/>
  <c r="N1184" i="4"/>
  <c r="N1176" i="4"/>
  <c r="N1168" i="4"/>
  <c r="N1160" i="4"/>
  <c r="N1152" i="4"/>
  <c r="N1144" i="4"/>
  <c r="N1136" i="4"/>
  <c r="N1128" i="4"/>
  <c r="N1120" i="4"/>
  <c r="N1112" i="4"/>
  <c r="N1104" i="4"/>
  <c r="N1096" i="4"/>
  <c r="N1088" i="4"/>
  <c r="N1080" i="4"/>
  <c r="N1072" i="4"/>
  <c r="N1064" i="4"/>
  <c r="N1056" i="4"/>
  <c r="N1048" i="4"/>
  <c r="N1040" i="4"/>
  <c r="N1032" i="4"/>
  <c r="N1024" i="4"/>
  <c r="N1016" i="4"/>
  <c r="N1008" i="4"/>
  <c r="N1000" i="4"/>
  <c r="N992" i="4"/>
  <c r="N984" i="4"/>
  <c r="N976" i="4"/>
  <c r="N968" i="4"/>
  <c r="N960" i="4"/>
  <c r="N952" i="4"/>
  <c r="N944" i="4"/>
  <c r="N936" i="4"/>
  <c r="N928" i="4"/>
  <c r="N920" i="4"/>
  <c r="N912" i="4"/>
  <c r="N904" i="4"/>
  <c r="N896" i="4"/>
  <c r="N888" i="4"/>
  <c r="N880" i="4"/>
  <c r="N872" i="4"/>
  <c r="N864" i="4"/>
  <c r="N856" i="4"/>
  <c r="N848" i="4"/>
  <c r="N840" i="4"/>
  <c r="N832" i="4"/>
  <c r="N824" i="4"/>
  <c r="N816" i="4"/>
  <c r="N808" i="4"/>
  <c r="N800" i="4"/>
  <c r="N792" i="4"/>
  <c r="N784" i="4"/>
  <c r="N776" i="4"/>
  <c r="N768" i="4"/>
  <c r="N760" i="4"/>
  <c r="N752" i="4"/>
  <c r="N744" i="4"/>
  <c r="N736" i="4"/>
  <c r="N728" i="4"/>
  <c r="N720" i="4"/>
  <c r="N712" i="4"/>
  <c r="N704" i="4"/>
  <c r="N696" i="4"/>
  <c r="N688" i="4"/>
  <c r="N680" i="4"/>
  <c r="N672" i="4"/>
  <c r="N664" i="4"/>
  <c r="N656" i="4"/>
  <c r="N648" i="4"/>
  <c r="N640" i="4"/>
  <c r="N1111" i="4"/>
  <c r="N1103" i="4"/>
  <c r="N1095" i="4"/>
  <c r="N1087" i="4"/>
  <c r="N1079" i="4"/>
  <c r="N1071" i="4"/>
  <c r="N1063" i="4"/>
  <c r="N1055" i="4"/>
  <c r="N1047" i="4"/>
  <c r="N1039" i="4"/>
  <c r="N1031" i="4"/>
  <c r="N1023" i="4"/>
  <c r="N1015" i="4"/>
  <c r="N1007" i="4"/>
  <c r="N999" i="4"/>
  <c r="N991" i="4"/>
  <c r="N983" i="4"/>
  <c r="N975" i="4"/>
  <c r="N967" i="4"/>
  <c r="N959" i="4"/>
  <c r="N951" i="4"/>
  <c r="N943" i="4"/>
  <c r="N935" i="4"/>
  <c r="N927" i="4"/>
  <c r="N919" i="4"/>
  <c r="N911" i="4"/>
  <c r="N903" i="4"/>
  <c r="N895" i="4"/>
  <c r="N887" i="4"/>
  <c r="N879" i="4"/>
  <c r="N871" i="4"/>
  <c r="N863" i="4"/>
  <c r="N847" i="4"/>
  <c r="N839" i="4"/>
  <c r="N831" i="4"/>
  <c r="N823" i="4"/>
  <c r="N815" i="4"/>
  <c r="N807" i="4"/>
  <c r="N799" i="4"/>
  <c r="N791" i="4"/>
  <c r="N783" i="4"/>
  <c r="N775" i="4"/>
  <c r="N767" i="4"/>
  <c r="N759" i="4"/>
  <c r="N751" i="4"/>
  <c r="N743" i="4"/>
  <c r="N735" i="4"/>
  <c r="N727" i="4"/>
  <c r="N719" i="4"/>
  <c r="N711" i="4"/>
  <c r="N703" i="4"/>
  <c r="N695" i="4"/>
  <c r="N687" i="4"/>
  <c r="N679" i="4"/>
  <c r="N671" i="4"/>
  <c r="N663" i="4"/>
  <c r="N655" i="4"/>
  <c r="N647" i="4"/>
  <c r="N639" i="4"/>
  <c r="N631" i="4"/>
  <c r="N623" i="4"/>
  <c r="N615" i="4"/>
  <c r="N607" i="4"/>
  <c r="N599" i="4"/>
  <c r="N591" i="4"/>
  <c r="N583" i="4"/>
  <c r="N575" i="4"/>
  <c r="N567" i="4"/>
  <c r="N559" i="4"/>
  <c r="N551" i="4"/>
  <c r="N543" i="4"/>
  <c r="N535" i="4"/>
  <c r="N527" i="4"/>
  <c r="N519" i="4"/>
  <c r="N511" i="4"/>
  <c r="N503" i="4"/>
  <c r="N495" i="4"/>
  <c r="N487" i="4"/>
  <c r="N479" i="4"/>
  <c r="N471" i="4"/>
  <c r="N463" i="4"/>
  <c r="N223" i="4"/>
  <c r="N632" i="4"/>
  <c r="N624" i="4"/>
  <c r="N616" i="4"/>
  <c r="N608" i="4"/>
  <c r="N600" i="4"/>
  <c r="N592" i="4"/>
  <c r="N584" i="4"/>
  <c r="N576" i="4"/>
  <c r="N568" i="4"/>
  <c r="N560" i="4"/>
  <c r="N552" i="4"/>
  <c r="N544" i="4"/>
  <c r="N536" i="4"/>
  <c r="N528" i="4"/>
  <c r="N520" i="4"/>
  <c r="N512" i="4"/>
  <c r="N504" i="4"/>
  <c r="N496" i="4"/>
  <c r="N488" i="4"/>
  <c r="N480" i="4"/>
  <c r="N472" i="4"/>
  <c r="N464" i="4"/>
  <c r="N456" i="4"/>
  <c r="N448" i="4"/>
  <c r="N440" i="4"/>
  <c r="N432" i="4"/>
  <c r="N424" i="4"/>
  <c r="N416" i="4"/>
  <c r="N400" i="4"/>
  <c r="N392" i="4"/>
  <c r="N384" i="4"/>
  <c r="N376" i="4"/>
  <c r="N368" i="4"/>
  <c r="N360" i="4"/>
  <c r="N352" i="4"/>
  <c r="N344" i="4"/>
  <c r="N336" i="4"/>
  <c r="N328" i="4"/>
  <c r="N320" i="4"/>
  <c r="N312" i="4"/>
  <c r="N304" i="4"/>
  <c r="N296" i="4"/>
  <c r="N288" i="4"/>
  <c r="N280" i="4"/>
  <c r="N272" i="4"/>
  <c r="N264" i="4"/>
  <c r="N256" i="4"/>
  <c r="N248" i="4"/>
  <c r="N240" i="4"/>
  <c r="N232" i="4"/>
  <c r="N224" i="4"/>
  <c r="N216" i="4"/>
  <c r="N208" i="4"/>
  <c r="N200" i="4"/>
  <c r="N192" i="4"/>
  <c r="N184" i="4"/>
  <c r="N176" i="4"/>
  <c r="N168" i="4"/>
  <c r="N160" i="4"/>
  <c r="N152" i="4"/>
  <c r="N144" i="4"/>
  <c r="N136" i="4"/>
  <c r="N128" i="4"/>
  <c r="N120" i="4"/>
  <c r="N112" i="4"/>
  <c r="N104" i="4"/>
  <c r="N96" i="4"/>
  <c r="N88" i="4"/>
  <c r="N80" i="4"/>
  <c r="N72" i="4"/>
  <c r="N64" i="4"/>
  <c r="N56" i="4"/>
  <c r="N48" i="4"/>
  <c r="N40" i="4"/>
  <c r="N32" i="4"/>
  <c r="N24" i="4"/>
  <c r="N16" i="4"/>
  <c r="N8" i="4"/>
  <c r="N23" i="4"/>
  <c r="N1990" i="4"/>
  <c r="N1982" i="4"/>
  <c r="N1974" i="4"/>
  <c r="N1966" i="4"/>
  <c r="N1958" i="4"/>
  <c r="N1942" i="4"/>
  <c r="N1934" i="4"/>
  <c r="N1918" i="4"/>
  <c r="N1902" i="4"/>
  <c r="N1894" i="4"/>
  <c r="N1886" i="4"/>
  <c r="N1878" i="4"/>
  <c r="N1870" i="4"/>
  <c r="N1854" i="4"/>
  <c r="N1846" i="4"/>
  <c r="N1830" i="4"/>
  <c r="N1822" i="4"/>
  <c r="N1806" i="4"/>
  <c r="N1798" i="4"/>
  <c r="N1790" i="4"/>
  <c r="N1782" i="4"/>
  <c r="N1774" i="4"/>
  <c r="N1766" i="4"/>
  <c r="N1758" i="4"/>
  <c r="N1750" i="4"/>
  <c r="N1734" i="4"/>
  <c r="N1726" i="4"/>
  <c r="N1710" i="4"/>
  <c r="N1702" i="4"/>
  <c r="N1686" i="4"/>
  <c r="N1670" i="4"/>
  <c r="N1662" i="4"/>
  <c r="N1646" i="4"/>
  <c r="N1638" i="4"/>
  <c r="N1630" i="4"/>
  <c r="N1614" i="4"/>
  <c r="N1606" i="4"/>
  <c r="N1598" i="4"/>
  <c r="N1590" i="4"/>
  <c r="N1582" i="4"/>
  <c r="N1574" i="4"/>
  <c r="N1566" i="4"/>
  <c r="N1558" i="4"/>
  <c r="N1550" i="4"/>
  <c r="N1542" i="4"/>
  <c r="N1534" i="4"/>
  <c r="N1526" i="4"/>
  <c r="N1518" i="4"/>
  <c r="N1510" i="4"/>
  <c r="N1502" i="4"/>
  <c r="N1494" i="4"/>
  <c r="N1486" i="4"/>
  <c r="N1478" i="4"/>
  <c r="N1470" i="4"/>
  <c r="N1462" i="4"/>
  <c r="N1454" i="4"/>
  <c r="N1438" i="4"/>
  <c r="N1422" i="4"/>
  <c r="N1414" i="4"/>
  <c r="N1406" i="4"/>
  <c r="N1398" i="4"/>
  <c r="N1390" i="4"/>
  <c r="N1382" i="4"/>
  <c r="N1374" i="4"/>
  <c r="N1366" i="4"/>
  <c r="N1358" i="4"/>
  <c r="N1350" i="4"/>
  <c r="N1342" i="4"/>
  <c r="N1326" i="4"/>
  <c r="N1318" i="4"/>
  <c r="N1310" i="4"/>
  <c r="N1302" i="4"/>
  <c r="N1294" i="4"/>
  <c r="N1286" i="4"/>
  <c r="N1278" i="4"/>
  <c r="N1270" i="4"/>
  <c r="N1262" i="4"/>
  <c r="N1254" i="4"/>
  <c r="N1246" i="4"/>
  <c r="N1238" i="4"/>
  <c r="N1230" i="4"/>
  <c r="N1222" i="4"/>
  <c r="N1214" i="4"/>
  <c r="N1206" i="4"/>
  <c r="N1198" i="4"/>
  <c r="N1190" i="4"/>
  <c r="N1182" i="4"/>
  <c r="N1174" i="4"/>
  <c r="N1166" i="4"/>
  <c r="N1158" i="4"/>
  <c r="N1150" i="4"/>
  <c r="N1134" i="4"/>
  <c r="N1126" i="4"/>
  <c r="N1118" i="4"/>
  <c r="N1110" i="4"/>
  <c r="N1102" i="4"/>
  <c r="N1094" i="4"/>
  <c r="N1086" i="4"/>
  <c r="N1078" i="4"/>
  <c r="N1070" i="4"/>
  <c r="N1062" i="4"/>
  <c r="N1054" i="4"/>
  <c r="N1046" i="4"/>
  <c r="N1038" i="4"/>
  <c r="N1030" i="4"/>
  <c r="N1022" i="4"/>
  <c r="N1014" i="4"/>
  <c r="N1006" i="4"/>
  <c r="N998" i="4"/>
  <c r="N990" i="4"/>
  <c r="N982" i="4"/>
  <c r="N974" i="4"/>
  <c r="N966" i="4"/>
  <c r="N950" i="4"/>
  <c r="N942" i="4"/>
  <c r="N934" i="4"/>
  <c r="N926" i="4"/>
  <c r="N918" i="4"/>
  <c r="N910" i="4"/>
  <c r="N902" i="4"/>
  <c r="N894" i="4"/>
  <c r="N886" i="4"/>
  <c r="N878" i="4"/>
  <c r="N870" i="4"/>
  <c r="N862" i="4"/>
  <c r="N854" i="4"/>
  <c r="N846" i="4"/>
  <c r="N838" i="4"/>
  <c r="N830" i="4"/>
  <c r="N822" i="4"/>
  <c r="N806" i="4"/>
  <c r="N798" i="4"/>
  <c r="N790" i="4"/>
  <c r="N782" i="4"/>
  <c r="N774" i="4"/>
  <c r="N766" i="4"/>
  <c r="N750" i="4"/>
  <c r="N742" i="4"/>
  <c r="N734" i="4"/>
  <c r="N726" i="4"/>
  <c r="N718" i="4"/>
  <c r="N710" i="4"/>
  <c r="N702" i="4"/>
  <c r="N694" i="4"/>
  <c r="N686" i="4"/>
  <c r="N678" i="4"/>
  <c r="N670" i="4"/>
  <c r="N662" i="4"/>
  <c r="N654" i="4"/>
  <c r="N646" i="4"/>
  <c r="N638" i="4"/>
  <c r="N630" i="4"/>
  <c r="N622" i="4"/>
  <c r="N614" i="4"/>
  <c r="N606" i="4"/>
  <c r="N598" i="4"/>
  <c r="N590" i="4"/>
  <c r="N582" i="4"/>
  <c r="N574" i="4"/>
  <c r="N566" i="4"/>
  <c r="N558" i="4"/>
  <c r="N550" i="4"/>
  <c r="N542" i="4"/>
  <c r="N534" i="4"/>
  <c r="N526" i="4"/>
  <c r="N510" i="4"/>
  <c r="N502" i="4"/>
  <c r="N494" i="4"/>
  <c r="N486" i="4"/>
  <c r="N478" i="4"/>
  <c r="N470" i="4"/>
  <c r="N462" i="4"/>
  <c r="N454" i="4"/>
  <c r="N446" i="4"/>
  <c r="N438" i="4"/>
  <c r="N430" i="4"/>
  <c r="N422" i="4"/>
  <c r="N414" i="4"/>
  <c r="N406" i="4"/>
  <c r="N398" i="4"/>
  <c r="N390" i="4"/>
  <c r="N382" i="4"/>
  <c r="N374" i="4"/>
  <c r="N366" i="4"/>
  <c r="N358" i="4"/>
  <c r="N350" i="4"/>
  <c r="N342" i="4"/>
  <c r="N334" i="4"/>
  <c r="N326" i="4"/>
  <c r="N318" i="4"/>
  <c r="N310" i="4"/>
  <c r="N302" i="4"/>
  <c r="N294" i="4"/>
  <c r="N286" i="4"/>
  <c r="N278" i="4"/>
  <c r="N270" i="4"/>
  <c r="N262" i="4"/>
  <c r="N254" i="4"/>
  <c r="N246" i="4"/>
  <c r="N238" i="4"/>
  <c r="N230" i="4"/>
  <c r="N222" i="4"/>
  <c r="N214" i="4"/>
  <c r="N206" i="4"/>
  <c r="N198" i="4"/>
  <c r="N190" i="4"/>
  <c r="N182" i="4"/>
  <c r="N174" i="4"/>
  <c r="N166" i="4"/>
  <c r="N158" i="4"/>
  <c r="N150" i="4"/>
  <c r="N142" i="4"/>
  <c r="N134" i="4"/>
  <c r="N126" i="4"/>
  <c r="N118" i="4"/>
  <c r="N110" i="4"/>
  <c r="N102" i="4"/>
  <c r="N94" i="4"/>
  <c r="N86" i="4"/>
  <c r="N78" i="4"/>
  <c r="N70" i="4"/>
  <c r="N62" i="4"/>
  <c r="N54" i="4"/>
  <c r="N46" i="4"/>
  <c r="N38" i="4"/>
  <c r="N30" i="4"/>
  <c r="N22" i="4"/>
  <c r="N14" i="4"/>
  <c r="N6" i="4"/>
  <c r="N1997" i="4"/>
  <c r="N1989" i="4"/>
  <c r="N1981" i="4"/>
  <c r="N1973" i="4"/>
  <c r="N1965" i="4"/>
  <c r="N1957" i="4"/>
  <c r="N1949" i="4"/>
  <c r="N1941" i="4"/>
  <c r="N1933" i="4"/>
  <c r="N1917" i="4"/>
  <c r="N1909" i="4"/>
  <c r="N1901" i="4"/>
  <c r="N1893" i="4"/>
  <c r="N1885" i="4"/>
  <c r="N1877" i="4"/>
  <c r="N1869" i="4"/>
  <c r="N1861" i="4"/>
  <c r="N1853" i="4"/>
  <c r="N1845" i="4"/>
  <c r="N1837" i="4"/>
  <c r="N1829" i="4"/>
  <c r="N1821" i="4"/>
  <c r="N1813" i="4"/>
  <c r="N1805" i="4"/>
  <c r="N1797" i="4"/>
  <c r="N1789" i="4"/>
  <c r="N1781" i="4"/>
  <c r="N1773" i="4"/>
  <c r="N1765" i="4"/>
  <c r="N1757" i="4"/>
  <c r="N1749" i="4"/>
  <c r="N1733" i="4"/>
  <c r="N1725" i="4"/>
  <c r="N1717" i="4"/>
  <c r="N1709" i="4"/>
  <c r="N1701" i="4"/>
  <c r="N1693" i="4"/>
  <c r="N1685" i="4"/>
  <c r="N1677" i="4"/>
  <c r="N1669" i="4"/>
  <c r="N1661" i="4"/>
  <c r="N1653" i="4"/>
  <c r="N1645" i="4"/>
  <c r="N1637" i="4"/>
  <c r="N1629" i="4"/>
  <c r="N1613" i="4"/>
  <c r="N1605" i="4"/>
  <c r="N1589" i="4"/>
  <c r="N1581" i="4"/>
  <c r="N1573" i="4"/>
  <c r="N1565" i="4"/>
  <c r="N1557" i="4"/>
  <c r="N1549" i="4"/>
  <c r="N1541" i="4"/>
  <c r="N1533" i="4"/>
  <c r="N1525" i="4"/>
  <c r="N1517" i="4"/>
  <c r="N1509" i="4"/>
  <c r="N1501" i="4"/>
  <c r="N1493" i="4"/>
  <c r="N1485" i="4"/>
  <c r="N1477" i="4"/>
  <c r="N1469" i="4"/>
  <c r="N1453" i="4"/>
  <c r="N1445" i="4"/>
  <c r="N1437" i="4"/>
  <c r="N1421" i="4"/>
  <c r="N1413" i="4"/>
  <c r="N1405" i="4"/>
  <c r="N1397" i="4"/>
  <c r="N1389" i="4"/>
  <c r="N1381" i="4"/>
  <c r="N1373" i="4"/>
  <c r="N1365" i="4"/>
  <c r="N1357" i="4"/>
  <c r="N1349" i="4"/>
  <c r="N1341" i="4"/>
  <c r="N1333" i="4"/>
  <c r="N1325" i="4"/>
  <c r="N1317" i="4"/>
  <c r="N1309" i="4"/>
  <c r="N1301" i="4"/>
  <c r="N1293" i="4"/>
  <c r="N1285" i="4"/>
  <c r="N1277" i="4"/>
  <c r="N1269" i="4"/>
  <c r="N1261" i="4"/>
  <c r="N1253" i="4"/>
  <c r="N1245" i="4"/>
  <c r="N1237" i="4"/>
  <c r="N1229" i="4"/>
  <c r="N1213" i="4"/>
  <c r="N1205" i="4"/>
  <c r="N1197" i="4"/>
  <c r="N1189" i="4"/>
  <c r="N1181" i="4"/>
  <c r="N1173" i="4"/>
  <c r="N1165" i="4"/>
  <c r="N1157" i="4"/>
  <c r="N1149" i="4"/>
  <c r="N1141" i="4"/>
  <c r="N1133" i="4"/>
  <c r="N1125" i="4"/>
  <c r="N1117" i="4"/>
  <c r="N1109" i="4"/>
  <c r="N1101" i="4"/>
  <c r="N1093" i="4"/>
  <c r="N1085" i="4"/>
  <c r="N1077" i="4"/>
  <c r="N1069" i="4"/>
  <c r="N1061" i="4"/>
  <c r="N1053" i="4"/>
  <c r="N1045" i="4"/>
  <c r="N1037" i="4"/>
  <c r="N1021" i="4"/>
  <c r="N1013" i="4"/>
  <c r="N1005" i="4"/>
  <c r="N997" i="4"/>
  <c r="N989" i="4"/>
  <c r="N981" i="4"/>
  <c r="N973" i="4"/>
  <c r="N965" i="4"/>
  <c r="N957" i="4"/>
  <c r="N949" i="4"/>
  <c r="N941" i="4"/>
  <c r="N933" i="4"/>
  <c r="N925" i="4"/>
  <c r="N917" i="4"/>
  <c r="N909" i="4"/>
  <c r="N901" i="4"/>
  <c r="N893" i="4"/>
  <c r="N885" i="4"/>
  <c r="N877" i="4"/>
  <c r="N869" i="4"/>
  <c r="N861" i="4"/>
  <c r="N853" i="4"/>
  <c r="N845" i="4"/>
  <c r="N837" i="4"/>
  <c r="N829" i="4"/>
  <c r="N821" i="4"/>
  <c r="N813" i="4"/>
  <c r="N805" i="4"/>
  <c r="N797" i="4"/>
  <c r="N789" i="4"/>
  <c r="N781" i="4"/>
  <c r="N773" i="4"/>
  <c r="N765" i="4"/>
  <c r="N757" i="4"/>
  <c r="N749" i="4"/>
  <c r="N741" i="4"/>
  <c r="N733" i="4"/>
  <c r="N725" i="4"/>
  <c r="N717" i="4"/>
  <c r="N709" i="4"/>
  <c r="N701" i="4"/>
  <c r="N693" i="4"/>
  <c r="N685" i="4"/>
  <c r="N669" i="4"/>
  <c r="N661" i="4"/>
  <c r="N653" i="4"/>
  <c r="N645" i="4"/>
  <c r="N637" i="4"/>
  <c r="N629" i="4"/>
  <c r="N621" i="4"/>
  <c r="N613" i="4"/>
  <c r="N605" i="4"/>
  <c r="N597" i="4"/>
  <c r="N589" i="4"/>
  <c r="N581" i="4"/>
  <c r="N573" i="4"/>
  <c r="N565" i="4"/>
  <c r="N557" i="4"/>
  <c r="N549" i="4"/>
  <c r="N541" i="4"/>
  <c r="N533" i="4"/>
  <c r="N525" i="4"/>
  <c r="N517" i="4"/>
  <c r="N509" i="4"/>
  <c r="N501" i="4"/>
  <c r="N493" i="4"/>
  <c r="N485" i="4"/>
  <c r="N477" i="4"/>
  <c r="N469" i="4"/>
  <c r="N461" i="4"/>
  <c r="N453" i="4"/>
  <c r="N445" i="4"/>
  <c r="N437" i="4"/>
  <c r="N429" i="4"/>
  <c r="N421" i="4"/>
  <c r="N413" i="4"/>
  <c r="N405" i="4"/>
  <c r="N397" i="4"/>
  <c r="N389" i="4"/>
  <c r="N381" i="4"/>
  <c r="N373" i="4"/>
  <c r="N365" i="4"/>
  <c r="N357" i="4"/>
  <c r="N349" i="4"/>
  <c r="N341" i="4"/>
  <c r="N333" i="4"/>
  <c r="N325" i="4"/>
  <c r="N317" i="4"/>
  <c r="N309" i="4"/>
  <c r="N301" i="4"/>
  <c r="N293" i="4"/>
  <c r="N285" i="4"/>
  <c r="N277" i="4"/>
  <c r="N269" i="4"/>
  <c r="N261" i="4"/>
  <c r="N253" i="4"/>
  <c r="N245" i="4"/>
  <c r="N237" i="4"/>
  <c r="N229" i="4"/>
  <c r="N221" i="4"/>
  <c r="N213" i="4"/>
  <c r="N205" i="4"/>
  <c r="N197" i="4"/>
  <c r="N189" i="4"/>
  <c r="N181" i="4"/>
  <c r="N173" i="4"/>
  <c r="N165" i="4"/>
  <c r="N157" i="4"/>
  <c r="N149" i="4"/>
  <c r="N141" i="4"/>
  <c r="N133" i="4"/>
  <c r="N125" i="4"/>
  <c r="N117" i="4"/>
  <c r="N109" i="4"/>
  <c r="N101" i="4"/>
  <c r="N93" i="4"/>
  <c r="N85" i="4"/>
  <c r="N77" i="4"/>
  <c r="N69" i="4"/>
  <c r="N61" i="4"/>
  <c r="N53" i="4"/>
  <c r="N45" i="4"/>
  <c r="N37" i="4"/>
  <c r="N29" i="4"/>
  <c r="N21" i="4"/>
  <c r="N13" i="4"/>
  <c r="N5" i="4"/>
  <c r="N455" i="4"/>
  <c r="N447" i="4"/>
  <c r="N439" i="4"/>
  <c r="N431" i="4"/>
  <c r="N423" i="4"/>
  <c r="N407" i="4"/>
  <c r="N399" i="4"/>
  <c r="N391" i="4"/>
  <c r="N383" i="4"/>
  <c r="N375" i="4"/>
  <c r="N367" i="4"/>
  <c r="N359" i="4"/>
  <c r="N351" i="4"/>
  <c r="N343" i="4"/>
  <c r="N335" i="4"/>
  <c r="N327" i="4"/>
  <c r="N319" i="4"/>
  <c r="N311" i="4"/>
  <c r="N303" i="4"/>
  <c r="N295" i="4"/>
  <c r="N287" i="4"/>
  <c r="N279" i="4"/>
  <c r="N271" i="4"/>
  <c r="N263" i="4"/>
  <c r="N255" i="4"/>
  <c r="N247" i="4"/>
  <c r="N239" i="4"/>
  <c r="N231" i="4"/>
  <c r="N215" i="4"/>
  <c r="N207" i="4"/>
  <c r="N199" i="4"/>
  <c r="N191" i="4"/>
  <c r="N183" i="4"/>
  <c r="N175" i="4"/>
  <c r="N167" i="4"/>
  <c r="N159" i="4"/>
  <c r="N151" i="4"/>
  <c r="N143" i="4"/>
  <c r="N135" i="4"/>
  <c r="N127" i="4"/>
  <c r="N119" i="4"/>
  <c r="N111" i="4"/>
  <c r="N103" i="4"/>
  <c r="N95" i="4"/>
  <c r="N87" i="4"/>
  <c r="N79" i="4"/>
  <c r="N71" i="4"/>
  <c r="N63" i="4"/>
  <c r="N55" i="4"/>
  <c r="N47" i="4"/>
  <c r="N39" i="4"/>
  <c r="N31" i="4"/>
  <c r="N15" i="4"/>
  <c r="N7" i="4"/>
  <c r="N1580" i="4"/>
  <c r="N1572" i="4"/>
  <c r="N1564" i="4"/>
  <c r="N1556" i="4"/>
  <c r="N1548" i="4"/>
  <c r="N1532" i="4"/>
  <c r="N1516" i="4"/>
  <c r="N1508" i="4"/>
  <c r="N1500" i="4"/>
  <c r="N1484" i="4"/>
  <c r="N1476" i="4"/>
  <c r="N1468" i="4"/>
  <c r="N1460" i="4"/>
  <c r="N1452" i="4"/>
  <c r="N1444" i="4"/>
  <c r="N1436" i="4"/>
  <c r="N1428" i="4"/>
  <c r="N1420" i="4"/>
  <c r="N1412" i="4"/>
  <c r="N1404" i="4"/>
  <c r="N1396" i="4"/>
  <c r="N1380" i="4"/>
  <c r="N1372" i="4"/>
  <c r="N1364" i="4"/>
  <c r="N1348" i="4"/>
  <c r="N1340" i="4"/>
  <c r="N1332" i="4"/>
  <c r="N1316" i="4"/>
  <c r="N1308" i="4"/>
  <c r="N1300" i="4"/>
  <c r="N1284" i="4"/>
  <c r="N1276" i="4"/>
  <c r="N1268" i="4"/>
  <c r="N1260" i="4"/>
  <c r="N1252" i="4"/>
  <c r="N1244" i="4"/>
  <c r="N1228" i="4"/>
  <c r="N1212" i="4"/>
  <c r="N1204" i="4"/>
  <c r="N1188" i="4"/>
  <c r="N1172" i="4"/>
  <c r="N1164" i="4"/>
  <c r="N1156" i="4"/>
  <c r="N1140" i="4"/>
  <c r="N1132" i="4"/>
  <c r="N1124" i="4"/>
  <c r="N1116" i="4"/>
  <c r="N1108" i="4"/>
  <c r="N1092" i="4"/>
  <c r="N1084" i="4"/>
  <c r="N1076" i="4"/>
  <c r="N1068" i="4"/>
  <c r="N1060" i="4"/>
  <c r="N1052" i="4"/>
  <c r="N1044" i="4"/>
  <c r="N1036" i="4"/>
  <c r="N1028" i="4"/>
  <c r="N1020" i="4"/>
  <c r="N1012" i="4"/>
  <c r="N1004" i="4"/>
  <c r="N996" i="4"/>
  <c r="N988" i="4"/>
  <c r="N980" i="4"/>
  <c r="N972" i="4"/>
  <c r="N964" i="4"/>
  <c r="N956" i="4"/>
  <c r="N948" i="4"/>
  <c r="N940" i="4"/>
  <c r="N932" i="4"/>
  <c r="N924" i="4"/>
  <c r="N916" i="4"/>
  <c r="N908" i="4"/>
  <c r="N900" i="4"/>
  <c r="N892" i="4"/>
  <c r="N884" i="4"/>
  <c r="N868" i="4"/>
  <c r="N860" i="4"/>
  <c r="N852" i="4"/>
  <c r="N844" i="4"/>
  <c r="N836" i="4"/>
  <c r="N828" i="4"/>
  <c r="N820" i="4"/>
  <c r="N812" i="4"/>
  <c r="N788" i="4"/>
  <c r="N708" i="4"/>
  <c r="N1995" i="4"/>
  <c r="N1987" i="4"/>
  <c r="N1971" i="4"/>
  <c r="N1955" i="4"/>
  <c r="N1939" i="4"/>
  <c r="N1931" i="4"/>
  <c r="N1923" i="4"/>
  <c r="N1899" i="4"/>
  <c r="N1891" i="4"/>
  <c r="N1883" i="4"/>
  <c r="N1867" i="4"/>
  <c r="N1859" i="4"/>
  <c r="N1843" i="4"/>
  <c r="N1835" i="4"/>
  <c r="N1827" i="4"/>
  <c r="N1819" i="4"/>
  <c r="N1811" i="4"/>
  <c r="N1803" i="4"/>
  <c r="N1795" i="4"/>
  <c r="N1787" i="4"/>
  <c r="N1779" i="4"/>
  <c r="N1771" i="4"/>
  <c r="N1763" i="4"/>
  <c r="N1755" i="4"/>
  <c r="N1747" i="4"/>
  <c r="N1739" i="4"/>
  <c r="N1731" i="4"/>
  <c r="N1723" i="4"/>
  <c r="N1715" i="4"/>
  <c r="N1707" i="4"/>
  <c r="N1699" i="4"/>
  <c r="N1691" i="4"/>
  <c r="N1683" i="4"/>
  <c r="N1675" i="4"/>
  <c r="N1667" i="4"/>
  <c r="N1659" i="4"/>
  <c r="N1651" i="4"/>
  <c r="N1635" i="4"/>
  <c r="N1627" i="4"/>
  <c r="N1611" i="4"/>
  <c r="N1603" i="4"/>
  <c r="N1587" i="4"/>
  <c r="N1571" i="4"/>
  <c r="N1563" i="4"/>
  <c r="N1555" i="4"/>
  <c r="N1547" i="4"/>
  <c r="N1531" i="4"/>
  <c r="N1515" i="4"/>
  <c r="N1507" i="4"/>
  <c r="N1499" i="4"/>
  <c r="N1491" i="4"/>
  <c r="N1483" i="4"/>
  <c r="N1475" i="4"/>
  <c r="N1467" i="4"/>
  <c r="N1459" i="4"/>
  <c r="N1451" i="4"/>
  <c r="N1443" i="4"/>
  <c r="N1435" i="4"/>
  <c r="N1427" i="4"/>
  <c r="N1419" i="4"/>
  <c r="N1411" i="4"/>
  <c r="N1403" i="4"/>
  <c r="N1395" i="4"/>
  <c r="N1387" i="4"/>
  <c r="N1379" i="4"/>
  <c r="N1371" i="4"/>
  <c r="N1363" i="4"/>
  <c r="N1355" i="4"/>
  <c r="N1347" i="4"/>
  <c r="N1339" i="4"/>
  <c r="N1331" i="4"/>
  <c r="N1323" i="4"/>
  <c r="N1315" i="4"/>
  <c r="N1307" i="4"/>
  <c r="N1299" i="4"/>
  <c r="N1291" i="4"/>
  <c r="N1283" i="4"/>
  <c r="N1275" i="4"/>
  <c r="N1267" i="4"/>
  <c r="N1259" i="4"/>
  <c r="N1251" i="4"/>
  <c r="N1243" i="4"/>
  <c r="N1235" i="4"/>
  <c r="N1227" i="4"/>
  <c r="N1219" i="4"/>
  <c r="N635" i="4"/>
  <c r="N563" i="4"/>
  <c r="N307" i="4"/>
  <c r="N804" i="4"/>
  <c r="N796" i="4"/>
  <c r="N780" i="4"/>
  <c r="N772" i="4"/>
  <c r="N764" i="4"/>
  <c r="N756" i="4"/>
  <c r="N748" i="4"/>
  <c r="N740" i="4"/>
  <c r="N732" i="4"/>
  <c r="N724" i="4"/>
  <c r="N716" i="4"/>
  <c r="N700" i="4"/>
  <c r="N692" i="4"/>
  <c r="N684" i="4"/>
  <c r="N676" i="4"/>
  <c r="N660" i="4"/>
  <c r="N652" i="4"/>
  <c r="N644" i="4"/>
  <c r="N636" i="4"/>
  <c r="N628" i="4"/>
  <c r="N620" i="4"/>
  <c r="N612" i="4"/>
  <c r="N604" i="4"/>
  <c r="N588" i="4"/>
  <c r="N580" i="4"/>
  <c r="N572" i="4"/>
  <c r="N564" i="4"/>
  <c r="N556" i="4"/>
  <c r="N548" i="4"/>
  <c r="N540" i="4"/>
  <c r="N532" i="4"/>
  <c r="N524" i="4"/>
  <c r="N516" i="4"/>
  <c r="N508" i="4"/>
  <c r="N500" i="4"/>
  <c r="N492" i="4"/>
  <c r="N484" i="4"/>
  <c r="N476" i="4"/>
  <c r="N468" i="4"/>
  <c r="N460" i="4"/>
  <c r="N452" i="4"/>
  <c r="N444" i="4"/>
  <c r="N436" i="4"/>
  <c r="N428" i="4"/>
  <c r="N420" i="4"/>
  <c r="N412" i="4"/>
  <c r="N404" i="4"/>
  <c r="N396" i="4"/>
  <c r="N388" i="4"/>
  <c r="N380" i="4"/>
  <c r="N372" i="4"/>
  <c r="N364" i="4"/>
  <c r="N356" i="4"/>
  <c r="N348" i="4"/>
  <c r="N340" i="4"/>
  <c r="N332" i="4"/>
  <c r="N324" i="4"/>
  <c r="N316" i="4"/>
  <c r="N308" i="4"/>
  <c r="N300" i="4"/>
  <c r="N292" i="4"/>
  <c r="N284" i="4"/>
  <c r="N276" i="4"/>
  <c r="N268" i="4"/>
  <c r="N260" i="4"/>
  <c r="N252" i="4"/>
  <c r="N244" i="4"/>
  <c r="N236" i="4"/>
  <c r="N228" i="4"/>
  <c r="N220" i="4"/>
  <c r="N212" i="4"/>
  <c r="N204" i="4"/>
  <c r="N196" i="4"/>
  <c r="N188" i="4"/>
  <c r="N180" i="4"/>
  <c r="N172" i="4"/>
  <c r="N164" i="4"/>
  <c r="N156" i="4"/>
  <c r="N148" i="4"/>
  <c r="N140" i="4"/>
  <c r="N132" i="4"/>
  <c r="N124" i="4"/>
  <c r="N116" i="4"/>
  <c r="N108" i="4"/>
  <c r="N100" i="4"/>
  <c r="N92" i="4"/>
  <c r="N84" i="4"/>
  <c r="N76" i="4"/>
  <c r="N68" i="4"/>
  <c r="N60" i="4"/>
  <c r="N52" i="4"/>
  <c r="N44" i="4"/>
  <c r="N36" i="4"/>
  <c r="N28" i="4"/>
  <c r="N20" i="4"/>
  <c r="N12" i="4"/>
  <c r="N4" i="4"/>
  <c r="N1211" i="4"/>
  <c r="N1203" i="4"/>
  <c r="N1195" i="4"/>
  <c r="N1187" i="4"/>
  <c r="N1179" i="4"/>
  <c r="N1171" i="4"/>
  <c r="N1163" i="4"/>
  <c r="N1155" i="4"/>
  <c r="N1147" i="4"/>
  <c r="N1139" i="4"/>
  <c r="N1131" i="4"/>
  <c r="N1123" i="4"/>
  <c r="N1115" i="4"/>
  <c r="N1107" i="4"/>
  <c r="N1099" i="4"/>
  <c r="N1091" i="4"/>
  <c r="N1083" i="4"/>
  <c r="N1075" i="4"/>
  <c r="N1067" i="4"/>
  <c r="N1059" i="4"/>
  <c r="N1051" i="4"/>
  <c r="N1043" i="4"/>
  <c r="N1035" i="4"/>
  <c r="N1027" i="4"/>
  <c r="N1019" i="4"/>
  <c r="N1011" i="4"/>
  <c r="N1003" i="4"/>
  <c r="N995" i="4"/>
  <c r="N987" i="4"/>
  <c r="N979" i="4"/>
  <c r="N971" i="4"/>
  <c r="N963" i="4"/>
  <c r="N955" i="4"/>
  <c r="N947" i="4"/>
  <c r="N939" i="4"/>
  <c r="N931" i="4"/>
  <c r="N923" i="4"/>
  <c r="N915" i="4"/>
  <c r="N907" i="4"/>
  <c r="N899" i="4"/>
  <c r="N891" i="4"/>
  <c r="N883" i="4"/>
  <c r="N875" i="4"/>
  <c r="N867" i="4"/>
  <c r="N859" i="4"/>
  <c r="N851" i="4"/>
  <c r="N843" i="4"/>
  <c r="N835" i="4"/>
  <c r="N827" i="4"/>
  <c r="N819" i="4"/>
  <c r="N811" i="4"/>
  <c r="N803" i="4"/>
  <c r="N795" i="4"/>
  <c r="N787" i="4"/>
  <c r="N779" i="4"/>
  <c r="N771" i="4"/>
  <c r="N763" i="4"/>
  <c r="N755" i="4"/>
  <c r="N747" i="4"/>
  <c r="N739" i="4"/>
  <c r="N731" i="4"/>
  <c r="N723" i="4"/>
  <c r="N715" i="4"/>
  <c r="N707" i="4"/>
  <c r="N699" i="4"/>
  <c r="N691" i="4"/>
  <c r="N683" i="4"/>
  <c r="N675" i="4"/>
  <c r="N667" i="4"/>
  <c r="N659" i="4"/>
  <c r="N651" i="4"/>
  <c r="N643" i="4"/>
  <c r="N627" i="4"/>
  <c r="N619" i="4"/>
  <c r="N611" i="4"/>
  <c r="N595" i="4"/>
  <c r="N587" i="4"/>
  <c r="N579" i="4"/>
  <c r="N571" i="4"/>
  <c r="N555" i="4"/>
  <c r="N539" i="4"/>
  <c r="N531" i="4"/>
  <c r="N523" i="4"/>
  <c r="N515" i="4"/>
  <c r="N507" i="4"/>
  <c r="N499" i="4"/>
  <c r="N491" i="4"/>
  <c r="N483" i="4"/>
  <c r="N475" i="4"/>
  <c r="N467" i="4"/>
  <c r="N451" i="4"/>
  <c r="N443" i="4"/>
  <c r="N435" i="4"/>
  <c r="N427" i="4"/>
  <c r="N419" i="4"/>
  <c r="N411" i="4"/>
  <c r="N403" i="4"/>
  <c r="N395" i="4"/>
  <c r="N387" i="4"/>
  <c r="N379" i="4"/>
  <c r="N371" i="4"/>
  <c r="N363" i="4"/>
  <c r="N347" i="4"/>
  <c r="N339" i="4"/>
  <c r="N331" i="4"/>
  <c r="N323" i="4"/>
  <c r="N315" i="4"/>
  <c r="N299" i="4"/>
  <c r="N291" i="4"/>
  <c r="N283" i="4"/>
  <c r="N275" i="4"/>
  <c r="N267" i="4"/>
  <c r="N251" i="4"/>
  <c r="N243" i="4"/>
  <c r="N235" i="4"/>
  <c r="N219" i="4"/>
  <c r="N203" i="4"/>
  <c r="N179" i="4"/>
  <c r="N163" i="4"/>
  <c r="N75" i="4"/>
  <c r="N51" i="4"/>
  <c r="N43" i="4"/>
  <c r="N970" i="4"/>
  <c r="N962" i="4"/>
  <c r="N954" i="4"/>
  <c r="N938" i="4"/>
  <c r="N930" i="4"/>
  <c r="N922" i="4"/>
  <c r="N914" i="4"/>
  <c r="N906" i="4"/>
  <c r="N890" i="4"/>
  <c r="N882" i="4"/>
  <c r="N874" i="4"/>
  <c r="N866" i="4"/>
  <c r="N858" i="4"/>
  <c r="N850" i="4"/>
  <c r="N842" i="4"/>
  <c r="N834" i="4"/>
  <c r="N826" i="4"/>
  <c r="N818" i="4"/>
  <c r="N810" i="4"/>
  <c r="N802" i="4"/>
  <c r="N794" i="4"/>
  <c r="N786" i="4"/>
  <c r="N778" i="4"/>
  <c r="N770" i="4"/>
  <c r="N762" i="4"/>
  <c r="N754" i="4"/>
  <c r="N746" i="4"/>
  <c r="N738" i="4"/>
  <c r="N730" i="4"/>
  <c r="N722" i="4"/>
  <c r="N714" i="4"/>
  <c r="N706" i="4"/>
  <c r="N698" i="4"/>
  <c r="N690" i="4"/>
  <c r="N682" i="4"/>
  <c r="N674" i="4"/>
  <c r="N666" i="4"/>
  <c r="N658" i="4"/>
  <c r="N650" i="4"/>
  <c r="N642" i="4"/>
  <c r="N634" i="4"/>
  <c r="N626" i="4"/>
  <c r="N618" i="4"/>
  <c r="N610" i="4"/>
  <c r="N602" i="4"/>
  <c r="N594" i="4"/>
  <c r="N586" i="4"/>
  <c r="N578" i="4"/>
  <c r="N570" i="4"/>
  <c r="N562" i="4"/>
  <c r="N554" i="4"/>
  <c r="N546" i="4"/>
  <c r="N538" i="4"/>
  <c r="N530" i="4"/>
  <c r="N522" i="4"/>
  <c r="N514" i="4"/>
  <c r="N498" i="4"/>
  <c r="N490" i="4"/>
  <c r="N482" i="4"/>
  <c r="N474" i="4"/>
  <c r="N466" i="4"/>
  <c r="N458" i="4"/>
  <c r="N450" i="4"/>
  <c r="N442" i="4"/>
  <c r="N434" i="4"/>
  <c r="N426" i="4"/>
  <c r="N410" i="4"/>
  <c r="N402" i="4"/>
  <c r="N394" i="4"/>
  <c r="N386" i="4"/>
  <c r="N378" i="4"/>
  <c r="N370" i="4"/>
  <c r="N362" i="4"/>
  <c r="N354" i="4"/>
  <c r="N346" i="4"/>
  <c r="N338" i="4"/>
  <c r="N330" i="4"/>
  <c r="N322" i="4"/>
  <c r="N314" i="4"/>
  <c r="N306" i="4"/>
  <c r="N298" i="4"/>
  <c r="N290" i="4"/>
  <c r="N282" i="4"/>
  <c r="N274" i="4"/>
  <c r="N266" i="4"/>
  <c r="N258" i="4"/>
  <c r="N250" i="4"/>
  <c r="N242" i="4"/>
  <c r="N234" i="4"/>
  <c r="N226" i="4"/>
  <c r="N218" i="4"/>
  <c r="N210" i="4"/>
  <c r="N202" i="4"/>
  <c r="N194" i="4"/>
  <c r="N186" i="4"/>
  <c r="N178" i="4"/>
  <c r="N170" i="4"/>
  <c r="N154" i="4"/>
  <c r="N146" i="4"/>
  <c r="N138" i="4"/>
  <c r="N130" i="4"/>
  <c r="N114" i="4"/>
  <c r="N106" i="4"/>
  <c r="N98" i="4"/>
  <c r="N90" i="4"/>
  <c r="N82" i="4"/>
  <c r="N74" i="4"/>
  <c r="N66" i="4"/>
  <c r="N58" i="4"/>
  <c r="N50" i="4"/>
  <c r="N42" i="4"/>
  <c r="N26" i="4"/>
  <c r="N18" i="4"/>
  <c r="N10" i="4"/>
  <c r="N2" i="4"/>
  <c r="N865" i="4"/>
  <c r="N617" i="4"/>
  <c r="N553" i="4"/>
  <c r="N537" i="4"/>
  <c r="N481" i="4"/>
  <c r="N425" i="4"/>
  <c r="N409" i="4"/>
  <c r="N353" i="4"/>
  <c r="N297" i="4"/>
  <c r="N281" i="4"/>
  <c r="N225" i="4"/>
  <c r="N169" i="4"/>
  <c r="N153" i="4"/>
  <c r="N97" i="4"/>
  <c r="N41" i="4"/>
  <c r="N25" i="4"/>
  <c r="N211" i="4"/>
  <c r="N195" i="4"/>
  <c r="N187" i="4"/>
  <c r="N155" i="4"/>
  <c r="N139" i="4"/>
  <c r="N123" i="4"/>
  <c r="N91" i="4"/>
  <c r="N83" i="4"/>
  <c r="N67" i="4"/>
  <c r="N59" i="4"/>
  <c r="N27" i="4"/>
  <c r="N11" i="4"/>
  <c r="N665" i="4"/>
  <c r="N657" i="4"/>
  <c r="N601" i="4"/>
  <c r="N593" i="4"/>
  <c r="N561" i="4"/>
  <c r="N529" i="4"/>
  <c r="N497" i="4"/>
  <c r="N465" i="4"/>
  <c r="N433" i="4"/>
  <c r="N401" i="4"/>
  <c r="N369" i="4"/>
  <c r="N337" i="4"/>
  <c r="N305" i="4"/>
  <c r="N273" i="4"/>
  <c r="N241" i="4"/>
  <c r="N209" i="4"/>
  <c r="N177" i="4"/>
  <c r="N145" i="4"/>
  <c r="N113" i="4"/>
  <c r="N81" i="4"/>
  <c r="N49" i="4"/>
  <c r="N17" i="4"/>
  <c r="C6" i="7"/>
  <c r="D6" i="7"/>
  <c r="C5" i="7"/>
  <c r="D5" i="7"/>
  <c r="C4" i="7"/>
  <c r="D4" i="7"/>
  <c r="C3" i="7"/>
  <c r="D3" i="7"/>
  <c r="D2" i="7"/>
  <c r="C2" i="7"/>
  <c r="L5" i="2"/>
  <c r="L15" i="2"/>
  <c r="L18" i="2"/>
  <c r="P8" i="4" l="1"/>
  <c r="P11" i="4"/>
  <c r="P13" i="4"/>
  <c r="P14" i="4"/>
  <c r="P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8F1E9D-AC31-49E1-9811-E6DE19A482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B009FF-1166-4CD1-8C66-D15E6D40B8F1}" name="WorksheetConnection_Ecommerce_Sales_Dataset_updated.xlsx!CATEGORY" type="102" refreshedVersion="8" minRefreshableVersion="5">
    <extLst>
      <ext xmlns:x15="http://schemas.microsoft.com/office/spreadsheetml/2010/11/main" uri="{DE250136-89BD-433C-8126-D09CA5730AF9}">
        <x15:connection id="CATEGORY">
          <x15:rangePr sourceName="_xlcn.WorksheetConnection_Ecommerce_Sales_Dataset_updated.xlsxCATEGORY"/>
        </x15:connection>
      </ext>
    </extLst>
  </connection>
  <connection id="3" xr16:uid="{039610B6-C0F8-4F79-851A-48798C66E7D3}" name="WorksheetConnection_Ecommerce_Sales_Dataset_updated.xlsx!CUSTOMER_DATA" type="102" refreshedVersion="8" minRefreshableVersion="5">
    <extLst>
      <ext xmlns:x15="http://schemas.microsoft.com/office/spreadsheetml/2010/11/main" uri="{DE250136-89BD-433C-8126-D09CA5730AF9}">
        <x15:connection id="CUSTOMER_DATA">
          <x15:rangePr sourceName="_xlcn.WorksheetConnection_Ecommerce_Sales_Dataset_updated.xlsxCUSTOMER_DATA"/>
        </x15:connection>
      </ext>
    </extLst>
  </connection>
  <connection id="4" xr16:uid="{A221C8C7-05BA-47F6-AD47-B1D1F2C1C444}" name="WorksheetConnection_Ecommerce_Sales_Dataset_updated.xlsx!PRODUCT" type="102" refreshedVersion="8" minRefreshableVersion="5">
    <extLst>
      <ext xmlns:x15="http://schemas.microsoft.com/office/spreadsheetml/2010/11/main" uri="{DE250136-89BD-433C-8126-D09CA5730AF9}">
        <x15:connection id="PRODUCT">
          <x15:rangePr sourceName="_xlcn.WorksheetConnection_Ecommerce_Sales_Dataset_updated.xlsxPRODUCT"/>
        </x15:connection>
      </ext>
    </extLst>
  </connection>
  <connection id="5" xr16:uid="{FFEFA085-9E29-4E27-AE07-59B1C4E05747}" name="WorksheetConnection_Ecommerce_Sales_Dataset_updated.xlsx!REGION" type="102" refreshedVersion="8" minRefreshableVersion="5">
    <extLst>
      <ext xmlns:x15="http://schemas.microsoft.com/office/spreadsheetml/2010/11/main" uri="{DE250136-89BD-433C-8126-D09CA5730AF9}">
        <x15:connection id="REGION">
          <x15:rangePr sourceName="_xlcn.WorksheetConnection_Ecommerce_Sales_Dataset_updated.xlsxREGION"/>
        </x15:connection>
      </ext>
    </extLst>
  </connection>
  <connection id="6" xr16:uid="{ACE21FCB-4523-4787-B09E-24CD64527046}" name="WorksheetConnection_Ecommerce_Sales_Dataset_updated.xlsx!SALES_FACT" type="102" refreshedVersion="8" minRefreshableVersion="5">
    <extLst>
      <ext xmlns:x15="http://schemas.microsoft.com/office/spreadsheetml/2010/11/main" uri="{DE250136-89BD-433C-8126-D09CA5730AF9}">
        <x15:connection id="SALES_FACT">
          <x15:rangePr sourceName="_xlcn.WorksheetConnection_Ecommerce_Sales_Dataset_updated.xlsxSALES_FACT"/>
        </x15:connection>
      </ext>
    </extLst>
  </connection>
  <connection id="7" xr16:uid="{2E03F8E0-DA59-4D9B-98CC-BC746E9B8030}" name="WorksheetConnection_Ecommerce_Sales_Dataset_updated.xlsx!STORE_ID" type="102" refreshedVersion="8" minRefreshableVersion="5">
    <extLst>
      <ext xmlns:x15="http://schemas.microsoft.com/office/spreadsheetml/2010/11/main" uri="{DE250136-89BD-433C-8126-D09CA5730AF9}">
        <x15:connection id="STORE_ID">
          <x15:rangePr sourceName="_xlcn.WorksheetConnection_Ecommerce_Sales_Dataset_updated.xlsxSTORE_ID"/>
        </x15:connection>
      </ext>
    </extLst>
  </connection>
</connections>
</file>

<file path=xl/sharedStrings.xml><?xml version="1.0" encoding="utf-8"?>
<sst xmlns="http://schemas.openxmlformats.org/spreadsheetml/2006/main" count="17963" uniqueCount="4568">
  <si>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</si>
  <si>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</si>
  <si>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</si>
  <si>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</si>
  <si>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</si>
  <si>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</si>
  <si>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</si>
  <si>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</si>
  <si>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</si>
  <si>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</si>
  <si>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</si>
  <si>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</si>
  <si>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</si>
  <si>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</si>
  <si>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</si>
  <si>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</si>
  <si>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</si>
  <si>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</si>
  <si>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</si>
  <si>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</si>
  <si>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</si>
  <si>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</si>
  <si>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</si>
  <si>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</si>
  <si>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</si>
  <si>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</si>
  <si>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</si>
  <si>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</si>
  <si>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</si>
  <si>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</si>
  <si>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</si>
  <si>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</si>
  <si>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</si>
  <si>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</si>
  <si>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</si>
  <si>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</si>
  <si>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</si>
  <si>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</si>
  <si>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</si>
  <si>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</si>
  <si>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</si>
  <si>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</si>
  <si>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</si>
  <si>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</si>
  <si>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</si>
  <si>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</si>
  <si>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</si>
  <si>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</si>
  <si>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</si>
  <si>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</si>
  <si>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</si>
  <si>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</si>
  <si>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</si>
  <si>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</si>
  <si>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</si>
  <si>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</si>
  <si>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</si>
  <si>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</si>
  <si>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</si>
  <si>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</si>
  <si>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</si>
  <si>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</si>
  <si>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</si>
  <si>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</si>
  <si>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</si>
  <si>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</si>
  <si>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</si>
  <si>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</si>
  <si>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</si>
  <si>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</si>
  <si>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</si>
  <si>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</si>
  <si>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</si>
  <si>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</si>
  <si>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</si>
  <si>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</si>
  <si>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</si>
  <si>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</si>
  <si>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</si>
  <si>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</si>
  <si>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</si>
  <si>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</si>
  <si>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</si>
  <si>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</si>
  <si>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</si>
  <si>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</si>
  <si>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</si>
  <si>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</si>
  <si>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</si>
  <si>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</si>
  <si>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</si>
  <si>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</si>
  <si>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</si>
  <si>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</si>
  <si>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</si>
  <si>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</si>
  <si>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</si>
  <si>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</si>
  <si>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</si>
  <si>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</si>
  <si>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</si>
  <si>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</si>
  <si>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</si>
  <si>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</si>
  <si>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</si>
  <si>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</si>
  <si>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</si>
  <si>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</si>
  <si>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</si>
  <si>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</si>
  <si>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</si>
  <si>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</si>
  <si>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</si>
  <si>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</si>
  <si>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</si>
  <si>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</si>
  <si>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</si>
  <si>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</si>
  <si>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</si>
  <si>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</si>
  <si>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</si>
  <si>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</si>
  <si>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</si>
  <si>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</si>
  <si>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</si>
  <si>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</si>
  <si>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</si>
  <si>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</si>
  <si>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</si>
  <si>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</si>
  <si>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</si>
  <si>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</si>
  <si>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</si>
  <si>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</si>
  <si>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</si>
  <si>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</si>
  <si>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</si>
  <si>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</si>
  <si>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</si>
  <si>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</si>
  <si>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</si>
  <si>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</si>
  <si>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</si>
  <si>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</si>
  <si>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</si>
  <si>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</si>
  <si>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</si>
  <si>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</si>
  <si>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</si>
  <si>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</si>
  <si>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</si>
  <si>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</si>
  <si>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</si>
  <si>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</si>
  <si>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</si>
  <si>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</si>
  <si>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</si>
  <si>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</si>
  <si>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</si>
  <si>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</si>
  <si>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</si>
  <si>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</si>
  <si>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</si>
  <si>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</si>
  <si>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</si>
  <si>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</si>
  <si>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</si>
  <si>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</si>
  <si>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</si>
  <si>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</si>
  <si>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</si>
  <si>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</si>
  <si>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</si>
  <si>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</si>
  <si>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</si>
  <si>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</si>
  <si>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</si>
  <si>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</si>
  <si>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</si>
  <si>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</si>
  <si>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</si>
  <si>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</si>
  <si>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</si>
  <si>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</si>
  <si>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</si>
  <si>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</si>
  <si>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</si>
  <si>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</si>
  <si>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</si>
  <si>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</si>
  <si>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</si>
  <si>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</si>
  <si>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</si>
  <si>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</si>
  <si>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</si>
  <si>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</si>
  <si>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</si>
  <si>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</si>
  <si>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</si>
  <si>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</si>
  <si>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</si>
  <si>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</si>
  <si>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</si>
  <si>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</si>
  <si>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</si>
  <si>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</si>
  <si>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</si>
  <si>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</si>
  <si>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</si>
  <si>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</si>
  <si>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</si>
  <si>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</si>
  <si>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</si>
  <si>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</si>
  <si>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</si>
  <si>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</si>
  <si>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</si>
  <si>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</si>
  <si>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</si>
  <si>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</si>
  <si>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</si>
  <si>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</si>
  <si>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</si>
  <si>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</si>
  <si>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</si>
  <si>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</si>
  <si>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</si>
  <si>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</si>
  <si>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</si>
  <si>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</si>
  <si>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</si>
  <si>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</si>
  <si>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</si>
  <si>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</si>
  <si>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</si>
  <si>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</si>
  <si>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</si>
  <si>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</si>
  <si>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</si>
  <si>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</si>
  <si>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</si>
  <si>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</si>
  <si>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</si>
  <si>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</si>
  <si>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</si>
  <si>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</si>
  <si>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</si>
  <si>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</si>
  <si>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</si>
  <si>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</si>
  <si>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</si>
  <si>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</si>
  <si>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</si>
  <si>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</si>
  <si>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</si>
  <si>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</si>
  <si>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</si>
  <si>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</si>
  <si>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</si>
  <si>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</si>
  <si>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</si>
  <si>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</si>
  <si>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</si>
  <si>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</si>
  <si>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</si>
  <si>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</si>
  <si>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</si>
  <si>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</si>
  <si>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</si>
  <si>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</si>
  <si>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</si>
  <si>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</si>
  <si>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</si>
  <si>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</si>
  <si>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</si>
  <si>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</si>
  <si>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</si>
  <si>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</si>
  <si>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</si>
  <si>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</si>
  <si>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</si>
  <si>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</si>
  <si>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</si>
  <si>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</si>
  <si>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</si>
  <si>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</si>
  <si>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</si>
  <si>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</si>
  <si>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</si>
  <si>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</si>
  <si>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</si>
  <si>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</si>
  <si>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</si>
  <si>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</si>
  <si>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</si>
  <si>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</si>
  <si>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</si>
  <si>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</si>
  <si>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</si>
  <si>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</si>
  <si>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</si>
  <si>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</si>
  <si>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</si>
  <si>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</si>
  <si>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</si>
  <si>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</si>
  <si>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</si>
  <si>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</si>
  <si>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</si>
  <si>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</si>
  <si>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</si>
  <si>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</si>
  <si>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</si>
  <si>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</si>
  <si>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</si>
  <si>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</si>
  <si>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</si>
  <si>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</si>
  <si>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</si>
  <si>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</si>
  <si>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</si>
  <si>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</si>
  <si>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</si>
  <si>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</si>
  <si>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</si>
  <si>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</si>
  <si>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</si>
  <si>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</si>
  <si>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</si>
  <si>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</si>
  <si>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</si>
  <si>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</si>
  <si>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</si>
  <si>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</si>
  <si>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</si>
  <si>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</si>
  <si>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</si>
  <si>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</si>
  <si>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</si>
  <si>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</si>
  <si>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</si>
  <si>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</si>
  <si>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</si>
  <si>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</si>
  <si>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</si>
  <si>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</si>
  <si>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</si>
  <si>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</si>
  <si>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</si>
  <si>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</si>
  <si>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</si>
  <si>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</si>
  <si>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</si>
  <si>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</si>
  <si>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</si>
  <si>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</si>
  <si>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</si>
  <si>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</si>
  <si>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</si>
  <si>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</si>
  <si>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</si>
  <si>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</si>
  <si>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</si>
  <si>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</si>
  <si>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</si>
  <si>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</si>
  <si>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</si>
  <si>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</si>
  <si>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</si>
  <si>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</si>
  <si>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</si>
  <si>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</si>
  <si>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</si>
  <si>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</si>
  <si>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</si>
  <si>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</si>
  <si>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</si>
  <si>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</si>
  <si>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</si>
  <si>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</si>
  <si>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</si>
  <si>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</si>
  <si>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</si>
  <si>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</si>
  <si>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</si>
  <si>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</si>
  <si>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</si>
  <si>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</si>
  <si>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</si>
  <si>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</si>
  <si>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</si>
  <si>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</si>
  <si>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</si>
  <si>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</si>
  <si>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</si>
  <si>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</si>
  <si>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</si>
  <si>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</si>
  <si>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</si>
  <si>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</si>
  <si>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</si>
  <si>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</si>
  <si>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</si>
  <si>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</si>
  <si>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</si>
  <si>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</si>
  <si>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</si>
  <si>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</si>
  <si>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</si>
  <si>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</si>
  <si>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</si>
  <si>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</si>
  <si>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</si>
  <si>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</si>
  <si>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</si>
  <si>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</si>
  <si>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</si>
  <si>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</si>
  <si>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</si>
  <si>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</si>
  <si>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</si>
  <si>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</si>
  <si>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</si>
  <si>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</si>
  <si>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</si>
  <si>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</si>
  <si>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</si>
  <si>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</si>
  <si>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</si>
  <si>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</si>
  <si>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</si>
  <si>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</si>
  <si>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</si>
  <si>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</si>
  <si>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</si>
  <si>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</si>
  <si>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</si>
  <si>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</si>
  <si>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</si>
  <si>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</si>
  <si>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</si>
  <si>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</si>
  <si>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</si>
  <si>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</si>
  <si>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</si>
  <si>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</si>
  <si>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</si>
  <si>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</si>
  <si>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</si>
  <si>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</si>
  <si>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</si>
  <si>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</si>
  <si>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</si>
  <si>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</si>
  <si>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</si>
  <si>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</si>
  <si>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</si>
  <si>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</si>
  <si>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</si>
  <si>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</si>
  <si>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</si>
  <si>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</si>
  <si>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</si>
  <si>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</si>
  <si>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</si>
  <si>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</si>
  <si>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</si>
  <si>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</si>
  <si>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</si>
  <si>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</si>
  <si>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</si>
  <si>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</si>
  <si>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</si>
  <si>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</si>
  <si>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</si>
  <si>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</si>
  <si>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</si>
  <si>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</si>
  <si>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</si>
  <si>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</si>
  <si>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</si>
  <si>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</si>
  <si>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</si>
  <si>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</si>
  <si>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</si>
  <si>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</si>
  <si>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</si>
  <si>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</si>
  <si>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</si>
  <si>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</si>
  <si>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</si>
  <si>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</si>
  <si>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</si>
  <si>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</si>
  <si>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</si>
  <si>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</si>
  <si>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</si>
  <si>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</si>
  <si>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</si>
  <si>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</si>
  <si>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</si>
  <si>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</si>
  <si>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</si>
  <si>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</si>
  <si>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</si>
  <si>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</si>
  <si>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</si>
  <si>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</si>
  <si>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</si>
  <si>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</si>
  <si>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</si>
  <si>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</si>
  <si>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</si>
  <si>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</si>
  <si>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</si>
  <si>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</si>
  <si>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</si>
  <si>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</si>
  <si>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</si>
  <si>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</si>
  <si>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</si>
  <si>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</si>
  <si>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</si>
  <si>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</si>
  <si>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</si>
  <si>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</si>
  <si>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</si>
  <si>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</si>
  <si>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</si>
  <si>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</si>
  <si>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</si>
  <si>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</si>
  <si>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</si>
  <si>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</si>
  <si>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</si>
  <si>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</si>
  <si>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</si>
  <si>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</si>
  <si>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</si>
  <si>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</si>
  <si>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</si>
  <si>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</si>
  <si>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</si>
  <si>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</si>
  <si>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</si>
  <si>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</si>
  <si>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</si>
  <si>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</si>
  <si>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</si>
  <si>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</si>
  <si>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</si>
  <si>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</si>
  <si>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</si>
  <si>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</si>
  <si>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</si>
  <si>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</si>
  <si>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</si>
  <si>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</si>
  <si>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</si>
  <si>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</si>
  <si>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</si>
  <si>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</si>
  <si>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</si>
  <si>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</si>
  <si>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</si>
  <si>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</si>
  <si>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</si>
  <si>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</si>
  <si>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</si>
  <si>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</si>
  <si>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</si>
  <si>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</si>
  <si>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</si>
  <si>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</si>
  <si>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</si>
  <si>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</si>
  <si>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</si>
  <si>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</si>
  <si>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</si>
  <si>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</si>
  <si>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</si>
  <si>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</si>
  <si>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</si>
  <si>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</si>
  <si>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</si>
  <si>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</si>
  <si>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</si>
  <si>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</si>
  <si>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</si>
  <si>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</si>
  <si>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</si>
  <si>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</si>
  <si>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</si>
  <si>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</si>
  <si>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</si>
  <si>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</si>
  <si>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</si>
  <si>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</si>
  <si>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</si>
  <si>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</si>
  <si>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</si>
  <si>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</si>
  <si>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</si>
  <si>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</si>
  <si>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</si>
  <si>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</si>
  <si>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</si>
  <si>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</si>
  <si>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</si>
  <si>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</si>
  <si>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</si>
  <si>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</si>
  <si>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</si>
  <si>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</si>
  <si>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</si>
  <si>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</si>
  <si>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</si>
  <si>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</si>
  <si>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</si>
  <si>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</si>
  <si>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</si>
  <si>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</si>
  <si>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</si>
  <si>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</si>
  <si>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</si>
  <si>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</si>
  <si>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</si>
  <si>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</si>
  <si>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</si>
  <si>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</si>
  <si>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</si>
  <si>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</si>
  <si>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</si>
  <si>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</si>
  <si>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</si>
  <si>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</si>
  <si>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</si>
  <si>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</si>
  <si>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</si>
  <si>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</si>
  <si>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</si>
  <si>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</si>
  <si>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</si>
  <si>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</si>
  <si>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</si>
  <si>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</si>
  <si>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</si>
  <si>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</si>
  <si>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</si>
  <si>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</si>
  <si>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</si>
  <si>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</si>
  <si>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</si>
  <si>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</si>
  <si>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</si>
  <si>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</si>
  <si>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</si>
  <si>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</si>
  <si>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</si>
  <si>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</si>
  <si>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</si>
  <si>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</si>
  <si>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</si>
  <si>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</si>
  <si>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</si>
  <si>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</si>
  <si>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</si>
  <si>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</si>
  <si>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</si>
  <si>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</si>
  <si>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</si>
  <si>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</si>
  <si>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</si>
  <si>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</si>
  <si>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</si>
  <si>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</si>
  <si>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</si>
  <si>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</si>
  <si>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</si>
  <si>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</si>
  <si>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</si>
  <si>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</si>
  <si>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</si>
  <si>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</si>
  <si>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</si>
  <si>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</si>
  <si>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</si>
  <si>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</si>
  <si>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</si>
  <si>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</si>
  <si>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</si>
  <si>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</si>
  <si>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</si>
  <si>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</si>
  <si>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</si>
  <si>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</si>
  <si>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</si>
  <si>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</si>
  <si>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</si>
  <si>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</si>
  <si>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</si>
  <si>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</si>
  <si>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</si>
  <si>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</si>
  <si>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</si>
  <si>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</si>
  <si>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</si>
  <si>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</si>
  <si>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</si>
  <si>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</si>
  <si>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</si>
  <si>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</si>
  <si>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</si>
  <si>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</si>
  <si>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</si>
  <si>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</si>
  <si>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</si>
  <si>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</si>
  <si>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</si>
  <si>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</si>
  <si>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</si>
  <si>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</si>
  <si>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</si>
  <si>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</si>
  <si>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</si>
  <si>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</si>
  <si>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</si>
  <si>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</si>
  <si>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</si>
  <si>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</si>
  <si>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</si>
  <si>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</si>
  <si>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</si>
  <si>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</si>
  <si>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</si>
  <si>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</si>
  <si>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</si>
  <si>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</si>
  <si>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</si>
  <si>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</si>
  <si>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</si>
  <si>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</si>
  <si>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</si>
  <si>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</si>
  <si>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</si>
  <si>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</si>
  <si>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</si>
  <si>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</si>
  <si>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</si>
  <si>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</si>
  <si>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</si>
  <si>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</si>
  <si>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</si>
  <si>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</si>
  <si>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</si>
  <si>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</si>
  <si>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</si>
  <si>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</si>
  <si>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</si>
  <si>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</si>
  <si>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</si>
  <si>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</si>
  <si>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</si>
  <si>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</si>
  <si>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</si>
  <si>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</si>
  <si>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</si>
  <si>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</si>
  <si>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</si>
  <si>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</si>
  <si>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</si>
  <si>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</si>
  <si>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</si>
  <si>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</si>
  <si>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</si>
  <si>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</si>
  <si>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</si>
  <si>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</si>
  <si>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</si>
  <si>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</si>
  <si>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</si>
  <si>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</si>
  <si>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</si>
  <si>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</si>
  <si>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</si>
  <si>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</si>
  <si>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</si>
  <si>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</si>
  <si>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</si>
  <si>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</si>
  <si>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</si>
  <si>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</si>
  <si>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</si>
  <si>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</si>
  <si>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</si>
  <si>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</si>
  <si>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</si>
  <si>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</si>
  <si>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</si>
  <si>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</si>
  <si>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</si>
  <si>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</si>
  <si>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</si>
  <si>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</si>
  <si>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</si>
  <si>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</si>
  <si>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</si>
  <si>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</si>
  <si>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</si>
  <si>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</si>
  <si>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</si>
  <si>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</si>
  <si>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</si>
  <si>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</si>
  <si>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</si>
  <si>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</si>
  <si>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</si>
  <si>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</si>
  <si>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</si>
  <si>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</si>
  <si>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</si>
  <si>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</si>
  <si>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</si>
  <si>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</si>
  <si>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</si>
  <si>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</si>
  <si>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</si>
  <si>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</si>
  <si>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</si>
  <si>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</si>
  <si>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</si>
  <si>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</si>
  <si>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</si>
  <si>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</si>
  <si>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</si>
  <si>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</si>
  <si>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</si>
  <si>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</si>
  <si>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</si>
  <si>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</si>
  <si>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</si>
  <si>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</si>
  <si>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</si>
  <si>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</si>
  <si>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</si>
  <si>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</si>
  <si>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</si>
  <si>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</si>
  <si>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</si>
  <si>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</si>
  <si>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</si>
  <si>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</si>
  <si>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</si>
  <si>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</si>
  <si>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</si>
  <si>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</si>
  <si>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</si>
  <si>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</si>
  <si>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</si>
  <si>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</si>
  <si>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</si>
  <si>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</si>
  <si>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</si>
  <si>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</si>
  <si>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</si>
  <si>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</si>
  <si>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</si>
  <si>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</si>
  <si>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</si>
  <si>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</si>
  <si>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</si>
  <si>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</si>
  <si>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</si>
  <si>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</si>
  <si>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</si>
  <si>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</si>
  <si>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</si>
  <si>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</si>
  <si>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</si>
  <si>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</si>
  <si>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</si>
  <si>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</si>
  <si>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</si>
  <si>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</si>
  <si>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</si>
  <si>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</si>
  <si>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</si>
  <si>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</si>
  <si>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</si>
  <si>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</si>
  <si>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</si>
  <si>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</si>
  <si>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</si>
  <si>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</si>
  <si>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</si>
  <si>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</si>
  <si>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</si>
  <si>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</si>
  <si>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</si>
  <si>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</si>
  <si>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</si>
  <si>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</si>
  <si>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</si>
  <si>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</si>
  <si>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</si>
  <si>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</si>
  <si>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</si>
  <si>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</si>
  <si>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</si>
  <si>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</si>
  <si>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</si>
  <si>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</si>
  <si>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</si>
  <si>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</si>
  <si>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</si>
  <si>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</si>
  <si>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</si>
  <si>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</si>
  <si>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</si>
  <si>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</si>
  <si>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</si>
  <si>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</si>
  <si>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</si>
  <si>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</si>
  <si>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</si>
  <si>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</si>
  <si>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</si>
  <si>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</si>
  <si>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</si>
  <si>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</si>
  <si>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</si>
  <si>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</si>
  <si>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</si>
  <si>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</si>
  <si>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</si>
  <si>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</si>
  <si>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</si>
  <si>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</si>
  <si>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</si>
  <si>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</si>
  <si>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</si>
  <si>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</si>
  <si>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</si>
  <si>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</si>
  <si>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</si>
  <si>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</si>
  <si>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</si>
  <si>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</si>
  <si>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</si>
  <si>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</si>
  <si>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</si>
  <si>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</si>
  <si>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</si>
  <si>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</si>
  <si>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</si>
  <si>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</si>
  <si>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</si>
  <si>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</si>
  <si>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</si>
  <si>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</si>
  <si>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</si>
  <si>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</si>
  <si>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</si>
  <si>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</si>
  <si>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</si>
  <si>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</si>
  <si>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</si>
  <si>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</si>
  <si>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</si>
  <si>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</si>
  <si>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</si>
  <si>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</si>
  <si>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</si>
  <si>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</si>
  <si>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</si>
  <si>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</si>
  <si>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</si>
  <si>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</si>
  <si>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</si>
  <si>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</si>
  <si>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</si>
  <si>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</si>
  <si>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</si>
  <si>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</si>
  <si>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</si>
  <si>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</si>
  <si>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</si>
  <si>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</si>
  <si>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</si>
  <si>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</si>
  <si>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</si>
  <si>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</si>
  <si>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</si>
  <si>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</si>
  <si>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</si>
  <si>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</si>
  <si>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</si>
  <si>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</si>
  <si>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</si>
  <si>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</si>
  <si>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</si>
  <si>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</si>
  <si>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</si>
  <si>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</si>
  <si>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</si>
  <si>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</si>
  <si>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</si>
  <si>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</si>
  <si>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</si>
  <si>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</si>
  <si>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</si>
  <si>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</si>
  <si>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</si>
  <si>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</si>
  <si>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</si>
  <si>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</si>
  <si>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</si>
  <si>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</si>
  <si>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</si>
  <si>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</si>
  <si>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</si>
  <si>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</si>
  <si>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</si>
  <si>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</si>
  <si>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</si>
  <si>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</si>
  <si>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</si>
  <si>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</si>
  <si>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</si>
  <si>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</si>
  <si>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</si>
  <si>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</si>
  <si>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</si>
  <si>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</si>
  <si>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</si>
  <si>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</si>
  <si>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</si>
  <si>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</si>
  <si>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</si>
  <si>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</si>
  <si>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</si>
  <si>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</si>
  <si>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</si>
  <si>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</si>
  <si>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</si>
  <si>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</si>
  <si>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</si>
  <si>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</si>
  <si>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</si>
  <si>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</si>
  <si>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</si>
  <si>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</si>
  <si>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</si>
  <si>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</si>
  <si>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</si>
  <si>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</si>
  <si>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</si>
  <si>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</si>
  <si>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</si>
  <si>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</si>
  <si>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</si>
  <si>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</si>
  <si>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</si>
  <si>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</si>
  <si>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</si>
  <si>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</si>
  <si>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</si>
  <si>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</si>
  <si>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</si>
  <si>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</si>
  <si>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</si>
  <si>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</si>
  <si>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</si>
  <si>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</si>
  <si>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</si>
  <si>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</si>
  <si>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</si>
  <si>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</si>
  <si>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</si>
  <si>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</si>
  <si>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</si>
  <si>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</si>
  <si>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</si>
  <si>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</si>
  <si>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</si>
  <si>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</si>
  <si>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</si>
  <si>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</si>
  <si>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</si>
  <si>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</si>
  <si>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</si>
  <si>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</si>
  <si>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</si>
  <si>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</si>
  <si>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</si>
  <si>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</si>
  <si>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</si>
  <si>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</si>
  <si>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</si>
  <si>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</si>
  <si>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</si>
  <si>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</si>
  <si>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</si>
  <si>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</si>
  <si>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</si>
  <si>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</si>
  <si>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</si>
  <si>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</si>
  <si>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</si>
  <si>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</si>
  <si>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</si>
  <si>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</si>
  <si>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</si>
  <si>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</si>
  <si>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</si>
  <si>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</si>
  <si>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</si>
  <si>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</si>
  <si>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</si>
  <si>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</si>
  <si>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</si>
  <si>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</si>
  <si>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</si>
  <si>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</si>
  <si>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</si>
  <si>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</si>
  <si>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</si>
  <si>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</si>
  <si>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</si>
  <si>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</si>
  <si>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</si>
  <si>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</si>
  <si>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</si>
  <si>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</si>
  <si>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</si>
  <si>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</si>
  <si>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</si>
  <si>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</si>
  <si>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</si>
  <si>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</si>
  <si>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</si>
  <si>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</si>
  <si>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</si>
  <si>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</si>
  <si>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</si>
  <si>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</si>
  <si>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</si>
  <si>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</si>
  <si>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</si>
  <si>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</si>
  <si>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</si>
  <si>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</si>
  <si>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</si>
  <si>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</si>
  <si>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</si>
  <si>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</si>
  <si>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</si>
  <si>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</si>
  <si>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</si>
  <si>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</si>
  <si>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</si>
  <si>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</si>
  <si>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</si>
  <si>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</si>
  <si>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</si>
  <si>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</si>
  <si>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</si>
  <si>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</si>
  <si>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</si>
  <si>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</si>
  <si>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</si>
  <si>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</si>
  <si>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</si>
  <si>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</si>
  <si>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</si>
  <si>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</si>
  <si>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</si>
  <si>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</si>
  <si>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</si>
  <si>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</si>
  <si>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</si>
  <si>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</si>
  <si>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</si>
  <si>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</si>
  <si>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</si>
  <si>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</si>
  <si>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</si>
  <si>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</si>
  <si>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</si>
  <si>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</si>
  <si>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</si>
  <si>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</si>
  <si>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</si>
  <si>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</si>
  <si>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</si>
  <si>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</si>
  <si>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</si>
  <si>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</si>
  <si>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</si>
  <si>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</si>
  <si>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</si>
  <si>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</si>
  <si>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</si>
  <si>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</si>
  <si>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</si>
  <si>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</si>
  <si>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</si>
  <si>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</si>
  <si>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</si>
  <si>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</si>
  <si>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</si>
  <si>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</si>
  <si>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</si>
  <si>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</si>
  <si>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</si>
  <si>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</si>
  <si>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</si>
  <si>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</si>
  <si>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</si>
  <si>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</si>
  <si>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</si>
  <si>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</si>
  <si>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</si>
  <si>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</si>
  <si>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</si>
  <si>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</si>
  <si>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</si>
  <si>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</si>
  <si>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</si>
  <si>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</si>
  <si>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</si>
  <si>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</si>
  <si>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</si>
  <si>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</si>
  <si>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</si>
  <si>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</si>
  <si>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</si>
  <si>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</si>
  <si>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</si>
  <si>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</si>
  <si>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</si>
  <si>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</si>
  <si>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</si>
  <si>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</si>
  <si>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</si>
  <si>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</si>
  <si>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</si>
  <si>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</si>
  <si>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</si>
  <si>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</si>
  <si>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</si>
  <si>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</si>
  <si>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</si>
  <si>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</si>
  <si>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</si>
  <si>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</si>
  <si>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</si>
  <si>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</si>
  <si>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</si>
  <si>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</si>
  <si>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</si>
  <si>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</si>
  <si>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</si>
  <si>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</si>
  <si>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</si>
  <si>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</si>
  <si>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</si>
  <si>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</si>
  <si>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</si>
  <si>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</si>
  <si>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</si>
  <si>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</si>
  <si>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</si>
  <si>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</si>
  <si>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</si>
  <si>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</si>
  <si>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</si>
  <si>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</si>
  <si>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</si>
  <si>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</si>
  <si>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</si>
  <si>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</si>
  <si>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</si>
  <si>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</si>
  <si>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</si>
  <si>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</si>
  <si>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</si>
  <si>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</si>
  <si>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</si>
  <si>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</si>
  <si>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</si>
  <si>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</si>
  <si>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</si>
  <si>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</si>
  <si>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</si>
  <si>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</si>
  <si>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</si>
  <si>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</si>
  <si>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</si>
  <si>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</si>
  <si>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</si>
  <si>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</si>
  <si>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</si>
  <si>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</si>
  <si>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</si>
  <si>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</si>
  <si>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</si>
  <si>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</si>
  <si>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</si>
  <si>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</si>
  <si>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</si>
  <si>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</si>
  <si>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</si>
  <si>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</si>
  <si>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</si>
  <si>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</si>
  <si>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</si>
  <si>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</si>
  <si>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</si>
  <si>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</si>
  <si>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</si>
  <si>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</si>
  <si>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</si>
  <si>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</si>
  <si>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</si>
  <si>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</si>
  <si>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</si>
  <si>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</si>
  <si>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</si>
  <si>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</si>
  <si>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</si>
  <si>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</si>
  <si>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</si>
  <si>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</si>
  <si>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</si>
  <si>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</si>
  <si>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</si>
  <si>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</si>
  <si>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</si>
  <si>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</si>
  <si>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</si>
  <si>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</si>
  <si>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</si>
  <si>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</si>
  <si>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</si>
  <si>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</si>
  <si>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</si>
  <si>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</si>
  <si>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</si>
  <si>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</si>
  <si>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</si>
  <si>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</si>
  <si>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</si>
  <si>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</si>
  <si>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</si>
  <si>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</si>
  <si>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</si>
  <si>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</si>
  <si>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</si>
  <si>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</si>
  <si>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</si>
  <si>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</si>
  <si>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</si>
  <si>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</si>
  <si>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</si>
  <si>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</si>
  <si>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</si>
  <si>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</si>
  <si>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</si>
  <si>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</si>
  <si>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</si>
  <si>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</si>
  <si>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</si>
  <si>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</si>
  <si>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</si>
  <si>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</si>
  <si>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</si>
  <si>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</si>
  <si>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</si>
  <si>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</si>
  <si>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</si>
  <si>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</si>
  <si>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</si>
  <si>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</si>
  <si>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</si>
  <si>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</si>
  <si>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</si>
  <si>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</si>
  <si>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</si>
  <si>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</si>
  <si>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</si>
  <si>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</si>
  <si>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</si>
  <si>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</si>
  <si>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</si>
  <si>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</si>
  <si>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</si>
  <si>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</si>
  <si>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</si>
  <si>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</si>
  <si>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</si>
  <si>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</si>
  <si>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</si>
  <si>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</si>
  <si>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</si>
  <si>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</si>
  <si>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</si>
  <si>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</si>
  <si>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</si>
  <si>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</si>
  <si>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</si>
  <si>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</si>
  <si>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</si>
  <si>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</si>
  <si>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</si>
  <si>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</si>
  <si>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</si>
  <si>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</si>
  <si>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</si>
  <si>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</si>
  <si>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</si>
  <si>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</si>
  <si>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</si>
  <si>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</si>
  <si>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</si>
  <si>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</si>
  <si>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</si>
  <si>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</si>
  <si>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</si>
  <si>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</si>
  <si>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</si>
  <si>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</si>
  <si>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</si>
  <si>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</si>
  <si>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</si>
  <si>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</si>
  <si>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</si>
  <si>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</si>
  <si>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</si>
  <si>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</si>
  <si>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</si>
  <si>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</si>
  <si>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</si>
  <si>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</si>
  <si>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</si>
  <si>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</si>
  <si>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</si>
  <si>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</si>
  <si>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</si>
  <si>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</si>
  <si>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</si>
  <si>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</si>
  <si>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</si>
  <si>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</si>
  <si>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</si>
  <si>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</si>
  <si>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</si>
  <si>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</si>
  <si>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</si>
  <si>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</si>
  <si>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</si>
  <si>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</si>
  <si>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</si>
  <si>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</si>
  <si>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</si>
  <si>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</si>
  <si>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</si>
  <si>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</si>
  <si>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</si>
  <si>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</si>
  <si>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</si>
  <si>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</si>
  <si>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</si>
  <si>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</si>
  <si>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</si>
  <si>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</si>
  <si>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</si>
  <si>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</si>
  <si>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</si>
  <si>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</si>
  <si>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</si>
  <si>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</si>
  <si>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</si>
  <si>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</si>
  <si>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</si>
  <si>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</si>
  <si>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</si>
  <si>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</si>
  <si>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</si>
  <si>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</si>
  <si>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</si>
  <si>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</si>
  <si>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</si>
  <si>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</si>
  <si>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</si>
  <si>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</si>
  <si>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</si>
  <si>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</si>
  <si>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</si>
  <si>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</si>
  <si>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</si>
  <si>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</si>
  <si>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</si>
  <si>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</si>
  <si>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</si>
  <si>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</si>
  <si>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</si>
  <si>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</si>
  <si>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</si>
  <si>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</si>
  <si>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</si>
  <si>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</si>
  <si>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</si>
  <si>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</si>
  <si>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</si>
  <si>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</si>
  <si>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</si>
  <si>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</si>
  <si>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</si>
  <si>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</si>
  <si>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</si>
  <si>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</si>
  <si>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</si>
  <si>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</si>
  <si>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</si>
  <si>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</si>
  <si>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</si>
  <si>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</si>
  <si>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</si>
  <si>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</si>
  <si>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</si>
  <si>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</si>
  <si>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</si>
  <si>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</si>
  <si>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</si>
  <si>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</si>
  <si>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</si>
  <si>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</si>
  <si>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</si>
  <si>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</si>
  <si>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</si>
  <si>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</si>
  <si>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</si>
  <si>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</si>
  <si>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</si>
  <si>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</si>
  <si>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</si>
  <si>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</si>
  <si>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</si>
  <si>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</si>
  <si>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</si>
  <si>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</si>
  <si>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</si>
  <si>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</si>
  <si>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</si>
  <si>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</si>
  <si>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</si>
  <si>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</si>
  <si>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</si>
  <si>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</si>
  <si>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</si>
  <si>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</si>
  <si>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</si>
  <si>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</si>
  <si>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</si>
  <si>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</si>
  <si>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</si>
  <si>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</si>
  <si>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</si>
  <si>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</si>
  <si>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</si>
  <si>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</si>
  <si>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</si>
  <si>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</si>
  <si>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</si>
  <si>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</si>
  <si>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</si>
  <si>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</si>
  <si>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</si>
  <si>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</si>
  <si>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</si>
  <si>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</si>
  <si>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</si>
  <si>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</si>
  <si>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</si>
  <si>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</si>
  <si>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</si>
  <si>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</si>
  <si>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</si>
  <si>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</si>
  <si>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</si>
  <si>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</si>
  <si>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</si>
  <si>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</si>
  <si>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</si>
  <si>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</si>
  <si>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</si>
  <si>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</si>
  <si>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</si>
  <si>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</si>
  <si>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</si>
  <si>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</si>
  <si>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</si>
  <si>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</si>
  <si>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</si>
  <si>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</si>
  <si>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</si>
  <si>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</si>
  <si>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</si>
  <si>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</si>
  <si>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</si>
  <si>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</si>
  <si>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</si>
  <si>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</si>
  <si>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</si>
  <si>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</si>
  <si>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</si>
  <si>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</si>
  <si>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</si>
  <si>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</si>
  <si>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</si>
  <si>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</si>
  <si>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</si>
  <si>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</si>
  <si>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</si>
  <si>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</si>
  <si>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</si>
  <si>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</si>
  <si>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</si>
  <si>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</si>
  <si>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</si>
  <si>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</si>
  <si>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</si>
  <si>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</si>
  <si>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</si>
  <si>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</si>
  <si>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</si>
  <si>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</si>
  <si>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</si>
  <si>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</si>
  <si>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</si>
  <si>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</si>
  <si>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</si>
  <si>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</si>
  <si>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</si>
  <si>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</si>
  <si>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</si>
  <si>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</si>
  <si>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</si>
  <si>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</si>
  <si>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</si>
  <si>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</si>
  <si>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</si>
  <si>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</si>
  <si>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</si>
  <si>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</si>
  <si>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</si>
  <si>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</si>
  <si>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</si>
  <si>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</si>
  <si>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</si>
  <si>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</si>
  <si>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</si>
  <si>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</si>
  <si>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</si>
  <si>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</si>
  <si>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</si>
  <si>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</si>
  <si>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</si>
  <si>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</si>
  <si>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</si>
  <si>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</si>
  <si>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</si>
  <si>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</si>
  <si>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</si>
  <si>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</si>
  <si>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</si>
  <si>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</si>
  <si>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</si>
  <si>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</si>
  <si>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</si>
  <si>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</si>
  <si>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</si>
  <si>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</si>
  <si>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</si>
  <si>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</si>
  <si>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</si>
  <si>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</si>
  <si>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</si>
  <si>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</si>
  <si>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</si>
  <si>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</si>
  <si>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</si>
  <si>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</si>
  <si>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</si>
  <si>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</si>
  <si>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</si>
  <si>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</si>
  <si>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</si>
  <si>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</si>
  <si>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</si>
  <si>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</si>
  <si>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</si>
  <si>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</si>
  <si>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</si>
  <si>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</si>
  <si>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</si>
  <si>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</si>
  <si>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</si>
  <si>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</si>
  <si>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</si>
  <si>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</si>
  <si>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</si>
  <si>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</si>
  <si>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</si>
  <si>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</si>
  <si>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</si>
  <si>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</si>
  <si>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</si>
  <si>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</si>
  <si>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</si>
  <si>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</si>
  <si>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</si>
  <si>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</si>
  <si>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</si>
  <si>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</si>
  <si>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</si>
  <si>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</si>
  <si>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</si>
  <si>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</si>
  <si>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</si>
  <si>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</si>
  <si>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</si>
  <si>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</si>
  <si>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</si>
  <si>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</si>
  <si>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</si>
  <si>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</si>
  <si>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</si>
  <si>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</si>
  <si>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</si>
  <si>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</si>
  <si>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</si>
  <si>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</si>
  <si>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</si>
  <si>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</si>
  <si>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</si>
  <si>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</si>
  <si>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</si>
  <si>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</si>
  <si>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</si>
  <si>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</si>
  <si>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</si>
  <si>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</si>
  <si>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</si>
  <si>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</si>
  <si>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</si>
  <si>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</si>
  <si>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</si>
  <si>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</si>
  <si>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</si>
  <si>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</si>
  <si>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</si>
  <si>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</si>
  <si>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</si>
  <si>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</si>
  <si>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</si>
  <si>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</si>
  <si>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</si>
  <si>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</si>
  <si>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</si>
  <si>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</si>
  <si>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</si>
  <si>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</si>
  <si>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</si>
  <si>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</si>
  <si>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</si>
  <si>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</si>
  <si>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</si>
  <si>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</si>
  <si>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</si>
  <si>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</si>
  <si>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</si>
  <si>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</si>
  <si>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</si>
  <si>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</si>
  <si>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</si>
  <si>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</si>
  <si>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</si>
  <si>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</si>
  <si>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</si>
  <si>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</si>
  <si>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</si>
  <si>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</si>
  <si>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</si>
  <si>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</si>
  <si>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</si>
  <si>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</si>
  <si>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</si>
  <si>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</si>
  <si>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</si>
  <si>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</si>
  <si>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</si>
  <si>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</si>
  <si>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</si>
  <si>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</si>
  <si>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</si>
  <si>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</si>
  <si>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</si>
  <si>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</si>
  <si>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</si>
  <si>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</si>
  <si>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</si>
  <si>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</si>
  <si>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</si>
  <si>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</si>
  <si>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</si>
  <si>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</si>
  <si>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</si>
  <si>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</si>
  <si>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</si>
  <si>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</si>
  <si>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</si>
  <si>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</si>
  <si>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</si>
  <si>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</si>
  <si>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</si>
  <si>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</si>
  <si>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</si>
  <si>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</si>
  <si>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</si>
  <si>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</si>
  <si>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</si>
  <si>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</si>
  <si>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</si>
  <si>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</si>
  <si>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</si>
  <si>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</si>
  <si>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</si>
  <si>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</si>
  <si>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</si>
  <si>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</si>
  <si>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</si>
  <si>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</si>
  <si>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</si>
  <si>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</si>
  <si>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</si>
  <si>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</si>
  <si>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</si>
  <si>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</si>
  <si>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</si>
  <si>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</si>
  <si>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</si>
  <si>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</si>
  <si>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</si>
  <si>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</si>
  <si>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</si>
  <si>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</si>
  <si>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</si>
  <si>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</si>
  <si>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</si>
  <si>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</si>
  <si>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</si>
  <si>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</si>
  <si>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</si>
  <si>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</si>
  <si>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</si>
  <si>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</si>
  <si>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</si>
  <si>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</si>
  <si>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</si>
  <si>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</si>
  <si>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</si>
  <si>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</si>
  <si>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</si>
  <si>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</si>
  <si>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</si>
  <si>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</si>
  <si>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</si>
  <si>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</si>
  <si>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</si>
  <si>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</si>
  <si>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</si>
  <si>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</si>
  <si>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</si>
  <si>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</si>
  <si>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</si>
  <si>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</si>
  <si>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</si>
  <si>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</si>
  <si>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</si>
  <si>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</si>
  <si>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</si>
  <si>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</si>
  <si>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</si>
  <si>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</si>
  <si>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</si>
  <si>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</si>
  <si>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</si>
  <si>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</si>
  <si>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</si>
  <si>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</si>
  <si>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</si>
  <si>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</si>
  <si>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</si>
  <si>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</si>
  <si>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</si>
  <si>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</si>
  <si>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</si>
  <si>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</si>
  <si>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</si>
  <si>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</si>
  <si>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</si>
  <si>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</si>
  <si>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</si>
  <si>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</si>
  <si>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</si>
  <si>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</si>
  <si>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</si>
  <si>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</si>
  <si>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</si>
  <si>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</si>
  <si>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</si>
  <si>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</si>
  <si>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</si>
  <si>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</si>
  <si>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</si>
  <si>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</si>
  <si>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</si>
  <si>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</si>
  <si>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</si>
  <si>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</si>
  <si>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</si>
  <si>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</si>
  <si>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</si>
  <si>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</si>
  <si>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</si>
  <si>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</si>
  <si>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</si>
  <si>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</si>
  <si>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</si>
  <si>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</si>
  <si>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</si>
  <si>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</si>
  <si>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</si>
  <si>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</si>
  <si>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</si>
  <si>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</si>
  <si>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</si>
  <si>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</si>
  <si>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</si>
  <si>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</si>
  <si>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</si>
  <si>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</si>
  <si>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</si>
  <si>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</si>
  <si>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</si>
  <si>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</si>
  <si>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</si>
  <si>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</si>
  <si>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</si>
  <si>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</si>
  <si>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</si>
  <si>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</si>
  <si>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</si>
  <si>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</si>
  <si>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</si>
  <si>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</si>
  <si>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</si>
  <si>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</si>
  <si>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</si>
  <si>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</si>
  <si>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</si>
  <si>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</si>
  <si>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</si>
  <si>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</si>
  <si>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</si>
  <si>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</si>
  <si>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</si>
  <si>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</si>
  <si>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</si>
  <si>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</si>
  <si>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</si>
  <si>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</si>
  <si>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</si>
  <si>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</si>
  <si>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</si>
  <si>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</si>
  <si>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</si>
  <si>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</si>
  <si>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</si>
  <si>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</si>
  <si>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</si>
  <si>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</si>
  <si>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</si>
  <si>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</si>
  <si>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</si>
  <si>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</si>
  <si>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</si>
  <si>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</si>
  <si>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</si>
  <si>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</si>
  <si>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</si>
  <si>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</si>
  <si>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</si>
  <si>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</si>
  <si>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</si>
  <si>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</si>
  <si>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</si>
  <si>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</si>
  <si>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</si>
  <si>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</si>
  <si>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</si>
  <si>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</si>
  <si>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</si>
  <si>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</si>
  <si>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</si>
  <si>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</si>
  <si>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</si>
  <si>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</si>
  <si>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</si>
  <si>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</si>
  <si>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</si>
  <si>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</si>
  <si>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</si>
  <si>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</si>
  <si>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</si>
  <si>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</si>
  <si>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</si>
  <si>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</si>
  <si>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</si>
  <si>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</si>
  <si>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</si>
  <si>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</si>
  <si>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</si>
  <si>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</si>
  <si>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</si>
  <si>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</si>
  <si>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</si>
  <si>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</si>
  <si>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</si>
  <si>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</si>
  <si>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</si>
  <si>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</si>
  <si>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</si>
  <si>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</si>
  <si>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</si>
  <si>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</si>
  <si>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</si>
  <si>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</si>
  <si>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</si>
  <si>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</si>
  <si>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</si>
  <si>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</si>
  <si>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</si>
  <si>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</si>
  <si>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</si>
  <si>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</si>
  <si>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</si>
  <si>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</si>
  <si>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</si>
  <si>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</si>
  <si>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</si>
  <si>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</si>
  <si>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</si>
  <si>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</si>
  <si>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</si>
  <si>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</si>
  <si>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</si>
  <si>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</si>
  <si>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</si>
  <si>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</si>
  <si>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</si>
  <si>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</si>
  <si>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</si>
  <si>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</si>
  <si>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</si>
  <si>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</si>
  <si>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</si>
  <si>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</si>
  <si>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</si>
  <si>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</si>
  <si>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</si>
  <si>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</si>
  <si>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</si>
  <si>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</si>
  <si>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</si>
  <si>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</si>
  <si>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</si>
  <si>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</si>
  <si>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</si>
  <si>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</si>
  <si>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</si>
  <si>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</si>
  <si>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</si>
  <si>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</si>
  <si>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</si>
  <si>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</si>
  <si>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</si>
  <si>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</si>
  <si>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</si>
  <si>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</si>
  <si>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</si>
  <si>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</si>
  <si>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</si>
  <si>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</si>
  <si>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</si>
  <si>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</si>
  <si>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</si>
  <si>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</si>
  <si>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</si>
  <si>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</si>
  <si>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</si>
  <si>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</si>
  <si>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</si>
  <si>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</si>
  <si>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</si>
  <si>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</si>
  <si>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</si>
  <si>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</si>
  <si>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</si>
  <si>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</si>
  <si>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</si>
  <si>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</si>
  <si>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</si>
  <si>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</si>
  <si>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</si>
  <si>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</si>
  <si>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</si>
  <si>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</si>
  <si>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</si>
  <si>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</si>
  <si>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</si>
  <si>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</si>
  <si>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</si>
  <si>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</si>
  <si>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</si>
  <si>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</si>
  <si>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</si>
  <si>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</si>
  <si>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</si>
  <si>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</si>
  <si>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</si>
  <si>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</si>
  <si>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</si>
  <si>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</si>
  <si>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</si>
  <si>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</si>
  <si>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</si>
  <si>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</si>
  <si>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</si>
  <si>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</si>
  <si>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</si>
  <si>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</si>
  <si>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</si>
  <si>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</si>
  <si>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</si>
  <si>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</si>
  <si>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</si>
  <si>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</si>
  <si>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</si>
  <si>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</si>
  <si>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</si>
  <si>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</si>
  <si>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</si>
  <si>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</si>
  <si>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</si>
  <si>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</si>
  <si>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</si>
  <si>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</si>
  <si>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</si>
  <si>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</si>
  <si>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</si>
  <si>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</si>
  <si>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</si>
  <si>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</si>
  <si>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</si>
  <si>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</si>
  <si>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</si>
  <si>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</si>
  <si>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</si>
  <si>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</si>
  <si>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</si>
  <si>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</si>
  <si>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</si>
  <si>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</si>
  <si>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</si>
  <si>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</si>
  <si>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</si>
  <si>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</si>
  <si>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</si>
  <si>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</si>
  <si>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</si>
  <si>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</si>
  <si>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</si>
  <si>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</si>
  <si>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</si>
  <si>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</si>
  <si>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</si>
  <si>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</si>
  <si>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</si>
  <si>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</si>
  <si>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</si>
  <si>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</si>
  <si>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</si>
  <si>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</si>
  <si>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</si>
  <si>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</si>
  <si>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</si>
  <si>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</si>
  <si>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</si>
  <si>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</si>
  <si>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</si>
  <si>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</si>
  <si>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</si>
  <si>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</si>
  <si>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</si>
  <si>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</si>
  <si>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</si>
  <si>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</si>
  <si>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</si>
  <si>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</si>
  <si>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</si>
  <si>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</si>
  <si>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</si>
  <si>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</si>
  <si>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</si>
  <si>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</si>
  <si>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</si>
  <si>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</si>
  <si>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</si>
  <si>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</si>
  <si>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</si>
  <si>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</si>
  <si>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</si>
  <si>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</si>
  <si>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</si>
  <si>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</si>
  <si>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</si>
  <si>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</si>
  <si>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</si>
  <si>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</si>
  <si>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</si>
  <si>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</si>
  <si>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</si>
  <si>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</si>
  <si>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</si>
  <si>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</si>
  <si>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</si>
  <si>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</si>
  <si>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</si>
  <si>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</si>
  <si>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</si>
  <si>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</si>
  <si>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</si>
  <si>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</si>
  <si>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</si>
  <si>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</si>
  <si>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</si>
  <si>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</si>
  <si>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</si>
  <si>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</si>
  <si>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</si>
  <si>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</si>
  <si>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</si>
  <si>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</si>
  <si>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</si>
  <si>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</si>
  <si>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</si>
  <si>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</si>
  <si>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</si>
  <si>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</si>
  <si>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</si>
  <si>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</si>
  <si>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</si>
  <si>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</si>
  <si>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</si>
  <si>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</si>
  <si>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</si>
  <si>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</si>
  <si>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</si>
  <si>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</si>
  <si>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</si>
  <si>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</si>
  <si>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</si>
  <si>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</si>
  <si>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</si>
  <si>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</si>
  <si>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</si>
  <si>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</si>
  <si>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</si>
  <si>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</si>
  <si>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</si>
  <si>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</si>
  <si>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</si>
  <si>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</si>
  <si>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</si>
  <si>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</si>
  <si>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</si>
  <si>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</si>
  <si>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</si>
  <si>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</si>
  <si>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</si>
  <si>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</si>
  <si>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</si>
  <si>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</si>
  <si>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</si>
  <si>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</si>
  <si>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</si>
  <si>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</si>
  <si>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</si>
  <si>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</si>
  <si>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</si>
  <si>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</si>
  <si>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</si>
  <si>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</si>
  <si>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</si>
  <si>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</si>
  <si>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</si>
  <si>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</si>
  <si>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</si>
  <si>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</si>
  <si>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</si>
  <si>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</si>
  <si>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</si>
  <si>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</si>
  <si>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</si>
  <si>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</si>
  <si>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</si>
  <si>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</si>
  <si>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</si>
  <si>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</si>
  <si>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</si>
  <si>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</si>
  <si>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</si>
  <si>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</si>
  <si>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</si>
  <si>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</si>
  <si>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</si>
  <si>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</si>
  <si>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</si>
  <si>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</si>
  <si>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</si>
  <si>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</si>
  <si>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</si>
  <si>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</si>
  <si>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</si>
  <si>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</si>
  <si>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</si>
  <si>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</si>
  <si>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</si>
  <si>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</si>
  <si>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</si>
  <si>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</si>
  <si>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</si>
  <si>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</si>
  <si>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</si>
  <si>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</si>
  <si>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</si>
  <si>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</si>
  <si>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</si>
  <si>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</si>
  <si>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</si>
  <si>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</si>
  <si>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</si>
  <si>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</si>
  <si>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</si>
  <si>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</si>
  <si>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</si>
  <si>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</si>
  <si>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</si>
  <si>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</si>
  <si>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</si>
  <si>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</si>
  <si>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</si>
  <si>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</si>
  <si>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</si>
  <si>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</si>
  <si>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</si>
  <si>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</si>
  <si>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</si>
  <si>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</si>
  <si>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</si>
  <si>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</si>
  <si>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</si>
  <si>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</si>
  <si>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</si>
  <si>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</si>
  <si>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</si>
  <si>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</si>
  <si>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</si>
  <si>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</si>
  <si>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</si>
  <si>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</si>
  <si>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</si>
  <si>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</si>
  <si>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</si>
  <si>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</si>
  <si>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</si>
  <si>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</si>
  <si>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</si>
  <si>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</si>
  <si>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</si>
  <si>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</si>
  <si>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</si>
  <si>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</si>
  <si>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</si>
  <si>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</si>
  <si>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</si>
  <si>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</si>
  <si>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</si>
  <si>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</si>
  <si>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</si>
  <si>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</si>
  <si>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</si>
  <si>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</si>
  <si>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</si>
  <si>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</si>
  <si>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</si>
  <si>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</si>
  <si>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</si>
  <si>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</si>
  <si>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</si>
  <si>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</si>
  <si>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</si>
  <si>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</si>
  <si>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</si>
  <si>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</si>
  <si>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</si>
  <si>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</si>
  <si>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</si>
  <si>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</si>
  <si>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</si>
  <si>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</si>
  <si>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</si>
  <si>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</si>
  <si>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</si>
  <si>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</si>
  <si>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</si>
  <si>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</si>
  <si>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</si>
  <si>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</si>
  <si>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</si>
  <si>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</si>
  <si>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</si>
  <si>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</si>
  <si>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</si>
  <si>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</si>
  <si>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</si>
  <si>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</si>
  <si>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</si>
  <si>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</si>
  <si>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</si>
  <si>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</si>
  <si>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</si>
  <si>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</si>
  <si>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</si>
  <si>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</si>
  <si>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</si>
  <si>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</si>
  <si>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</si>
  <si>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</si>
  <si>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</si>
  <si>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</si>
  <si>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</si>
  <si>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</si>
  <si>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</si>
  <si>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</si>
  <si>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</si>
  <si>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</si>
  <si>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</si>
  <si>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</si>
  <si>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</si>
  <si>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</si>
  <si>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</si>
  <si>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</si>
  <si>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</si>
  <si>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</si>
  <si>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</si>
  <si>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</si>
  <si>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</si>
  <si>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</si>
  <si>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</si>
  <si>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</si>
  <si>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</si>
  <si>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</si>
  <si>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</si>
  <si>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</si>
  <si>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</si>
  <si>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</si>
  <si>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</si>
  <si>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</si>
  <si>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</si>
  <si>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</si>
  <si>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</si>
  <si>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</si>
  <si>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</si>
  <si>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</si>
  <si>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</si>
  <si>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</si>
  <si>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</si>
  <si>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</si>
  <si>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</si>
  <si>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</si>
  <si>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</si>
  <si>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</si>
  <si>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</si>
  <si>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</si>
  <si>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</si>
  <si>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</si>
  <si>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</si>
  <si>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</si>
  <si>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</si>
  <si>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</si>
  <si>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</si>
  <si>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</si>
  <si>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</si>
  <si>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</si>
  <si>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</si>
  <si>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</si>
  <si>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</si>
  <si>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</si>
  <si>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</si>
  <si>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</si>
  <si>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</si>
  <si>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</si>
  <si>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</si>
  <si>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</si>
  <si>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</si>
  <si>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</si>
  <si>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</si>
  <si>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</si>
  <si>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</si>
  <si>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</si>
  <si>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</si>
  <si>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</si>
  <si>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</si>
  <si>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</si>
  <si>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</si>
  <si>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</si>
  <si>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</si>
  <si>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</si>
  <si>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</si>
  <si>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</si>
  <si>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</si>
  <si>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</si>
  <si>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</si>
  <si>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</si>
  <si>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</si>
  <si>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</si>
  <si>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</si>
  <si>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</si>
  <si>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</si>
  <si>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</si>
  <si>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</si>
  <si>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</si>
  <si>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</si>
  <si>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</si>
  <si>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</si>
  <si>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</si>
  <si>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</si>
  <si>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</si>
  <si>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</si>
  <si>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</si>
  <si>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</si>
  <si>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</si>
  <si>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</si>
  <si>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</si>
  <si>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</si>
  <si>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</si>
  <si>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</si>
  <si>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</si>
  <si>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</si>
  <si>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</si>
  <si>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</si>
  <si>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</si>
  <si>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</si>
  <si>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</si>
  <si>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</si>
  <si>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</si>
  <si>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</si>
  <si>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</si>
  <si>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</si>
  <si>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</si>
  <si>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</si>
  <si>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</si>
  <si>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</si>
  <si>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</si>
  <si>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</si>
  <si>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</si>
  <si>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</si>
  <si>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</si>
  <si>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</si>
  <si>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</si>
  <si>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</si>
  <si>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</si>
  <si>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</si>
  <si>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</si>
  <si>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</si>
  <si>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</si>
  <si>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</si>
  <si>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</si>
  <si>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</si>
  <si>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</si>
  <si>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</si>
  <si>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</si>
  <si>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</si>
  <si>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</si>
  <si>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</si>
  <si>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</si>
  <si>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</si>
  <si>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</si>
  <si>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</si>
  <si>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</si>
  <si>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</si>
  <si>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</si>
  <si>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</si>
  <si>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</si>
  <si>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</si>
  <si>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</si>
  <si>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</si>
  <si>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</si>
  <si>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</si>
  <si>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</si>
  <si>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</si>
  <si>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</si>
  <si>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</si>
  <si>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</si>
  <si>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</si>
  <si>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</si>
  <si>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</si>
  <si>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</si>
  <si>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</si>
  <si>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</si>
  <si>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</si>
  <si>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</si>
  <si>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</si>
  <si>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</si>
  <si>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</si>
  <si>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</si>
  <si>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</si>
  <si>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</si>
  <si>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</si>
  <si>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</si>
  <si>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</si>
  <si>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</si>
  <si>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</si>
  <si>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</si>
  <si>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</si>
  <si>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</si>
  <si>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</si>
  <si>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</si>
  <si>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</si>
  <si>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</si>
  <si>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</si>
  <si>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</si>
  <si>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</si>
  <si>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</si>
  <si>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</si>
  <si>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</si>
  <si>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</si>
  <si>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</si>
  <si>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</si>
  <si>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</si>
  <si>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</si>
  <si>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</si>
  <si>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</si>
  <si>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</si>
  <si>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</si>
  <si>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</si>
  <si>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</si>
  <si>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</si>
  <si>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</si>
  <si>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</si>
  <si>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</si>
  <si>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</si>
  <si>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</si>
  <si>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</si>
  <si>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</si>
  <si>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</si>
  <si>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</si>
  <si>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</si>
  <si>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</si>
  <si>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</si>
  <si>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</si>
  <si>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</si>
  <si>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</si>
  <si>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</si>
  <si>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</si>
  <si>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</si>
  <si>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</si>
  <si>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</si>
  <si>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</si>
  <si>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</si>
  <si>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</si>
  <si>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</si>
  <si>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</si>
  <si>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</si>
  <si>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</si>
  <si>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</si>
  <si>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</si>
  <si>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</si>
  <si>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</si>
  <si>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</si>
  <si>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</si>
  <si>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</si>
  <si>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</si>
  <si>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</si>
  <si>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</si>
  <si>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</si>
  <si>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</si>
  <si>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</si>
  <si>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</si>
  <si>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</si>
  <si>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</si>
  <si>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</si>
  <si>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</si>
  <si>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</si>
  <si>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</si>
  <si>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</si>
  <si>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</si>
  <si>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</si>
  <si>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</si>
  <si>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</si>
  <si>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</si>
  <si>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</si>
  <si>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</si>
  <si>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</si>
  <si>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</si>
  <si>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</si>
  <si>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</si>
  <si>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</si>
  <si>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</si>
  <si>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</si>
  <si>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</si>
  <si>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</si>
  <si>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</si>
  <si>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</si>
  <si>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</si>
  <si>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</si>
  <si>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</si>
  <si>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</si>
  <si>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</si>
  <si>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</si>
  <si>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</si>
  <si>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</si>
  <si>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</si>
  <si>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</si>
  <si>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</si>
  <si>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</si>
  <si>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</si>
  <si>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</si>
  <si>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</si>
  <si>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</si>
  <si>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</si>
  <si>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</si>
  <si>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</si>
  <si>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</si>
  <si>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</si>
  <si>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</si>
  <si>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</si>
  <si>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</si>
  <si>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</si>
  <si>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</si>
  <si>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</si>
  <si>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</si>
  <si>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</si>
  <si>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</si>
  <si>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</si>
  <si>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</si>
  <si>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</si>
  <si>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</si>
  <si>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</si>
  <si>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</si>
  <si>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</si>
  <si>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</si>
  <si>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</si>
  <si>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</si>
  <si>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</si>
  <si>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</si>
  <si>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</si>
  <si>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</si>
  <si>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</si>
  <si>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</si>
  <si>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</si>
  <si>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</si>
  <si>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</si>
  <si>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</si>
  <si>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</si>
  <si>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</si>
  <si>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</si>
  <si>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</si>
  <si>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</si>
  <si>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</si>
  <si>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</si>
  <si>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</si>
  <si>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</si>
  <si>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</si>
  <si>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</si>
  <si>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</si>
  <si>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</si>
  <si>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</si>
  <si>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</si>
  <si>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</si>
  <si>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</si>
  <si>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</si>
  <si>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</si>
  <si>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</si>
  <si>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</si>
  <si>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</si>
  <si>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</si>
  <si>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</si>
  <si>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</si>
  <si>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</si>
  <si>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</si>
  <si>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</si>
  <si>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</si>
  <si>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</si>
  <si>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</si>
  <si>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</si>
  <si>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</si>
  <si>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</si>
  <si>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</si>
  <si>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</si>
  <si>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</si>
  <si>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</si>
  <si>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</si>
  <si>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</si>
  <si>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</si>
  <si>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</si>
  <si>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</si>
  <si>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</si>
  <si>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</si>
  <si>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</si>
  <si>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</si>
  <si>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</si>
  <si>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</si>
  <si>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</si>
  <si>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</si>
  <si>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</si>
  <si>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</si>
  <si>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</si>
  <si>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</si>
  <si>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</si>
  <si>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</si>
  <si>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</si>
  <si>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</si>
  <si>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</si>
  <si>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</si>
  <si>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</si>
  <si>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</si>
  <si>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</si>
  <si>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</si>
  <si>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</si>
  <si>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</si>
  <si>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</si>
  <si>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</si>
  <si>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</si>
  <si>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</si>
  <si>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</si>
  <si>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</si>
  <si>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</si>
  <si>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</si>
  <si>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</si>
  <si>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</si>
  <si>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</si>
  <si>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</si>
  <si>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</si>
  <si>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</si>
  <si>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</si>
  <si>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</si>
  <si>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</si>
  <si>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</si>
  <si>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</si>
  <si>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</si>
  <si>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</si>
  <si>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</si>
  <si>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</si>
  <si>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</si>
  <si>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</si>
  <si>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</si>
  <si>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</si>
  <si>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</si>
  <si>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</si>
  <si>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</si>
  <si>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</si>
  <si>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</si>
  <si>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</si>
  <si>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</si>
  <si>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</si>
  <si>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</si>
  <si>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</si>
  <si>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</si>
  <si>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</si>
  <si>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</si>
  <si>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</si>
  <si>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</si>
  <si>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</si>
  <si>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</si>
  <si>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</si>
  <si>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</si>
  <si>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</si>
  <si>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</si>
  <si>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</si>
  <si>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</si>
  <si>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</si>
  <si>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</si>
  <si>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</si>
  <si>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</si>
  <si>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</si>
  <si>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</si>
  <si>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</si>
  <si>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</si>
  <si>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</si>
  <si>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</si>
  <si>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</si>
  <si>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</si>
  <si>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</si>
  <si>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</si>
  <si>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</si>
  <si>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</si>
  <si>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</si>
  <si>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</si>
  <si>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</si>
  <si>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</si>
  <si>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</si>
  <si>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</si>
  <si>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</si>
  <si>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</si>
  <si>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</si>
  <si>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</si>
  <si>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</si>
  <si>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</si>
  <si>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</si>
  <si>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</si>
  <si>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</si>
  <si>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</si>
  <si>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</si>
  <si>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</si>
  <si>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</si>
  <si>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</si>
  <si>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</si>
  <si>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</si>
  <si>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</si>
  <si>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</si>
  <si>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</si>
  <si>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</si>
  <si>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</si>
  <si>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</si>
  <si>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</si>
  <si>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</si>
  <si>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</si>
  <si>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</si>
  <si>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</si>
  <si>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</si>
  <si>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</si>
  <si>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</si>
  <si>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</si>
  <si>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</si>
  <si>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</si>
  <si>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</si>
  <si>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</si>
  <si>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</si>
  <si>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</si>
  <si>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</si>
  <si>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</si>
  <si>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</si>
  <si>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</si>
  <si>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</si>
  <si>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</si>
  <si>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</si>
  <si>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</si>
  <si>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</si>
  <si>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</si>
  <si>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</si>
  <si>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</si>
  <si>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</si>
  <si>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</si>
  <si>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</si>
  <si>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</si>
  <si>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</si>
  <si>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</si>
  <si>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</si>
  <si>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</si>
  <si>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</si>
  <si>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</si>
  <si>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</si>
  <si>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</si>
  <si>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</si>
  <si>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</si>
  <si>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</si>
  <si>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</si>
  <si>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</si>
  <si>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</si>
  <si>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</si>
  <si>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</si>
  <si>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</si>
  <si>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</si>
  <si>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</si>
  <si>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</si>
  <si>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</si>
  <si>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</si>
  <si>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</si>
  <si>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</si>
  <si>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</si>
  <si>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</si>
  <si>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</si>
  <si>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</si>
  <si>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</si>
  <si>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</si>
  <si>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</si>
  <si>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</si>
  <si>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</si>
  <si>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</si>
  <si>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</si>
  <si>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</si>
  <si>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</si>
  <si>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</si>
  <si>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</si>
  <si>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</si>
  <si>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</si>
  <si>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</si>
  <si>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</si>
  <si>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</si>
  <si>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</si>
  <si>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</si>
  <si>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</si>
  <si>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</si>
  <si>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</si>
  <si>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</si>
  <si>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</si>
  <si>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</si>
  <si>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</si>
  <si>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</si>
  <si>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</si>
  <si>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</si>
  <si>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</si>
  <si>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</si>
  <si>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</si>
  <si>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</si>
  <si>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</si>
  <si>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</si>
  <si>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</si>
  <si>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</si>
  <si>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</si>
  <si>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</si>
  <si>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</si>
  <si>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</si>
  <si>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</si>
  <si>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</si>
  <si>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</si>
  <si>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</si>
  <si>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</si>
  <si>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</si>
  <si>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</si>
  <si>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</si>
  <si>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</si>
  <si>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</si>
  <si>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</si>
  <si>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</si>
  <si>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</si>
  <si>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</si>
  <si>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</si>
  <si>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</si>
  <si>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</si>
  <si>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</si>
  <si>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</si>
  <si>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</si>
  <si>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</si>
  <si>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</si>
  <si>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</si>
  <si>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</si>
  <si>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</si>
  <si>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</si>
  <si>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</si>
  <si>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</si>
  <si>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</si>
  <si>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</si>
  <si>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</si>
  <si>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</si>
  <si>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</si>
  <si>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</si>
  <si>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</si>
  <si>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</si>
  <si>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</si>
  <si>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</si>
  <si>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</si>
  <si>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</si>
  <si>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</si>
  <si>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</si>
  <si>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</si>
  <si>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</si>
  <si>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</si>
  <si>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</si>
  <si>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</si>
  <si>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</si>
  <si>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</si>
  <si>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</si>
  <si>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</si>
  <si>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</si>
  <si>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</si>
  <si>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</si>
  <si>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</si>
  <si>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</si>
  <si>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</si>
  <si>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</si>
  <si>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</si>
  <si>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</si>
  <si>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</si>
  <si>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</si>
  <si>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</si>
  <si>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</si>
  <si>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</si>
  <si>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</si>
  <si>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</si>
  <si>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</si>
  <si>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</si>
  <si>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</si>
  <si>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</si>
  <si>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</si>
  <si>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</si>
  <si>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</si>
  <si>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</si>
  <si>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</si>
  <si>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</si>
  <si>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</si>
  <si>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</si>
  <si>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</si>
  <si>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</si>
  <si>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</si>
  <si>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</si>
  <si>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</si>
  <si>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</si>
  <si>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</si>
  <si>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</si>
  <si>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</si>
  <si>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</si>
  <si>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</si>
  <si>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</si>
  <si>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</si>
  <si>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</si>
  <si>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</si>
  <si>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</si>
  <si>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</si>
  <si>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</si>
  <si>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</si>
  <si>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</si>
  <si>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</si>
  <si>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</si>
  <si>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</si>
  <si>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</si>
  <si>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</si>
  <si>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</si>
  <si>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</si>
  <si>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</si>
  <si>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</si>
  <si>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</si>
  <si>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</si>
  <si>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</si>
  <si>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</si>
  <si>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</si>
  <si>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</si>
  <si>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</si>
  <si>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</si>
  <si>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</si>
  <si>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</si>
  <si>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</si>
  <si>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</si>
  <si>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</si>
  <si>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</si>
  <si>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</si>
  <si>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</si>
  <si>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</si>
  <si>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</si>
  <si>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</si>
  <si>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</si>
  <si>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</si>
  <si>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</si>
  <si>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</si>
  <si>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</si>
  <si>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</si>
  <si>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</si>
  <si>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</si>
  <si>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</si>
  <si>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</si>
  <si>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</si>
  <si>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</si>
  <si>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</si>
  <si>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</si>
  <si>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</si>
  <si>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</si>
  <si>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</si>
  <si>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</si>
  <si>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</si>
  <si>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</si>
  <si>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</si>
  <si>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</si>
  <si>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</si>
  <si>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</si>
  <si>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</si>
  <si>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</si>
  <si>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</si>
  <si>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</si>
  <si>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</si>
  <si>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</si>
  <si>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</si>
  <si>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</si>
  <si>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</si>
  <si>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</si>
  <si>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</si>
  <si>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</si>
  <si>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</si>
  <si>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</si>
  <si>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</si>
  <si>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</si>
  <si>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</si>
  <si>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</si>
  <si>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</si>
  <si>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</si>
  <si>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</si>
  <si>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</si>
  <si>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</si>
  <si>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</si>
  <si>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</si>
  <si>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</si>
  <si>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</si>
  <si>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</si>
  <si>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</si>
  <si>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</si>
  <si>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</si>
  <si>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</si>
  <si>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</si>
  <si>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</si>
  <si>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</si>
  <si>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</si>
  <si>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</si>
  <si>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</si>
  <si>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</si>
  <si>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</si>
  <si>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</si>
  <si>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</si>
  <si>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</si>
  <si>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</si>
  <si>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</si>
  <si>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</si>
  <si>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</si>
  <si>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</si>
  <si>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</si>
  <si>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</si>
  <si>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</si>
  <si>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</si>
  <si>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</si>
  <si>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</si>
  <si>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</si>
  <si>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</si>
  <si>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</si>
  <si>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</si>
  <si>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</si>
  <si>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</si>
  <si>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</si>
  <si>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</si>
  <si>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</si>
  <si>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</si>
  <si>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</si>
  <si>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</si>
  <si>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</si>
  <si>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</si>
  <si>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</si>
  <si>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</si>
  <si>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</si>
  <si>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</si>
  <si>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</si>
  <si>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</si>
  <si>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</si>
  <si>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</si>
  <si>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</si>
  <si>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</si>
  <si>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</si>
  <si>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</si>
  <si>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</si>
  <si>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</si>
  <si>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</si>
  <si>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</si>
  <si>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</si>
  <si>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</si>
  <si>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</si>
  <si>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</si>
  <si>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</si>
  <si>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</si>
  <si>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</si>
  <si>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</si>
  <si>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</si>
  <si>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</si>
  <si>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</si>
  <si>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</si>
  <si>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</si>
  <si>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</si>
  <si>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</si>
  <si>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</si>
  <si>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</si>
  <si>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</si>
  <si>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</si>
  <si>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</si>
  <si>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</si>
  <si>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</si>
  <si>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</si>
  <si>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</si>
  <si>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</si>
  <si>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</si>
  <si>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</si>
  <si>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</si>
  <si>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</si>
  <si>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</si>
  <si>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</si>
  <si>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</si>
  <si>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</si>
  <si>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</si>
  <si>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</si>
  <si>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</si>
  <si>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</si>
  <si>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</si>
  <si>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</si>
  <si>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</si>
  <si>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</si>
  <si>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</si>
  <si>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</si>
  <si>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</si>
  <si>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</si>
  <si>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</si>
  <si>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</si>
  <si>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</si>
  <si>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</si>
  <si>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</si>
  <si>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</si>
  <si>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</si>
  <si>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</si>
  <si>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</si>
  <si>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</si>
  <si>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</si>
  <si>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</si>
  <si>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</si>
  <si>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</si>
  <si>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</si>
  <si>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</si>
  <si>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</si>
  <si>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</si>
  <si>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</si>
  <si>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</si>
  <si>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</si>
  <si>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</si>
  <si>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</si>
  <si>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</si>
  <si>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</si>
  <si>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</si>
  <si>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</si>
  <si>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</si>
  <si>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</si>
  <si>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</si>
  <si>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</si>
  <si>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</si>
  <si>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</si>
  <si>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</si>
  <si>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</si>
  <si>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</si>
  <si>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</si>
  <si>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</si>
  <si>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</si>
  <si>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</si>
  <si>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</si>
  <si>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</si>
  <si>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</si>
  <si>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</si>
  <si>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</si>
  <si>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</si>
  <si>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</si>
  <si>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</si>
  <si>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</si>
  <si>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</si>
  <si>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</si>
  <si>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</si>
  <si>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</si>
  <si>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</si>
  <si>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</si>
  <si>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</si>
  <si>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</si>
  <si>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</si>
  <si>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</si>
  <si>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</si>
  <si>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</si>
  <si>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</si>
  <si>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</si>
  <si>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</si>
  <si>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</si>
  <si>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</si>
  <si>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</si>
  <si>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</si>
  <si>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</si>
  <si>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</si>
  <si>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</si>
  <si>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</si>
  <si>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</si>
  <si>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</si>
  <si>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</si>
  <si>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</si>
  <si>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</si>
  <si>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</si>
  <si>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</si>
  <si>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</si>
  <si>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</si>
  <si>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</si>
  <si>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</si>
  <si>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</si>
  <si>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</si>
  <si>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</si>
  <si>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</si>
  <si>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</si>
  <si>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</si>
  <si>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</si>
  <si>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</si>
  <si>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</si>
  <si>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</si>
  <si>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</si>
  <si>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</si>
  <si>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</si>
  <si>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</si>
  <si>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</si>
  <si>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</si>
  <si>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</si>
  <si>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</si>
  <si>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</si>
  <si>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</si>
  <si>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</si>
  <si>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</si>
  <si>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</si>
  <si>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</si>
  <si>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</si>
  <si>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</si>
  <si>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</si>
  <si>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</si>
  <si>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</si>
  <si>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</si>
  <si>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</si>
  <si>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</si>
  <si>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</si>
  <si>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</si>
  <si>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</si>
  <si>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</si>
  <si>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</si>
  <si>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</si>
  <si>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</si>
  <si>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</si>
  <si>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</si>
  <si>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</si>
  <si>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</si>
  <si>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</si>
  <si>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</si>
  <si>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</si>
  <si>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</si>
  <si>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</si>
  <si>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</si>
  <si>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</si>
  <si>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</si>
  <si>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</si>
  <si>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</si>
  <si>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</si>
  <si>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</si>
  <si>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</si>
  <si>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</si>
  <si>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</si>
  <si>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</si>
  <si>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</si>
  <si>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</si>
  <si>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</si>
  <si>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</si>
  <si>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</si>
  <si>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</si>
  <si>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</si>
  <si>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</si>
  <si>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</si>
  <si>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</si>
  <si>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</si>
  <si>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</si>
  <si>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</si>
  <si>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</si>
  <si>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</si>
  <si>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</si>
  <si>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</si>
  <si>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</si>
  <si>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</si>
  <si>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</si>
  <si>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</si>
  <si>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</si>
  <si>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</si>
  <si>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</si>
  <si>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</si>
  <si>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</si>
  <si>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</si>
  <si>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</si>
  <si>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</si>
  <si>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</si>
  <si>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</si>
  <si>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</si>
  <si>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</si>
  <si>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</si>
  <si>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</si>
  <si>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</si>
  <si>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</si>
  <si>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</si>
  <si>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</si>
  <si>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</si>
  <si>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</si>
  <si>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</si>
  <si>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</si>
  <si>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</si>
  <si>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</si>
  <si>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</si>
  <si>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</si>
  <si>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</si>
  <si>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</si>
  <si>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</si>
  <si>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</si>
  <si>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</si>
  <si>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</si>
  <si>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</si>
  <si>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</si>
  <si>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</si>
  <si>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</si>
  <si>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</si>
  <si>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</si>
  <si>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</si>
  <si>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</si>
  <si>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</si>
  <si>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</si>
  <si>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</si>
  <si>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</si>
  <si>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</si>
  <si>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</si>
  <si>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</si>
  <si>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</si>
  <si>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</si>
  <si>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</si>
  <si>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</si>
  <si>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</si>
  <si>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</si>
  <si>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</si>
  <si>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</si>
  <si>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</si>
  <si>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</si>
  <si>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</si>
  <si>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</si>
  <si>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</si>
  <si>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</si>
  <si>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</si>
  <si>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</si>
  <si>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</si>
  <si>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</si>
  <si>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</si>
  <si>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</si>
  <si>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</si>
  <si>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</si>
  <si>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</si>
  <si>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</si>
  <si>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</si>
  <si>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</si>
  <si>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</si>
  <si>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</si>
  <si>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</si>
  <si>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</si>
  <si>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</si>
  <si>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</si>
  <si>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</si>
  <si>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</si>
  <si>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</si>
  <si>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</si>
  <si>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</si>
  <si>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</si>
  <si>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</si>
  <si>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</si>
  <si>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</si>
  <si>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</si>
  <si>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</si>
  <si>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</si>
  <si>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</si>
  <si>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</si>
  <si>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</si>
  <si>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</si>
  <si>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</si>
  <si>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</si>
  <si>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</si>
  <si>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</si>
  <si>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</si>
  <si>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</si>
  <si>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</si>
  <si>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</si>
  <si>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</si>
  <si>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</si>
  <si>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</si>
  <si>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</si>
  <si>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</si>
  <si>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</si>
  <si>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</si>
  <si>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</si>
  <si>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</si>
  <si>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</si>
  <si>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</si>
  <si>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</si>
  <si>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</si>
  <si>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</si>
  <si>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</si>
  <si>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</si>
  <si>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</si>
  <si>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</si>
  <si>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</si>
  <si>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</si>
  <si>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</si>
  <si>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</si>
  <si>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</si>
  <si>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</si>
  <si>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</si>
  <si>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</si>
  <si>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</si>
  <si>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</si>
  <si>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</si>
  <si>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</si>
  <si>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</si>
  <si>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</si>
  <si>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</si>
  <si>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</si>
  <si>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</si>
  <si>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</si>
  <si>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</si>
  <si>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</si>
  <si>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</si>
  <si>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</si>
  <si>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</si>
  <si>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</si>
  <si>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</si>
  <si>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</si>
  <si>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</si>
  <si>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</si>
  <si>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</si>
  <si>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</si>
  <si>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</si>
  <si>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</si>
  <si>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</si>
  <si>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</si>
  <si>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</si>
  <si>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</si>
  <si>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</si>
  <si>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</si>
  <si>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</si>
  <si>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</si>
  <si>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</si>
  <si>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</si>
  <si>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</si>
  <si>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</si>
  <si>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</si>
  <si>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</si>
  <si>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</si>
  <si>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</si>
  <si>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</si>
  <si>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</si>
  <si>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</si>
  <si>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</si>
  <si>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</si>
  <si>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</si>
  <si>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</si>
  <si>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</si>
  <si>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</si>
  <si>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</si>
  <si>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</si>
  <si>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</si>
  <si>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</si>
  <si>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</si>
  <si>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</si>
  <si>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</si>
  <si>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</si>
  <si>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</si>
  <si>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</si>
  <si>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</si>
  <si>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</si>
  <si>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</si>
  <si>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</si>
  <si>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</si>
  <si>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</si>
  <si>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</si>
  <si>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</si>
  <si>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</si>
  <si>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</si>
  <si>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</si>
  <si>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</si>
  <si>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</si>
  <si>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</si>
  <si>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</si>
  <si>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</si>
  <si>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</si>
  <si>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</si>
  <si>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</si>
  <si>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</si>
  <si>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</si>
  <si>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</si>
  <si>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</si>
  <si>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</si>
  <si>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</si>
  <si>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</si>
  <si>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</si>
  <si>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</si>
  <si>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</si>
  <si>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</si>
  <si>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</si>
  <si>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</si>
  <si>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</si>
  <si>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</si>
  <si>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</si>
  <si>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</si>
  <si>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</si>
  <si>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</si>
  <si>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</si>
  <si>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</si>
  <si>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</si>
  <si>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</si>
  <si>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</si>
  <si>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</si>
  <si>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</si>
  <si>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</si>
  <si>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</si>
  <si>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</si>
  <si>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</si>
  <si>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</si>
  <si>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</si>
  <si>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</si>
  <si>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</si>
  <si>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</si>
  <si>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</si>
  <si>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</si>
  <si>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</si>
  <si>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</si>
  <si>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</si>
  <si>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</si>
  <si>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</si>
  <si>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</si>
  <si>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</si>
  <si>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</si>
  <si>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</si>
  <si>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</si>
  <si>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</si>
  <si>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</si>
  <si>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</si>
  <si>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</si>
  <si>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</si>
  <si>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</si>
  <si>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</si>
  <si>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</si>
  <si>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</si>
  <si>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</si>
  <si>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</si>
  <si>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</si>
  <si>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</si>
  <si>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</si>
  <si>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</si>
  <si>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</si>
  <si>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</si>
  <si>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</si>
  <si>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</si>
  <si>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</si>
  <si>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</si>
  <si>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</si>
  <si>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</si>
  <si>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</si>
  <si>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</si>
  <si>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</si>
  <si>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</si>
  <si>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</si>
  <si>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</si>
  <si>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</si>
  <si>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</si>
  <si>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</si>
  <si>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</si>
  <si>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</si>
  <si>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</si>
  <si>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</si>
  <si>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</si>
  <si>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</si>
  <si>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</si>
  <si>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</si>
  <si>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</si>
  <si>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</si>
  <si>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</si>
  <si>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</si>
  <si>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</si>
  <si>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</si>
  <si>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</si>
  <si>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</si>
  <si>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</si>
  <si>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</si>
  <si>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</si>
  <si>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</si>
  <si>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</si>
  <si>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</si>
  <si>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</si>
  <si>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</si>
  <si>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</si>
  <si>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</si>
  <si>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</si>
  <si>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</si>
  <si>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</si>
  <si>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</si>
  <si>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</si>
  <si>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</si>
  <si>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</si>
  <si>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</si>
  <si>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</si>
  <si>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</si>
  <si>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</si>
  <si>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</si>
  <si>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</si>
  <si>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</si>
  <si>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</si>
  <si>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</si>
  <si>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</si>
  <si>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</si>
  <si>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</si>
  <si>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</si>
  <si>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</si>
  <si>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</si>
  <si>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</si>
  <si>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</si>
  <si>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</si>
  <si>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</si>
  <si>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</si>
  <si>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</si>
  <si>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</si>
  <si>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</si>
  <si>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</si>
  <si>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</si>
  <si>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</si>
  <si>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</si>
  <si>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</si>
  <si>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</si>
  <si>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</si>
  <si>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</si>
  <si>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</si>
  <si>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</si>
  <si>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</si>
  <si>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</si>
  <si>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</si>
  <si>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</si>
  <si>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</si>
  <si>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</si>
  <si>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</si>
  <si>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</si>
  <si>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</si>
  <si>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</si>
  <si>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</si>
  <si>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</si>
  <si>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</si>
  <si>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</si>
  <si>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</si>
  <si>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</si>
  <si>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</si>
  <si>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</si>
  <si>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</si>
  <si>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</si>
  <si>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</si>
  <si>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</si>
  <si>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</si>
  <si>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</si>
  <si>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</si>
  <si>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</si>
  <si>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</si>
  <si>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</si>
  <si>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</si>
  <si>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</si>
  <si>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</si>
  <si>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</si>
  <si>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</si>
  <si>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</si>
  <si>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</si>
  <si>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</si>
  <si>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</si>
  <si>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</si>
  <si>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</si>
  <si>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</si>
  <si>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</si>
  <si>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</si>
  <si>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</si>
  <si>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</si>
  <si>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</si>
  <si>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</si>
  <si>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</si>
  <si>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</si>
  <si>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</si>
  <si>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</si>
  <si>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</si>
  <si>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</si>
  <si>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</si>
  <si>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</si>
  <si>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</si>
  <si>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</si>
  <si>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</si>
  <si>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</si>
  <si>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</si>
  <si>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</si>
  <si>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</si>
  <si>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</si>
  <si>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</si>
  <si>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</si>
  <si>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</si>
  <si>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</si>
  <si>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</si>
  <si>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</si>
  <si>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</si>
  <si>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</si>
  <si>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</si>
  <si>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</si>
  <si>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</si>
  <si>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</si>
  <si>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</si>
  <si>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</si>
  <si>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</si>
  <si>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</si>
  <si>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</si>
  <si>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</si>
  <si>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</si>
  <si>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</si>
  <si>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</si>
  <si>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</si>
  <si>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</si>
  <si>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</si>
  <si>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</si>
  <si>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</si>
  <si>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</si>
  <si>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</si>
  <si>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</si>
  <si>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</si>
  <si>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</si>
  <si>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</si>
  <si>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</si>
  <si>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</si>
  <si>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</si>
  <si>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</si>
  <si>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</si>
  <si>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</si>
  <si>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</si>
  <si>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</si>
  <si>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</si>
  <si>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</si>
  <si>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</si>
  <si>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</si>
  <si>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</si>
  <si>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</si>
  <si>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</si>
  <si>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</si>
  <si>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</si>
  <si>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</si>
  <si>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</si>
  <si>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</si>
  <si>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</si>
  <si>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</si>
  <si>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</si>
  <si>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Usa</t>
  </si>
  <si>
    <t>cust id</t>
  </si>
  <si>
    <t>name</t>
  </si>
  <si>
    <t>gender</t>
  </si>
  <si>
    <t>city</t>
  </si>
  <si>
    <t>state</t>
  </si>
  <si>
    <t>country</t>
  </si>
  <si>
    <t>loyalty level</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</si>
  <si>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</si>
  <si>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</si>
  <si>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</si>
  <si>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</si>
  <si>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</si>
  <si>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</si>
  <si>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</si>
  <si>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</si>
  <si>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</si>
  <si>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</si>
  <si>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</si>
  <si>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</si>
  <si>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</si>
  <si>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</si>
  <si>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</si>
  <si>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</si>
  <si>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</si>
  <si>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</si>
  <si>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</si>
  <si>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</si>
  <si>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</si>
  <si>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</si>
  <si>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</si>
  <si>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</si>
  <si>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</si>
  <si>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</si>
  <si>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</si>
  <si>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</si>
  <si>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</si>
  <si>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</si>
  <si>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</si>
  <si>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</si>
  <si>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</si>
  <si>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</si>
  <si>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</si>
  <si>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</si>
  <si>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</si>
  <si>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</si>
  <si>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</si>
  <si>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</si>
  <si>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</si>
  <si>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</si>
  <si>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</si>
  <si>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</si>
  <si>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</si>
  <si>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</si>
  <si>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</si>
  <si>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</si>
  <si>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</si>
  <si>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</si>
  <si>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</si>
  <si>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</si>
  <si>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</si>
  <si>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</si>
  <si>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</si>
  <si>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</si>
  <si>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</si>
  <si>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</si>
  <si>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</si>
  <si>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</si>
  <si>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</si>
  <si>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</si>
  <si>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</si>
  <si>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</si>
  <si>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</si>
  <si>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</si>
  <si>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</si>
  <si>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</si>
  <si>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</si>
  <si>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</si>
  <si>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</si>
  <si>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</si>
  <si>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</si>
  <si>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</si>
  <si>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</si>
  <si>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</si>
  <si>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</si>
  <si>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</si>
  <si>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</si>
  <si>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</si>
  <si>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</si>
  <si>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</si>
  <si>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</si>
  <si>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</si>
  <si>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</si>
  <si>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</si>
  <si>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</si>
  <si>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</si>
  <si>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</si>
  <si>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</si>
  <si>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</si>
  <si>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</si>
  <si>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</si>
  <si>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</si>
  <si>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</si>
  <si>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</si>
  <si>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</si>
  <si>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</si>
  <si>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</si>
  <si>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</si>
  <si>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</si>
  <si>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</si>
  <si>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</si>
  <si>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</si>
  <si>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</si>
  <si>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</si>
  <si>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</si>
  <si>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</si>
  <si>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</si>
  <si>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</si>
  <si>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</si>
  <si>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</si>
  <si>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</si>
  <si>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</si>
  <si>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</si>
  <si>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</si>
  <si>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</si>
  <si>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</si>
  <si>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</si>
  <si>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</si>
  <si>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</si>
  <si>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</si>
  <si>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</si>
  <si>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</si>
  <si>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</si>
  <si>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</si>
  <si>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</si>
  <si>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</si>
  <si>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</si>
  <si>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</si>
  <si>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</si>
  <si>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</si>
  <si>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</si>
  <si>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</si>
  <si>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</si>
  <si>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</si>
  <si>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</si>
  <si>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</si>
  <si>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</si>
  <si>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</si>
  <si>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</si>
  <si>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</si>
  <si>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</si>
  <si>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</si>
  <si>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</si>
  <si>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</si>
  <si>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</si>
  <si>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</si>
  <si>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</si>
  <si>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</si>
  <si>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</si>
  <si>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</si>
  <si>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</si>
  <si>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</si>
  <si>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</si>
  <si>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</si>
  <si>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</si>
  <si>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</si>
  <si>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</si>
  <si>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</si>
  <si>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</si>
  <si>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</si>
  <si>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</si>
  <si>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</si>
  <si>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</si>
  <si>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</si>
  <si>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</si>
  <si>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</si>
  <si>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</si>
  <si>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</si>
  <si>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</si>
  <si>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</si>
  <si>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</si>
  <si>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</si>
  <si>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</si>
  <si>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</si>
  <si>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</si>
  <si>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</si>
  <si>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</si>
  <si>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</si>
  <si>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</si>
  <si>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</si>
  <si>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</si>
  <si>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</si>
  <si>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</si>
  <si>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</si>
  <si>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</si>
  <si>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</si>
  <si>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</si>
  <si>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</si>
  <si>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</si>
  <si>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</si>
  <si>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</si>
  <si>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</si>
  <si>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</si>
  <si>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</si>
  <si>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</si>
  <si>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</si>
  <si>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</si>
  <si>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</si>
  <si>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</si>
  <si>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</si>
  <si>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</si>
  <si>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</si>
  <si>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</si>
  <si>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</si>
  <si>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</si>
  <si>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</si>
  <si>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</si>
  <si>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</si>
  <si>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</si>
  <si>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</si>
  <si>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</si>
  <si>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</si>
  <si>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</si>
  <si>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</si>
  <si>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</si>
  <si>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</si>
  <si>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</si>
  <si>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</si>
  <si>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</si>
  <si>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</si>
  <si>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</si>
  <si>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</si>
  <si>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</si>
  <si>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</si>
  <si>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</si>
  <si>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</si>
  <si>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</si>
  <si>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</si>
  <si>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</si>
  <si>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</si>
  <si>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</si>
  <si>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</si>
  <si>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</si>
  <si>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</si>
  <si>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</si>
  <si>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</si>
  <si>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</si>
  <si>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</si>
  <si>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</si>
  <si>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</si>
  <si>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</si>
  <si>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</si>
  <si>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</si>
  <si>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</si>
  <si>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</si>
  <si>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</si>
  <si>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</si>
  <si>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</si>
  <si>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</si>
  <si>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</si>
  <si>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</si>
  <si>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</si>
  <si>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</si>
  <si>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</si>
  <si>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</si>
  <si>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</si>
  <si>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</si>
  <si>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</si>
  <si>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</si>
  <si>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</si>
  <si>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</si>
  <si>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</si>
  <si>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</si>
  <si>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</si>
  <si>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</si>
  <si>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</si>
  <si>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</si>
  <si>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</si>
  <si>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</si>
  <si>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</si>
  <si>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</si>
  <si>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</si>
  <si>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</si>
  <si>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</si>
  <si>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</si>
  <si>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</si>
  <si>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</si>
  <si>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</si>
  <si>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</si>
  <si>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</si>
  <si>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</si>
  <si>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</si>
  <si>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</si>
  <si>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</si>
  <si>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</si>
  <si>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</si>
  <si>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</si>
  <si>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</si>
  <si>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</si>
  <si>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</si>
  <si>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</si>
  <si>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</si>
  <si>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</si>
  <si>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</si>
  <si>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</si>
  <si>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</si>
  <si>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</si>
  <si>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</si>
  <si>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</si>
  <si>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</si>
  <si>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</si>
  <si>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</si>
  <si>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</si>
  <si>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</si>
  <si>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</si>
  <si>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</si>
  <si>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</si>
  <si>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</si>
  <si>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</si>
  <si>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</si>
  <si>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</si>
  <si>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</si>
  <si>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</si>
  <si>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</si>
  <si>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</si>
  <si>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</si>
  <si>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</si>
  <si>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</si>
  <si>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</si>
  <si>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</si>
  <si>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</si>
  <si>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</si>
  <si>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</si>
  <si>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</si>
  <si>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</si>
  <si>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</si>
  <si>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</si>
  <si>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</si>
  <si>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</si>
  <si>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</si>
  <si>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</si>
  <si>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</si>
  <si>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</si>
  <si>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</si>
  <si>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</si>
  <si>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</si>
  <si>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</si>
  <si>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</si>
  <si>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</si>
  <si>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</si>
  <si>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</si>
  <si>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</si>
  <si>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</si>
  <si>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</si>
  <si>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</si>
  <si>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</si>
  <si>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</si>
  <si>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</si>
  <si>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</si>
  <si>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</si>
  <si>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</si>
  <si>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</si>
  <si>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</si>
  <si>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</si>
  <si>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</si>
  <si>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</si>
  <si>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</si>
  <si>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</si>
  <si>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</si>
  <si>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</si>
  <si>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</si>
  <si>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</si>
  <si>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</si>
  <si>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</si>
  <si>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</si>
  <si>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</si>
  <si>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</si>
  <si>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</si>
  <si>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</si>
  <si>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</si>
  <si>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</si>
  <si>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</si>
  <si>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</si>
  <si>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</si>
  <si>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</si>
  <si>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</si>
  <si>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</si>
  <si>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</si>
  <si>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</si>
  <si>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</si>
  <si>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</si>
  <si>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</si>
  <si>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</si>
  <si>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</si>
  <si>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</si>
  <si>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</si>
  <si>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</si>
  <si>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</si>
  <si>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</si>
  <si>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</si>
  <si>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</si>
  <si>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</si>
  <si>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</si>
  <si>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</si>
  <si>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</si>
  <si>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</si>
  <si>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</si>
  <si>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</si>
  <si>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</si>
  <si>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</si>
  <si>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</si>
  <si>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</si>
  <si>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</si>
  <si>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</si>
  <si>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</si>
  <si>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</si>
  <si>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</si>
  <si>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</si>
  <si>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</si>
  <si>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</si>
  <si>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</si>
  <si>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</si>
  <si>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</si>
  <si>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</si>
  <si>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</si>
  <si>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</si>
  <si>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</si>
  <si>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</si>
  <si>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</si>
  <si>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</si>
  <si>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</si>
  <si>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</si>
  <si>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</si>
  <si>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</si>
  <si>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</si>
  <si>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</si>
  <si>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</si>
  <si>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</si>
  <si>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</si>
  <si>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</si>
  <si>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</si>
  <si>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</si>
  <si>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</si>
  <si>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</si>
  <si>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</si>
  <si>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</si>
  <si>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</si>
  <si>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</si>
  <si>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</si>
  <si>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</si>
  <si>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</si>
  <si>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</si>
  <si>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</si>
  <si>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</si>
  <si>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</si>
  <si>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</si>
  <si>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</si>
  <si>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</si>
  <si>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</si>
  <si>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</si>
  <si>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</si>
  <si>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</si>
  <si>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</si>
  <si>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</si>
  <si>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</si>
  <si>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</si>
  <si>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</si>
  <si>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</si>
  <si>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</si>
  <si>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</si>
  <si>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</si>
  <si>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</si>
  <si>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</si>
  <si>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</si>
  <si>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</si>
  <si>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</si>
  <si>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</si>
  <si>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</si>
  <si>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</si>
  <si>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</si>
  <si>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</si>
  <si>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</si>
  <si>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</si>
  <si>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</si>
  <si>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</si>
  <si>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</si>
  <si>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</si>
  <si>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</si>
  <si>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</si>
  <si>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</si>
  <si>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</si>
  <si>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</si>
  <si>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</si>
  <si>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</si>
  <si>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</si>
  <si>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</si>
  <si>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</si>
  <si>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</si>
  <si>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</si>
  <si>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</si>
  <si>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</si>
  <si>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</si>
  <si>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</si>
  <si>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</si>
  <si>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</si>
  <si>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</si>
  <si>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</si>
  <si>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</si>
  <si>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</si>
  <si>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</si>
  <si>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</si>
  <si>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</si>
  <si>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</si>
  <si>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</si>
  <si>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</si>
  <si>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</si>
  <si>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</si>
  <si>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</si>
  <si>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</si>
  <si>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</si>
  <si>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</si>
  <si>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</si>
  <si>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</si>
  <si>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</si>
  <si>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</si>
  <si>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</si>
  <si>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</si>
  <si>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</si>
  <si>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</si>
  <si>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</si>
  <si>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</si>
  <si>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</si>
  <si>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</si>
  <si>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</si>
  <si>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</si>
  <si>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Unknown</t>
  </si>
  <si>
    <t>COST NEW</t>
  </si>
  <si>
    <t>STOCK NEW</t>
  </si>
  <si>
    <t>1. Sum, Count, and Average</t>
  </si>
  <si>
    <t>2. Minimum and Maximum Values</t>
  </si>
  <si>
    <t>4. Conditional Functions – SUMIF and COUNTIF</t>
  </si>
  <si>
    <t>● TOTAL NUMBER OF STOCK</t>
  </si>
  <si>
    <t>SUM(I2:I101)</t>
  </si>
  <si>
    <t>● AVERAGE PRICE OF COST</t>
  </si>
  <si>
    <t>AVERAGE($F$2:$F$43)</t>
  </si>
  <si>
    <t>COUNTA(B2:B101)</t>
  </si>
  <si>
    <t>● TOTAL NUMBER OF PRODUCTS</t>
  </si>
  <si>
    <t>●  minimum price among all products.</t>
  </si>
  <si>
    <t>● maximum price among all products.</t>
  </si>
  <si>
    <t>MIN(H2:H101)</t>
  </si>
  <si>
    <t>MAX(H2:H101)</t>
  </si>
  <si>
    <t>● Use the SUMIF function to calculate the total amount in credit card payment type</t>
  </si>
  <si>
    <t>TOTAL REVENUE</t>
  </si>
  <si>
    <t>COUNTIF(H2:H2001,"&lt;500")</t>
  </si>
  <si>
    <t>COUNTIF(H2:H2001,"&gt;500")</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</si>
  <si>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</si>
  <si>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</si>
  <si>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</si>
  <si>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</si>
  <si>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</si>
  <si>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</si>
  <si>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</si>
  <si>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</si>
  <si>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</si>
  <si>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</si>
  <si>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</si>
  <si>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</si>
  <si>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</si>
  <si>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</si>
  <si>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</si>
  <si>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</si>
  <si>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 Using COUNTIF function seprating the value less than and greater than in unit price</t>
  </si>
  <si>
    <t>FILLED QT</t>
  </si>
  <si>
    <t>REGION</t>
  </si>
  <si>
    <t>TOTAL COST</t>
  </si>
  <si>
    <t>TOTAL STOCK</t>
  </si>
  <si>
    <t>SUMIF(L2:L2001,"Credit Card",M2:M2001)</t>
  </si>
  <si>
    <t>USING SUM IF CALTULATING THE REGION BASED REVENUE</t>
  </si>
  <si>
    <t>SUMIF(O2:O2001,"North",N2:N2001)</t>
  </si>
  <si>
    <t>SUMIF(O2:O2001,"West",N2:N2001)</t>
  </si>
  <si>
    <t>SUMIF(O2:O2001,"South",N2:N2001)</t>
  </si>
  <si>
    <t>SUMIF(O2:O2001,"East",N2:N2001)</t>
  </si>
  <si>
    <t>CATEGORY</t>
  </si>
  <si>
    <t>S.NO</t>
  </si>
  <si>
    <t>NORTH</t>
  </si>
  <si>
    <t>WEST</t>
  </si>
  <si>
    <t>SOUTH</t>
  </si>
  <si>
    <t>EAST</t>
  </si>
  <si>
    <t>Row Labels</t>
  </si>
  <si>
    <t>Grand Total</t>
  </si>
  <si>
    <t>Column Labels</t>
  </si>
  <si>
    <t xml:space="preserve">TOTAL STOCK </t>
  </si>
  <si>
    <t>Sum of Quantity</t>
  </si>
  <si>
    <t>2023</t>
  </si>
  <si>
    <t>2024</t>
  </si>
  <si>
    <t>2025</t>
  </si>
  <si>
    <t>Sum of TOTAL REVENUE</t>
  </si>
  <si>
    <t>Sum of Sum of Quantity</t>
  </si>
  <si>
    <t>Sum of Sum of Discount</t>
  </si>
  <si>
    <t>QUA</t>
  </si>
  <si>
    <t>DST</t>
  </si>
  <si>
    <t>REGION BASED STORE REVENUE ANALYSIS</t>
  </si>
  <si>
    <t xml:space="preserve"> UP</t>
  </si>
  <si>
    <t xml:space="preserve"> DIS</t>
  </si>
  <si>
    <t>Sum of TOTAL COST</t>
  </si>
  <si>
    <t>Sum of TOTAL STOCK</t>
  </si>
  <si>
    <t>Count of Age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</si>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</sst>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9" x14ac:knownFonts="1">
    <font>
      <sz val="11"/>
      <color theme="1"/>
      <name val="Calibri"/>
      <family val="2"/>
      <scheme val="minor"/>
    </font>
    <font>
      <b/>
      <sz val="11"/>
      <name val="Calibri"/>
    </font>
    <font>
      <b/>
      <sz val="11"/>
      <color theme="1"/>
      <name val="Calibri"/>
      <family val="2"/>
      <scheme val="minor"/>
    </font>
    <font>
      <b/>
      <sz val="11"/>
      <name val="Calibri"/>
      <family val="2"/>
    </font>
    <font>
      <b/>
      <sz val="14"/>
      <color rgb="FF000000"/>
      <name val="Calibri"/>
      <family val="2"/>
      <scheme val="minor"/>
    </font>
    <font>
      <b/>
      <sz val="11"/>
      <color rgb="FF000000"/>
      <name val="Calibri"/>
      <family val="2"/>
      <scheme val="minor"/>
    </font>
    <font>
      <sz val="10"/>
      <color rgb="FF000000"/>
      <name val="Calibri"/>
      <family val="2"/>
      <scheme val="minor"/>
    </font>
    <font>
      <i/>
      <sz val="11"/>
      <color theme="1"/>
      <name val="Calibri"/>
      <family val="2"/>
      <scheme val="minor"/>
    </font>
    <font>
      <b/>
      <sz val="18"/>
      <color theme="1"/>
      <name val="Aileron Black"/>
      <family val="3"/>
    </font>
  </fonts>
  <fills count="8">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0" fillId="2" borderId="1" xfId="0" applyFill="1" applyBorder="1"/>
    <xf numFmtId="0" fontId="3" fillId="0" borderId="1" xfId="0" applyFont="1" applyBorder="1" applyAlignment="1">
      <alignment horizontal="center" vertical="top"/>
    </xf>
    <xf numFmtId="2" fontId="3" fillId="0" borderId="1" xfId="0" applyNumberFormat="1" applyFont="1" applyBorder="1" applyAlignment="1">
      <alignment horizontal="center" vertical="top"/>
    </xf>
    <xf numFmtId="2" fontId="0" fillId="0" borderId="0" xfId="0" applyNumberFormat="1"/>
    <xf numFmtId="1" fontId="0" fillId="0" borderId="0" xfId="0" applyNumberFormat="1"/>
    <xf numFmtId="0" fontId="4" fillId="0" borderId="0" xfId="0" applyFont="1"/>
    <xf numFmtId="165" fontId="2" fillId="0" borderId="0" xfId="0" applyNumberFormat="1" applyFont="1" applyAlignment="1">
      <alignment horizontal="left"/>
    </xf>
    <xf numFmtId="0" fontId="5" fillId="0" borderId="0" xfId="0" applyFont="1"/>
    <xf numFmtId="0" fontId="5" fillId="0" borderId="0" xfId="0" applyFont="1" applyAlignment="1">
      <alignment horizontal="left"/>
    </xf>
    <xf numFmtId="2" fontId="5" fillId="0" borderId="0" xfId="0" applyNumberFormat="1" applyFont="1" applyAlignment="1">
      <alignment horizontal="left"/>
    </xf>
    <xf numFmtId="165" fontId="0" fillId="0" borderId="0" xfId="0" applyNumberFormat="1"/>
    <xf numFmtId="0" fontId="2" fillId="0" borderId="0" xfId="0" applyFont="1" applyAlignment="1">
      <alignment horizontal="left"/>
    </xf>
    <xf numFmtId="165" fontId="3" fillId="0" borderId="1" xfId="0" applyNumberFormat="1" applyFont="1" applyBorder="1" applyAlignment="1">
      <alignment horizontal="center" vertical="top"/>
    </xf>
    <xf numFmtId="0" fontId="3" fillId="0" borderId="2" xfId="0" applyFont="1" applyBorder="1" applyAlignment="1">
      <alignment horizontal="center" vertical="top"/>
    </xf>
    <xf numFmtId="2" fontId="0" fillId="0" borderId="1" xfId="0" applyNumberFormat="1" applyBorder="1"/>
    <xf numFmtId="2" fontId="4" fillId="0" borderId="0" xfId="0" applyNumberFormat="1" applyFont="1"/>
    <xf numFmtId="2" fontId="6" fillId="0" borderId="0" xfId="0" applyNumberFormat="1" applyFont="1"/>
    <xf numFmtId="2" fontId="2" fillId="0" borderId="0" xfId="0" applyNumberFormat="1" applyFont="1" applyAlignment="1">
      <alignment horizontal="left"/>
    </xf>
    <xf numFmtId="2" fontId="2" fillId="0" borderId="0" xfId="0" applyNumberFormat="1" applyFont="1"/>
    <xf numFmtId="2" fontId="2" fillId="0" borderId="1" xfId="0" applyNumberFormat="1" applyFont="1" applyBorder="1"/>
    <xf numFmtId="0" fontId="2" fillId="0" borderId="1" xfId="0" applyFont="1" applyBorder="1"/>
    <xf numFmtId="2" fontId="2" fillId="0" borderId="3" xfId="0" applyNumberFormat="1" applyFont="1" applyBorder="1"/>
    <xf numFmtId="0" fontId="2" fillId="0" borderId="0" xfId="0" applyFont="1"/>
    <xf numFmtId="0" fontId="2" fillId="0" borderId="4" xfId="0" applyFont="1" applyBorder="1"/>
    <xf numFmtId="0" fontId="3" fillId="0" borderId="5" xfId="0" applyFont="1" applyBorder="1" applyAlignment="1">
      <alignment horizontal="center" vertical="top"/>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2" fontId="2" fillId="0" borderId="10" xfId="0" applyNumberFormat="1" applyFont="1" applyBorder="1"/>
    <xf numFmtId="0" fontId="0" fillId="0" borderId="8" xfId="0" applyBorder="1"/>
    <xf numFmtId="0" fontId="0" fillId="0" borderId="4" xfId="0" applyBorder="1"/>
    <xf numFmtId="1" fontId="0" fillId="0" borderId="3" xfId="0" applyNumberFormat="1" applyBorder="1"/>
    <xf numFmtId="0" fontId="3" fillId="0" borderId="6" xfId="0" applyFont="1" applyBorder="1" applyAlignment="1">
      <alignment horizontal="center" vertical="top"/>
    </xf>
    <xf numFmtId="2" fontId="3" fillId="0" borderId="6" xfId="0" applyNumberFormat="1" applyFont="1" applyBorder="1" applyAlignment="1">
      <alignment horizontal="center" vertical="top"/>
    </xf>
    <xf numFmtId="1" fontId="3" fillId="0" borderId="7" xfId="0" applyNumberFormat="1" applyFont="1" applyBorder="1" applyAlignment="1">
      <alignment horizontal="center" vertical="top"/>
    </xf>
    <xf numFmtId="0" fontId="0" fillId="0" borderId="9" xfId="0" applyBorder="1"/>
    <xf numFmtId="2" fontId="0" fillId="0" borderId="9" xfId="0" applyNumberFormat="1" applyBorder="1"/>
    <xf numFmtId="1" fontId="0" fillId="0" borderId="10" xfId="0" applyNumberFormat="1" applyBorder="1"/>
    <xf numFmtId="0" fontId="1" fillId="0" borderId="6" xfId="0" applyFont="1" applyBorder="1" applyAlignment="1">
      <alignment horizontal="center" vertical="top"/>
    </xf>
    <xf numFmtId="0" fontId="0" fillId="0" borderId="0" xfId="0" pivotButton="1"/>
    <xf numFmtId="0" fontId="0" fillId="0" borderId="0" xfId="0" applyAlignment="1">
      <alignment horizontal="left"/>
    </xf>
    <xf numFmtId="1" fontId="3" fillId="0" borderId="6" xfId="0" applyNumberFormat="1" applyFont="1" applyBorder="1" applyAlignment="1">
      <alignment horizontal="center" vertical="top"/>
    </xf>
    <xf numFmtId="2" fontId="0" fillId="0" borderId="0" xfId="0" pivotButton="1" applyNumberFormat="1"/>
    <xf numFmtId="0" fontId="0" fillId="3" borderId="0" xfId="0" applyFill="1"/>
    <xf numFmtId="0" fontId="0" fillId="3" borderId="0" xfId="0" applyFill="1" applyAlignment="1">
      <alignment vertical="center"/>
    </xf>
    <xf numFmtId="0" fontId="0" fillId="0" borderId="0" xfId="0" applyAlignment="1">
      <alignment horizontal="left" indent="1"/>
    </xf>
    <xf numFmtId="0" fontId="0" fillId="6" borderId="10" xfId="0" applyFill="1" applyBorder="1"/>
    <xf numFmtId="0" fontId="0" fillId="4" borderId="10" xfId="0" applyFill="1" applyBorder="1"/>
    <xf numFmtId="0" fontId="0" fillId="6" borderId="11" xfId="0" applyFill="1" applyBorder="1"/>
    <xf numFmtId="0" fontId="0" fillId="4" borderId="11" xfId="0" applyFill="1" applyBorder="1"/>
    <xf numFmtId="0" fontId="3" fillId="5" borderId="12" xfId="0" applyFont="1" applyFill="1" applyBorder="1" applyAlignment="1">
      <alignment horizontal="center" vertical="top"/>
    </xf>
    <xf numFmtId="0" fontId="0" fillId="7" borderId="0" xfId="0" applyFill="1" applyAlignment="1">
      <alignment horizontal="left"/>
    </xf>
    <xf numFmtId="2" fontId="0" fillId="7" borderId="0" xfId="0" applyNumberFormat="1" applyFill="1"/>
    <xf numFmtId="0" fontId="0" fillId="7" borderId="0" xfId="0" applyFill="1"/>
    <xf numFmtId="0" fontId="0" fillId="0" borderId="1" xfId="0" applyBorder="1" applyAlignment="1">
      <alignment horizontal="center"/>
    </xf>
    <xf numFmtId="0" fontId="7" fillId="0" borderId="1" xfId="0" applyFont="1" applyBorder="1" applyAlignment="1">
      <alignment horizontal="center"/>
    </xf>
    <xf numFmtId="0" fontId="8" fillId="3" borderId="0" xfId="0" applyFont="1" applyFill="1" applyAlignment="1">
      <alignment horizontal="center" vertical="center"/>
    </xf>
  </cellXfs>
  <cellStyles count="1">
    <cellStyle name="Normal" xfId="0" builtinId="0"/>
  </cellStyles>
  <dxfs count="56">
    <dxf>
      <font>
        <color rgb="FF9C0006"/>
      </font>
      <fill>
        <patternFill>
          <bgColor rgb="FFFFC7CE"/>
        </patternFill>
      </fill>
    </dxf>
    <dxf>
      <font>
        <color rgb="FF9C0006"/>
      </font>
      <fill>
        <patternFill>
          <bgColor rgb="FFFFC7CE"/>
        </patternFill>
      </fill>
    </dxf>
    <dxf>
      <fill>
        <patternFill patternType="solid">
          <bgColor rgb="FFFFFFFF"/>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numFmt numFmtId="2" formatCode="0.0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numFmt numFmtId="1" formatCode="0"/>
      <border diagonalUp="0" diagonalDown="0">
        <left style="thin">
          <color auto="1"/>
        </left>
        <right/>
        <top style="thin">
          <color auto="1"/>
        </top>
        <bottom style="thin">
          <color auto="1"/>
        </bottom>
        <vertical/>
        <horizontal/>
      </border>
    </dxf>
    <dxf>
      <numFmt numFmtId="2" formatCode="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5" tint="0.39997558519241921"/>
        </patternFill>
      </fill>
    </dxf>
    <dxf>
      <fill>
        <patternFill patternType="solid">
          <bgColor theme="5" tint="0.39997558519241921"/>
        </patternFill>
      </fill>
    </dxf>
    <dxf>
      <numFmt numFmtId="2" formatCode="0.00"/>
    </dxf>
    <dxf>
      <numFmt numFmtId="2" formatCode="0.00"/>
    </dxf>
    <dxf>
      <numFmt numFmtId="1" formatCode="0"/>
    </dxf>
    <dxf>
      <numFmt numFmtId="1" formatCode="0"/>
    </dxf>
    <dxf>
      <numFmt numFmtId="0" formatCode="General"/>
    </dxf>
    <dxf>
      <numFmt numFmtId="0" formatCode="General"/>
    </dxf>
    <dxf>
      <numFmt numFmtId="165" formatCode="&quot;₹&quot;\ #,##0.00"/>
    </dxf>
    <dxf>
      <numFmt numFmtId="2" formatCode="0.00"/>
    </dxf>
    <dxf>
      <numFmt numFmtId="165" formatCode="&quot;₹&quot;\ #,##0.00"/>
    </dxf>
    <dxf>
      <numFmt numFmtId="164" formatCode="yyyy\-mm\-dd"/>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auto="1"/>
        </top>
        <bottom/>
        <vertical/>
        <horizontal/>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2.xml"/><Relationship Id="rId39" Type="http://schemas.openxmlformats.org/officeDocument/2006/relationships/styles" Target="styles.xml"/><Relationship Id="rId21" Type="http://schemas.openxmlformats.org/officeDocument/2006/relationships/pivotCacheDefinition" Target="pivotCache/pivotCacheDefinition7.xml"/><Relationship Id="rId34" Type="http://schemas.microsoft.com/office/2007/relationships/slicerCache" Target="slicerCaches/slicerCache10.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8.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3.xml"/><Relationship Id="rId30" Type="http://schemas.microsoft.com/office/2007/relationships/slicerCache" Target="slicerCaches/slicerCache6.xml"/><Relationship Id="rId35" Type="http://schemas.microsoft.com/office/2007/relationships/slicerCache" Target="slicerCaches/slicerCache11.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connections" Target="connections.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6.xml"/><Relationship Id="rId41" Type="http://schemas.openxmlformats.org/officeDocument/2006/relationships/powerPivotData" Target="model/item.data"/><Relationship Id="rId54"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4.xml"/><Relationship Id="rId36" Type="http://schemas.microsoft.com/office/2007/relationships/slicerCache" Target="slicerCaches/slicerCache12.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7.xml"/><Relationship Id="rId44" Type="http://schemas.openxmlformats.org/officeDocument/2006/relationships/customXml" Target="../customXml/item2.xml"/><Relationship Id="rId52"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store vs rev!PivotTable3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vs store vs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'region vs store vs rev'!$B$3:$B$4</c:f>
              <c:strCache>
                <c:ptCount val="1"/>
                <c:pt idx="0">
                  <c:v>East</c:v>
                </c:pt>
              </c:strCache>
            </c:strRef>
          </c:tx>
          <c:spPr>
            <a:solidFill>
              <a:schemeClr val="accent1"/>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rev'!$B$5:$B$25</c:f>
              <c:numCache>
                <c:formatCode>General</c:formatCode>
                <c:ptCount val="20"/>
                <c:pt idx="0">
                  <c:v>97145.530000000042</c:v>
                </c:pt>
                <c:pt idx="2">
                  <c:v>129840.11999999997</c:v>
                </c:pt>
                <c:pt idx="5">
                  <c:v>137594.26908863292</c:v>
                </c:pt>
                <c:pt idx="10">
                  <c:v>123258.38431647469</c:v>
                </c:pt>
                <c:pt idx="11">
                  <c:v>109963.70999999998</c:v>
                </c:pt>
                <c:pt idx="16">
                  <c:v>134996.89431647473</c:v>
                </c:pt>
              </c:numCache>
            </c:numRef>
          </c:val>
          <c:extLst>
            <c:ext xmlns:c16="http://schemas.microsoft.com/office/drawing/2014/chart" uri="{C3380CC4-5D6E-409C-BE32-E72D297353CC}">
              <c16:uniqueId val="{00000000-A007-4431-B3C3-6C53B48167D7}"/>
            </c:ext>
          </c:extLst>
        </c:ser>
        <c:ser>
          <c:idx val="1"/>
          <c:order val="1"/>
          <c:tx>
            <c:strRef>
              <c:f>'region vs store vs rev'!$C$3:$C$4</c:f>
              <c:strCache>
                <c:ptCount val="1"/>
                <c:pt idx="0">
                  <c:v>North</c:v>
                </c:pt>
              </c:strCache>
            </c:strRef>
          </c:tx>
          <c:spPr>
            <a:solidFill>
              <a:schemeClr val="accent2"/>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rev'!$C$5:$C$25</c:f>
              <c:numCache>
                <c:formatCode>General</c:formatCode>
                <c:ptCount val="20"/>
                <c:pt idx="1">
                  <c:v>114592.90000000002</c:v>
                </c:pt>
                <c:pt idx="4">
                  <c:v>138711.99</c:v>
                </c:pt>
                <c:pt idx="7">
                  <c:v>117454.96</c:v>
                </c:pt>
                <c:pt idx="9">
                  <c:v>143833.83000000002</c:v>
                </c:pt>
                <c:pt idx="13">
                  <c:v>147511.15000000002</c:v>
                </c:pt>
                <c:pt idx="15">
                  <c:v>95366.359999999986</c:v>
                </c:pt>
              </c:numCache>
            </c:numRef>
          </c:val>
          <c:extLst>
            <c:ext xmlns:c16="http://schemas.microsoft.com/office/drawing/2014/chart" uri="{C3380CC4-5D6E-409C-BE32-E72D297353CC}">
              <c16:uniqueId val="{00000001-A007-4431-B3C3-6C53B48167D7}"/>
            </c:ext>
          </c:extLst>
        </c:ser>
        <c:ser>
          <c:idx val="2"/>
          <c:order val="2"/>
          <c:tx>
            <c:strRef>
              <c:f>'region vs store vs rev'!$D$3:$D$4</c:f>
              <c:strCache>
                <c:ptCount val="1"/>
                <c:pt idx="0">
                  <c:v>South</c:v>
                </c:pt>
              </c:strCache>
            </c:strRef>
          </c:tx>
          <c:spPr>
            <a:solidFill>
              <a:schemeClr val="accent3"/>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rev'!$D$5:$D$25</c:f>
              <c:numCache>
                <c:formatCode>General</c:formatCode>
                <c:ptCount val="20"/>
                <c:pt idx="3">
                  <c:v>109128.63999999997</c:v>
                </c:pt>
                <c:pt idx="6">
                  <c:v>122885.99000000002</c:v>
                </c:pt>
                <c:pt idx="12">
                  <c:v>116155.4</c:v>
                </c:pt>
                <c:pt idx="14">
                  <c:v>144009.60000000001</c:v>
                </c:pt>
                <c:pt idx="17">
                  <c:v>125499.32999999999</c:v>
                </c:pt>
                <c:pt idx="19">
                  <c:v>126549.98000000001</c:v>
                </c:pt>
              </c:numCache>
            </c:numRef>
          </c:val>
          <c:extLst>
            <c:ext xmlns:c16="http://schemas.microsoft.com/office/drawing/2014/chart" uri="{C3380CC4-5D6E-409C-BE32-E72D297353CC}">
              <c16:uniqueId val="{00000002-A007-4431-B3C3-6C53B48167D7}"/>
            </c:ext>
          </c:extLst>
        </c:ser>
        <c:ser>
          <c:idx val="3"/>
          <c:order val="3"/>
          <c:tx>
            <c:strRef>
              <c:f>'region vs store vs rev'!$E$3:$E$4</c:f>
              <c:strCache>
                <c:ptCount val="1"/>
                <c:pt idx="0">
                  <c:v>West</c:v>
                </c:pt>
              </c:strCache>
            </c:strRef>
          </c:tx>
          <c:spPr>
            <a:solidFill>
              <a:schemeClr val="accent4"/>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rev'!$E$5:$E$25</c:f>
              <c:numCache>
                <c:formatCode>General</c:formatCode>
                <c:ptCount val="20"/>
                <c:pt idx="8">
                  <c:v>131216.55000000002</c:v>
                </c:pt>
                <c:pt idx="18">
                  <c:v>185351.38999999993</c:v>
                </c:pt>
              </c:numCache>
            </c:numRef>
          </c:val>
          <c:extLst>
            <c:ext xmlns:c16="http://schemas.microsoft.com/office/drawing/2014/chart" uri="{C3380CC4-5D6E-409C-BE32-E72D297353CC}">
              <c16:uniqueId val="{00000003-A007-4431-B3C3-6C53B48167D7}"/>
            </c:ext>
          </c:extLst>
        </c:ser>
        <c:dLbls>
          <c:showLegendKey val="0"/>
          <c:showVal val="0"/>
          <c:showCatName val="0"/>
          <c:showSerName val="0"/>
          <c:showPercent val="0"/>
          <c:showBubbleSize val="0"/>
        </c:dLbls>
        <c:gapWidth val="150"/>
        <c:shape val="box"/>
        <c:axId val="2028428160"/>
        <c:axId val="2028411840"/>
        <c:axId val="989284944"/>
      </c:bar3DChart>
      <c:catAx>
        <c:axId val="202842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11840"/>
        <c:crosses val="autoZero"/>
        <c:auto val="1"/>
        <c:lblAlgn val="ctr"/>
        <c:lblOffset val="100"/>
        <c:noMultiLvlLbl val="0"/>
      </c:catAx>
      <c:valAx>
        <c:axId val="20284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28160"/>
        <c:crosses val="autoZero"/>
        <c:crossBetween val="between"/>
      </c:valAx>
      <c:serAx>
        <c:axId val="9892849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118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[Ecommerce_Sales_Dataset_updated.xlsx]GENDER VS LOYALTY LEVEL!PivotTable2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VS LOYALTY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LOYALTY LEVEL'!$B$3</c:f>
              <c:strCache>
                <c:ptCount val="1"/>
                <c:pt idx="0">
                  <c:v>Total</c:v>
                </c:pt>
              </c:strCache>
            </c:strRef>
          </c:tx>
          <c:spPr>
            <a:solidFill>
              <a:schemeClr val="accent1"/>
            </a:solidFill>
            <a:ln>
              <a:noFill/>
            </a:ln>
            <a:effectLst/>
          </c:spPr>
          <c:invertIfNegative val="0"/>
          <c:cat>
            <c:multiLvlStrRef>
              <c:f>'GENDER VS LOYALTY LEVEL'!$A$4:$A$19</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Bronze</c:v>
                  </c:pt>
                  <c:pt idx="2">
                    <c:v>Gold</c:v>
                  </c:pt>
                  <c:pt idx="4">
                    <c:v>Platinum</c:v>
                  </c:pt>
                  <c:pt idx="6">
                    <c:v>Silver</c:v>
                  </c:pt>
                  <c:pt idx="8">
                    <c:v>Unknown</c:v>
                  </c:pt>
                </c:lvl>
              </c:multiLvlStrCache>
            </c:multiLvlStrRef>
          </c:cat>
          <c:val>
            <c:numRef>
              <c:f>'GENDER VS LOYALTY LEVEL'!$B$4:$B$19</c:f>
              <c:numCache>
                <c:formatCode>General</c:formatCode>
                <c:ptCount val="10"/>
                <c:pt idx="0">
                  <c:v>60</c:v>
                </c:pt>
                <c:pt idx="1">
                  <c:v>65</c:v>
                </c:pt>
                <c:pt idx="2">
                  <c:v>68</c:v>
                </c:pt>
                <c:pt idx="3">
                  <c:v>54</c:v>
                </c:pt>
                <c:pt idx="4">
                  <c:v>82</c:v>
                </c:pt>
                <c:pt idx="5">
                  <c:v>63</c:v>
                </c:pt>
                <c:pt idx="6">
                  <c:v>51</c:v>
                </c:pt>
                <c:pt idx="7">
                  <c:v>53</c:v>
                </c:pt>
                <c:pt idx="8">
                  <c:v>1</c:v>
                </c:pt>
                <c:pt idx="9">
                  <c:v>3</c:v>
                </c:pt>
              </c:numCache>
            </c:numRef>
          </c:val>
          <c:extLst>
            <c:ext xmlns:c16="http://schemas.microsoft.com/office/drawing/2014/chart" uri="{C3380CC4-5D6E-409C-BE32-E72D297353CC}">
              <c16:uniqueId val="{00000000-3A8F-41B7-98B0-50EC125B3A7F}"/>
            </c:ext>
          </c:extLst>
        </c:ser>
        <c:dLbls>
          <c:showLegendKey val="0"/>
          <c:showVal val="0"/>
          <c:showCatName val="0"/>
          <c:showSerName val="0"/>
          <c:showPercent val="0"/>
          <c:showBubbleSize val="0"/>
        </c:dLbls>
        <c:gapWidth val="219"/>
        <c:overlap val="-27"/>
        <c:axId val="224480080"/>
        <c:axId val="224491600"/>
      </c:barChart>
      <c:catAx>
        <c:axId val="2244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91600"/>
        <c:crosses val="autoZero"/>
        <c:auto val="1"/>
        <c:lblAlgn val="ctr"/>
        <c:lblOffset val="100"/>
        <c:noMultiLvlLbl val="0"/>
      </c:catAx>
      <c:valAx>
        <c:axId val="2244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vs dis vs quty!PivotTable9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vs quantity vs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'product vs dis vs quty'!$B$3</c:f>
              <c:strCache>
                <c:ptCount val="1"/>
                <c:pt idx="0">
                  <c:v>DST</c:v>
                </c:pt>
              </c:strCache>
            </c:strRef>
          </c:tx>
          <c:spPr>
            <a:solidFill>
              <a:schemeClr val="accent1"/>
            </a:solidFill>
            <a:ln>
              <a:noFill/>
            </a:ln>
            <a:effectLst/>
            <a:sp3d/>
          </c:spPr>
          <c:cat>
            <c:strRef>
              <c:f>'product vs dis vs quty'!$A$4:$A$104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 vs dis vs quty'!$B$4:$B$104</c:f>
              <c:numCache>
                <c:formatCode>0</c:formatCode>
                <c:ptCount val="100"/>
                <c:pt idx="0">
                  <c:v>2.21</c:v>
                </c:pt>
                <c:pt idx="1">
                  <c:v>1.9500000000000002</c:v>
                </c:pt>
                <c:pt idx="2">
                  <c:v>3.4200000000000004</c:v>
                </c:pt>
                <c:pt idx="3">
                  <c:v>3.37</c:v>
                </c:pt>
                <c:pt idx="4">
                  <c:v>2.5400000000000009</c:v>
                </c:pt>
                <c:pt idx="5">
                  <c:v>2.9599999999999995</c:v>
                </c:pt>
                <c:pt idx="6">
                  <c:v>1.95</c:v>
                </c:pt>
                <c:pt idx="7">
                  <c:v>4.2480861723446894</c:v>
                </c:pt>
                <c:pt idx="8">
                  <c:v>2.8099999999999996</c:v>
                </c:pt>
                <c:pt idx="9">
                  <c:v>3.6999999999999997</c:v>
                </c:pt>
                <c:pt idx="10">
                  <c:v>2.3299999999999996</c:v>
                </c:pt>
                <c:pt idx="11">
                  <c:v>3.55</c:v>
                </c:pt>
                <c:pt idx="12">
                  <c:v>2.73</c:v>
                </c:pt>
                <c:pt idx="13">
                  <c:v>2.8500000000000005</c:v>
                </c:pt>
                <c:pt idx="14">
                  <c:v>3.1399999999999992</c:v>
                </c:pt>
                <c:pt idx="15">
                  <c:v>1.83</c:v>
                </c:pt>
                <c:pt idx="16">
                  <c:v>1.9</c:v>
                </c:pt>
                <c:pt idx="17">
                  <c:v>2.9499999999999993</c:v>
                </c:pt>
                <c:pt idx="18">
                  <c:v>3.61</c:v>
                </c:pt>
                <c:pt idx="19">
                  <c:v>2.8499999999999996</c:v>
                </c:pt>
                <c:pt idx="20">
                  <c:v>3.9899999999999998</c:v>
                </c:pt>
                <c:pt idx="21">
                  <c:v>3.0600000000000005</c:v>
                </c:pt>
                <c:pt idx="22">
                  <c:v>2.83</c:v>
                </c:pt>
                <c:pt idx="23">
                  <c:v>2.8499999999999996</c:v>
                </c:pt>
                <c:pt idx="24">
                  <c:v>2.95</c:v>
                </c:pt>
                <c:pt idx="25">
                  <c:v>3.3999999999999995</c:v>
                </c:pt>
                <c:pt idx="26">
                  <c:v>1.6199999999999999</c:v>
                </c:pt>
                <c:pt idx="27">
                  <c:v>3.3699999999999997</c:v>
                </c:pt>
                <c:pt idx="28">
                  <c:v>3.95</c:v>
                </c:pt>
                <c:pt idx="29">
                  <c:v>2.8280861723446895</c:v>
                </c:pt>
                <c:pt idx="30">
                  <c:v>2.15</c:v>
                </c:pt>
                <c:pt idx="31">
                  <c:v>3.8700000000000006</c:v>
                </c:pt>
                <c:pt idx="32">
                  <c:v>3.41</c:v>
                </c:pt>
                <c:pt idx="33">
                  <c:v>5.3200000000000012</c:v>
                </c:pt>
                <c:pt idx="34">
                  <c:v>2.2000000000000002</c:v>
                </c:pt>
                <c:pt idx="35">
                  <c:v>2.5900000000000003</c:v>
                </c:pt>
                <c:pt idx="36">
                  <c:v>2.7600000000000007</c:v>
                </c:pt>
                <c:pt idx="37">
                  <c:v>3.2199999999999998</c:v>
                </c:pt>
                <c:pt idx="38">
                  <c:v>3.72</c:v>
                </c:pt>
                <c:pt idx="39">
                  <c:v>1.6500000000000004</c:v>
                </c:pt>
                <c:pt idx="40">
                  <c:v>3.0500000000000003</c:v>
                </c:pt>
                <c:pt idx="41">
                  <c:v>3.8600000000000003</c:v>
                </c:pt>
                <c:pt idx="42">
                  <c:v>2.1900000000000004</c:v>
                </c:pt>
                <c:pt idx="43">
                  <c:v>3.8700000000000006</c:v>
                </c:pt>
                <c:pt idx="44">
                  <c:v>3.1599999999999997</c:v>
                </c:pt>
                <c:pt idx="45">
                  <c:v>3.1099999999999994</c:v>
                </c:pt>
                <c:pt idx="46">
                  <c:v>2.92</c:v>
                </c:pt>
                <c:pt idx="47">
                  <c:v>2.06</c:v>
                </c:pt>
                <c:pt idx="48">
                  <c:v>2.29</c:v>
                </c:pt>
                <c:pt idx="49">
                  <c:v>2.3099999999999996</c:v>
                </c:pt>
                <c:pt idx="50">
                  <c:v>3.32</c:v>
                </c:pt>
                <c:pt idx="51">
                  <c:v>2.1</c:v>
                </c:pt>
                <c:pt idx="52">
                  <c:v>3.5500000000000003</c:v>
                </c:pt>
                <c:pt idx="53">
                  <c:v>2.79</c:v>
                </c:pt>
                <c:pt idx="54">
                  <c:v>2.66</c:v>
                </c:pt>
                <c:pt idx="55">
                  <c:v>3.5600000000000005</c:v>
                </c:pt>
                <c:pt idx="56">
                  <c:v>1.62</c:v>
                </c:pt>
                <c:pt idx="57">
                  <c:v>3.2200000000000006</c:v>
                </c:pt>
                <c:pt idx="58">
                  <c:v>2.37</c:v>
                </c:pt>
                <c:pt idx="59">
                  <c:v>3.9000000000000008</c:v>
                </c:pt>
                <c:pt idx="60">
                  <c:v>2.86</c:v>
                </c:pt>
                <c:pt idx="61">
                  <c:v>2.8499999999999996</c:v>
                </c:pt>
                <c:pt idx="62">
                  <c:v>2.2800000000000002</c:v>
                </c:pt>
                <c:pt idx="63">
                  <c:v>2.8600000000000012</c:v>
                </c:pt>
                <c:pt idx="64">
                  <c:v>3.0200000000000005</c:v>
                </c:pt>
                <c:pt idx="65">
                  <c:v>2.67</c:v>
                </c:pt>
                <c:pt idx="66">
                  <c:v>2.56</c:v>
                </c:pt>
                <c:pt idx="67">
                  <c:v>1.6099999999999999</c:v>
                </c:pt>
                <c:pt idx="68">
                  <c:v>2.3199999999999998</c:v>
                </c:pt>
                <c:pt idx="69">
                  <c:v>3.2500000000000004</c:v>
                </c:pt>
                <c:pt idx="70">
                  <c:v>2.4900000000000002</c:v>
                </c:pt>
                <c:pt idx="71">
                  <c:v>4.2800000000000011</c:v>
                </c:pt>
                <c:pt idx="72">
                  <c:v>3.7699999999999996</c:v>
                </c:pt>
                <c:pt idx="73">
                  <c:v>2.5299999999999998</c:v>
                </c:pt>
                <c:pt idx="74">
                  <c:v>4.1399999999999988</c:v>
                </c:pt>
                <c:pt idx="75">
                  <c:v>2.63</c:v>
                </c:pt>
                <c:pt idx="76">
                  <c:v>3.2500000000000009</c:v>
                </c:pt>
                <c:pt idx="77">
                  <c:v>2.83</c:v>
                </c:pt>
                <c:pt idx="78">
                  <c:v>2.52</c:v>
                </c:pt>
                <c:pt idx="79">
                  <c:v>2.35</c:v>
                </c:pt>
                <c:pt idx="80">
                  <c:v>4.0799999999999992</c:v>
                </c:pt>
                <c:pt idx="81">
                  <c:v>1.9300000000000002</c:v>
                </c:pt>
                <c:pt idx="82">
                  <c:v>4.6899999999999995</c:v>
                </c:pt>
                <c:pt idx="83">
                  <c:v>2.9</c:v>
                </c:pt>
                <c:pt idx="84">
                  <c:v>1.9200000000000004</c:v>
                </c:pt>
                <c:pt idx="85">
                  <c:v>2.65</c:v>
                </c:pt>
                <c:pt idx="86">
                  <c:v>3.0500000000000007</c:v>
                </c:pt>
                <c:pt idx="87">
                  <c:v>3.44</c:v>
                </c:pt>
                <c:pt idx="88">
                  <c:v>4.7980861723446884</c:v>
                </c:pt>
                <c:pt idx="89">
                  <c:v>2.4799999999999995</c:v>
                </c:pt>
                <c:pt idx="90">
                  <c:v>2.41</c:v>
                </c:pt>
                <c:pt idx="91">
                  <c:v>3.7199999999999993</c:v>
                </c:pt>
                <c:pt idx="92">
                  <c:v>4.0699999999999994</c:v>
                </c:pt>
                <c:pt idx="93">
                  <c:v>2.3899999999999997</c:v>
                </c:pt>
                <c:pt idx="94">
                  <c:v>4.4399999999999995</c:v>
                </c:pt>
                <c:pt idx="95">
                  <c:v>2.59</c:v>
                </c:pt>
                <c:pt idx="96">
                  <c:v>2.1300000000000003</c:v>
                </c:pt>
                <c:pt idx="97">
                  <c:v>3.06</c:v>
                </c:pt>
                <c:pt idx="98">
                  <c:v>2.6280861723446893</c:v>
                </c:pt>
                <c:pt idx="99">
                  <c:v>3.18</c:v>
                </c:pt>
              </c:numCache>
            </c:numRef>
          </c:val>
          <c:smooth val="0"/>
          <c:extLst>
            <c:ext xmlns:c16="http://schemas.microsoft.com/office/drawing/2014/chart" uri="{C3380CC4-5D6E-409C-BE32-E72D297353CC}">
              <c16:uniqueId val="{00000000-2231-4F2D-B0EF-E2B356DD9C03}"/>
            </c:ext>
          </c:extLst>
        </c:ser>
        <c:ser>
          <c:idx val="1"/>
          <c:order val="1"/>
          <c:tx>
            <c:strRef>
              <c:f>'product vs dis vs quty'!$C$3</c:f>
              <c:strCache>
                <c:ptCount val="1"/>
                <c:pt idx="0">
                  <c:v>QUA</c:v>
                </c:pt>
              </c:strCache>
            </c:strRef>
          </c:tx>
          <c:spPr>
            <a:solidFill>
              <a:schemeClr val="accent2"/>
            </a:solidFill>
            <a:ln>
              <a:noFill/>
            </a:ln>
            <a:effectLst/>
            <a:sp3d/>
          </c:spPr>
          <c:cat>
            <c:strRef>
              <c:f>'product vs dis vs quty'!$A$4:$A$104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 vs dis vs quty'!$C$4:$C$104</c:f>
              <c:numCache>
                <c:formatCode>General</c:formatCode>
                <c:ptCount val="100"/>
                <c:pt idx="0">
                  <c:v>39</c:v>
                </c:pt>
                <c:pt idx="1">
                  <c:v>41</c:v>
                </c:pt>
                <c:pt idx="2">
                  <c:v>51</c:v>
                </c:pt>
                <c:pt idx="3">
                  <c:v>53</c:v>
                </c:pt>
                <c:pt idx="4">
                  <c:v>41</c:v>
                </c:pt>
                <c:pt idx="5">
                  <c:v>55</c:v>
                </c:pt>
                <c:pt idx="6">
                  <c:v>45</c:v>
                </c:pt>
                <c:pt idx="7">
                  <c:v>72</c:v>
                </c:pt>
                <c:pt idx="8">
                  <c:v>62</c:v>
                </c:pt>
                <c:pt idx="9">
                  <c:v>70</c:v>
                </c:pt>
                <c:pt idx="10">
                  <c:v>37</c:v>
                </c:pt>
                <c:pt idx="11">
                  <c:v>63</c:v>
                </c:pt>
                <c:pt idx="12">
                  <c:v>41</c:v>
                </c:pt>
                <c:pt idx="13">
                  <c:v>53</c:v>
                </c:pt>
                <c:pt idx="14">
                  <c:v>42</c:v>
                </c:pt>
                <c:pt idx="15">
                  <c:v>43</c:v>
                </c:pt>
                <c:pt idx="16">
                  <c:v>34</c:v>
                </c:pt>
                <c:pt idx="17">
                  <c:v>48</c:v>
                </c:pt>
                <c:pt idx="18">
                  <c:v>58</c:v>
                </c:pt>
                <c:pt idx="19">
                  <c:v>49</c:v>
                </c:pt>
                <c:pt idx="20">
                  <c:v>56</c:v>
                </c:pt>
                <c:pt idx="21">
                  <c:v>43</c:v>
                </c:pt>
                <c:pt idx="22">
                  <c:v>29</c:v>
                </c:pt>
                <c:pt idx="23">
                  <c:v>47</c:v>
                </c:pt>
                <c:pt idx="24">
                  <c:v>34</c:v>
                </c:pt>
                <c:pt idx="25">
                  <c:v>63</c:v>
                </c:pt>
                <c:pt idx="26">
                  <c:v>24</c:v>
                </c:pt>
                <c:pt idx="27">
                  <c:v>49</c:v>
                </c:pt>
                <c:pt idx="28">
                  <c:v>84</c:v>
                </c:pt>
                <c:pt idx="29">
                  <c:v>45</c:v>
                </c:pt>
                <c:pt idx="30">
                  <c:v>35</c:v>
                </c:pt>
                <c:pt idx="31">
                  <c:v>87</c:v>
                </c:pt>
                <c:pt idx="32">
                  <c:v>64</c:v>
                </c:pt>
                <c:pt idx="33">
                  <c:v>84</c:v>
                </c:pt>
                <c:pt idx="34">
                  <c:v>35</c:v>
                </c:pt>
                <c:pt idx="35">
                  <c:v>58</c:v>
                </c:pt>
                <c:pt idx="36">
                  <c:v>43</c:v>
                </c:pt>
                <c:pt idx="37">
                  <c:v>54</c:v>
                </c:pt>
                <c:pt idx="38">
                  <c:v>52</c:v>
                </c:pt>
                <c:pt idx="39">
                  <c:v>28</c:v>
                </c:pt>
                <c:pt idx="40">
                  <c:v>37</c:v>
                </c:pt>
                <c:pt idx="41">
                  <c:v>59</c:v>
                </c:pt>
                <c:pt idx="42">
                  <c:v>29</c:v>
                </c:pt>
                <c:pt idx="43">
                  <c:v>48</c:v>
                </c:pt>
                <c:pt idx="44">
                  <c:v>44</c:v>
                </c:pt>
                <c:pt idx="45">
                  <c:v>43</c:v>
                </c:pt>
                <c:pt idx="46">
                  <c:v>42</c:v>
                </c:pt>
                <c:pt idx="47">
                  <c:v>38</c:v>
                </c:pt>
                <c:pt idx="48">
                  <c:v>36</c:v>
                </c:pt>
                <c:pt idx="49">
                  <c:v>36</c:v>
                </c:pt>
                <c:pt idx="50">
                  <c:v>59</c:v>
                </c:pt>
                <c:pt idx="51">
                  <c:v>36</c:v>
                </c:pt>
                <c:pt idx="52">
                  <c:v>58</c:v>
                </c:pt>
                <c:pt idx="53">
                  <c:v>49</c:v>
                </c:pt>
                <c:pt idx="54">
                  <c:v>39</c:v>
                </c:pt>
                <c:pt idx="55">
                  <c:v>66</c:v>
                </c:pt>
                <c:pt idx="56">
                  <c:v>33</c:v>
                </c:pt>
                <c:pt idx="57">
                  <c:v>55</c:v>
                </c:pt>
                <c:pt idx="58">
                  <c:v>44</c:v>
                </c:pt>
                <c:pt idx="59">
                  <c:v>68</c:v>
                </c:pt>
                <c:pt idx="60">
                  <c:v>51</c:v>
                </c:pt>
                <c:pt idx="61">
                  <c:v>49</c:v>
                </c:pt>
                <c:pt idx="62">
                  <c:v>45</c:v>
                </c:pt>
                <c:pt idx="63">
                  <c:v>44</c:v>
                </c:pt>
                <c:pt idx="64">
                  <c:v>50</c:v>
                </c:pt>
                <c:pt idx="65">
                  <c:v>40</c:v>
                </c:pt>
                <c:pt idx="66">
                  <c:v>54</c:v>
                </c:pt>
                <c:pt idx="67">
                  <c:v>40</c:v>
                </c:pt>
                <c:pt idx="68">
                  <c:v>58</c:v>
                </c:pt>
                <c:pt idx="69">
                  <c:v>48</c:v>
                </c:pt>
                <c:pt idx="70">
                  <c:v>46</c:v>
                </c:pt>
                <c:pt idx="71">
                  <c:v>77</c:v>
                </c:pt>
                <c:pt idx="72">
                  <c:v>55</c:v>
                </c:pt>
                <c:pt idx="73">
                  <c:v>48</c:v>
                </c:pt>
                <c:pt idx="74">
                  <c:v>73</c:v>
                </c:pt>
                <c:pt idx="75">
                  <c:v>48</c:v>
                </c:pt>
                <c:pt idx="76">
                  <c:v>61</c:v>
                </c:pt>
                <c:pt idx="77">
                  <c:v>43</c:v>
                </c:pt>
                <c:pt idx="78">
                  <c:v>49</c:v>
                </c:pt>
                <c:pt idx="79">
                  <c:v>47</c:v>
                </c:pt>
                <c:pt idx="80">
                  <c:v>53</c:v>
                </c:pt>
                <c:pt idx="81">
                  <c:v>41</c:v>
                </c:pt>
                <c:pt idx="82">
                  <c:v>56</c:v>
                </c:pt>
                <c:pt idx="83">
                  <c:v>45</c:v>
                </c:pt>
                <c:pt idx="84">
                  <c:v>38</c:v>
                </c:pt>
                <c:pt idx="85">
                  <c:v>48</c:v>
                </c:pt>
                <c:pt idx="86">
                  <c:v>41</c:v>
                </c:pt>
                <c:pt idx="87">
                  <c:v>60</c:v>
                </c:pt>
                <c:pt idx="88">
                  <c:v>68</c:v>
                </c:pt>
                <c:pt idx="89">
                  <c:v>41</c:v>
                </c:pt>
                <c:pt idx="90">
                  <c:v>38</c:v>
                </c:pt>
                <c:pt idx="91">
                  <c:v>67</c:v>
                </c:pt>
                <c:pt idx="92">
                  <c:v>50</c:v>
                </c:pt>
                <c:pt idx="93">
                  <c:v>44</c:v>
                </c:pt>
                <c:pt idx="94">
                  <c:v>68</c:v>
                </c:pt>
                <c:pt idx="95">
                  <c:v>38</c:v>
                </c:pt>
                <c:pt idx="96">
                  <c:v>45</c:v>
                </c:pt>
                <c:pt idx="97">
                  <c:v>55</c:v>
                </c:pt>
                <c:pt idx="98">
                  <c:v>54</c:v>
                </c:pt>
                <c:pt idx="99">
                  <c:v>47</c:v>
                </c:pt>
              </c:numCache>
            </c:numRef>
          </c:val>
          <c:smooth val="0"/>
          <c:extLst>
            <c:ext xmlns:c16="http://schemas.microsoft.com/office/drawing/2014/chart" uri="{C3380CC4-5D6E-409C-BE32-E72D297353CC}">
              <c16:uniqueId val="{00000001-2231-4F2D-B0EF-E2B356DD9C03}"/>
            </c:ext>
          </c:extLst>
        </c:ser>
        <c:dLbls>
          <c:showLegendKey val="0"/>
          <c:showVal val="0"/>
          <c:showCatName val="0"/>
          <c:showSerName val="0"/>
          <c:showPercent val="0"/>
          <c:showBubbleSize val="0"/>
        </c:dLbls>
        <c:axId val="264169392"/>
        <c:axId val="264169872"/>
        <c:axId val="1053649503"/>
      </c:line3DChart>
      <c:catAx>
        <c:axId val="26416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872"/>
        <c:crosses val="autoZero"/>
        <c:auto val="1"/>
        <c:lblAlgn val="ctr"/>
        <c:lblOffset val="100"/>
        <c:noMultiLvlLbl val="0"/>
      </c:catAx>
      <c:valAx>
        <c:axId val="26416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392"/>
        <c:crosses val="autoZero"/>
        <c:crossBetween val="between"/>
      </c:valAx>
      <c:serAx>
        <c:axId val="105364950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REV VS QUN!PivotTable5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STORE</a:t>
            </a:r>
            <a:r>
              <a:rPr lang="en-IN" baseline="0"/>
              <a:t> VS REVENUE VS QUT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VS REV VS QUN'!$B$3</c:f>
              <c:strCache>
                <c:ptCount val="1"/>
                <c:pt idx="0">
                  <c:v>Sum of TOTAL REVENUE</c:v>
                </c:pt>
              </c:strCache>
            </c:strRef>
          </c:tx>
          <c:spPr>
            <a:solidFill>
              <a:schemeClr val="accent1"/>
            </a:solidFill>
            <a:ln>
              <a:noFill/>
            </a:ln>
            <a:effectLst/>
          </c:spPr>
          <c:invertIfNegative val="0"/>
          <c:cat>
            <c:strRef>
              <c:f>'STORE VS REV VS QUN'!$A$4:$A$24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REV VS QUN'!$B$4:$B$24</c:f>
              <c:numCache>
                <c:formatCode>0.00</c:formatCode>
                <c:ptCount val="20"/>
                <c:pt idx="0">
                  <c:v>97145.530000000042</c:v>
                </c:pt>
                <c:pt idx="1">
                  <c:v>114592.90000000002</c:v>
                </c:pt>
                <c:pt idx="2">
                  <c:v>129840.11999999997</c:v>
                </c:pt>
                <c:pt idx="3">
                  <c:v>109128.63999999997</c:v>
                </c:pt>
                <c:pt idx="4">
                  <c:v>138711.99</c:v>
                </c:pt>
                <c:pt idx="5">
                  <c:v>137594.26908863292</c:v>
                </c:pt>
                <c:pt idx="6">
                  <c:v>122885.99000000002</c:v>
                </c:pt>
                <c:pt idx="7">
                  <c:v>117454.96</c:v>
                </c:pt>
                <c:pt idx="8">
                  <c:v>131216.55000000002</c:v>
                </c:pt>
                <c:pt idx="9">
                  <c:v>143833.83000000002</c:v>
                </c:pt>
                <c:pt idx="10">
                  <c:v>123258.38431647469</c:v>
                </c:pt>
                <c:pt idx="11">
                  <c:v>109963.70999999998</c:v>
                </c:pt>
                <c:pt idx="12">
                  <c:v>116155.4</c:v>
                </c:pt>
                <c:pt idx="13">
                  <c:v>147511.15000000002</c:v>
                </c:pt>
                <c:pt idx="14">
                  <c:v>144009.60000000001</c:v>
                </c:pt>
                <c:pt idx="15">
                  <c:v>95366.359999999986</c:v>
                </c:pt>
                <c:pt idx="16">
                  <c:v>134996.89431647473</c:v>
                </c:pt>
                <c:pt idx="17">
                  <c:v>125499.32999999999</c:v>
                </c:pt>
                <c:pt idx="18">
                  <c:v>185351.38999999993</c:v>
                </c:pt>
                <c:pt idx="19">
                  <c:v>126549.98000000001</c:v>
                </c:pt>
              </c:numCache>
            </c:numRef>
          </c:val>
          <c:extLst>
            <c:ext xmlns:c16="http://schemas.microsoft.com/office/drawing/2014/chart" uri="{C3380CC4-5D6E-409C-BE32-E72D297353CC}">
              <c16:uniqueId val="{00000000-8915-417F-9FA5-CAE4C9C6DE9E}"/>
            </c:ext>
          </c:extLst>
        </c:ser>
        <c:ser>
          <c:idx val="1"/>
          <c:order val="1"/>
          <c:tx>
            <c:strRef>
              <c:f>'STORE VS REV VS QUN'!$C$3</c:f>
              <c:strCache>
                <c:ptCount val="1"/>
                <c:pt idx="0">
                  <c:v>Sum of Quantity</c:v>
                </c:pt>
              </c:strCache>
            </c:strRef>
          </c:tx>
          <c:spPr>
            <a:solidFill>
              <a:schemeClr val="accent2"/>
            </a:solidFill>
            <a:ln>
              <a:noFill/>
            </a:ln>
            <a:effectLst/>
          </c:spPr>
          <c:invertIfNegative val="0"/>
          <c:cat>
            <c:strRef>
              <c:f>'STORE VS REV VS QUN'!$A$4:$A$24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REV VS QUN'!$C$4:$C$24</c:f>
              <c:numCache>
                <c:formatCode>General</c:formatCode>
                <c:ptCount val="20"/>
                <c:pt idx="0">
                  <c:v>204</c:v>
                </c:pt>
                <c:pt idx="1">
                  <c:v>229</c:v>
                </c:pt>
                <c:pt idx="2">
                  <c:v>255</c:v>
                </c:pt>
                <c:pt idx="3">
                  <c:v>206</c:v>
                </c:pt>
                <c:pt idx="4">
                  <c:v>259</c:v>
                </c:pt>
                <c:pt idx="5">
                  <c:v>243</c:v>
                </c:pt>
                <c:pt idx="6">
                  <c:v>224</c:v>
                </c:pt>
                <c:pt idx="7">
                  <c:v>243</c:v>
                </c:pt>
                <c:pt idx="8">
                  <c:v>249</c:v>
                </c:pt>
                <c:pt idx="9">
                  <c:v>274</c:v>
                </c:pt>
                <c:pt idx="10">
                  <c:v>247</c:v>
                </c:pt>
                <c:pt idx="11">
                  <c:v>240</c:v>
                </c:pt>
                <c:pt idx="12">
                  <c:v>220</c:v>
                </c:pt>
                <c:pt idx="13">
                  <c:v>291</c:v>
                </c:pt>
                <c:pt idx="14">
                  <c:v>255</c:v>
                </c:pt>
                <c:pt idx="15">
                  <c:v>199</c:v>
                </c:pt>
                <c:pt idx="16">
                  <c:v>258</c:v>
                </c:pt>
                <c:pt idx="17">
                  <c:v>273</c:v>
                </c:pt>
                <c:pt idx="18">
                  <c:v>344</c:v>
                </c:pt>
                <c:pt idx="19">
                  <c:v>235</c:v>
                </c:pt>
              </c:numCache>
            </c:numRef>
          </c:val>
          <c:extLst>
            <c:ext xmlns:c16="http://schemas.microsoft.com/office/drawing/2014/chart" uri="{C3380CC4-5D6E-409C-BE32-E72D297353CC}">
              <c16:uniqueId val="{00000001-8915-417F-9FA5-CAE4C9C6DE9E}"/>
            </c:ext>
          </c:extLst>
        </c:ser>
        <c:dLbls>
          <c:showLegendKey val="0"/>
          <c:showVal val="0"/>
          <c:showCatName val="0"/>
          <c:showSerName val="0"/>
          <c:showPercent val="0"/>
          <c:showBubbleSize val="0"/>
        </c:dLbls>
        <c:gapWidth val="219"/>
        <c:overlap val="-27"/>
        <c:axId val="1053767263"/>
        <c:axId val="1053771103"/>
      </c:barChart>
      <c:catAx>
        <c:axId val="10537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771103"/>
        <c:crosses val="autoZero"/>
        <c:auto val="1"/>
        <c:lblAlgn val="ctr"/>
        <c:lblOffset val="100"/>
        <c:noMultiLvlLbl val="0"/>
      </c:catAx>
      <c:valAx>
        <c:axId val="1053771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7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QT &amp; DIS!PivotTable7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VS QUANTITY VS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QT &amp; DIS'!$B$3</c:f>
              <c:strCache>
                <c:ptCount val="1"/>
                <c:pt idx="0">
                  <c:v>Sum of Sum of Quantity</c:v>
                </c:pt>
              </c:strCache>
            </c:strRef>
          </c:tx>
          <c:spPr>
            <a:solidFill>
              <a:schemeClr val="accent1"/>
            </a:solidFill>
            <a:ln>
              <a:noFill/>
            </a:ln>
            <a:effectLst/>
          </c:spPr>
          <c:invertIfNegative val="0"/>
          <c:cat>
            <c:strRef>
              <c:f>'REGION VS QT &amp; DIS'!$A$4:$A$8</c:f>
              <c:strCache>
                <c:ptCount val="4"/>
                <c:pt idx="0">
                  <c:v>East</c:v>
                </c:pt>
                <c:pt idx="1">
                  <c:v>North</c:v>
                </c:pt>
                <c:pt idx="2">
                  <c:v>South</c:v>
                </c:pt>
                <c:pt idx="3">
                  <c:v>West</c:v>
                </c:pt>
              </c:strCache>
            </c:strRef>
          </c:cat>
          <c:val>
            <c:numRef>
              <c:f>'REGION VS QT &amp; DIS'!$B$4:$B$8</c:f>
              <c:numCache>
                <c:formatCode>General</c:formatCode>
                <c:ptCount val="4"/>
                <c:pt idx="0">
                  <c:v>1447</c:v>
                </c:pt>
                <c:pt idx="1">
                  <c:v>1495</c:v>
                </c:pt>
                <c:pt idx="2">
                  <c:v>1413</c:v>
                </c:pt>
                <c:pt idx="3">
                  <c:v>593</c:v>
                </c:pt>
              </c:numCache>
            </c:numRef>
          </c:val>
          <c:extLst>
            <c:ext xmlns:c16="http://schemas.microsoft.com/office/drawing/2014/chart" uri="{C3380CC4-5D6E-409C-BE32-E72D297353CC}">
              <c16:uniqueId val="{00000000-FD69-4C23-A26E-9F312DECFDE3}"/>
            </c:ext>
          </c:extLst>
        </c:ser>
        <c:dLbls>
          <c:showLegendKey val="0"/>
          <c:showVal val="0"/>
          <c:showCatName val="0"/>
          <c:showSerName val="0"/>
          <c:showPercent val="0"/>
          <c:showBubbleSize val="0"/>
        </c:dLbls>
        <c:gapWidth val="150"/>
        <c:axId val="82809728"/>
        <c:axId val="264190832"/>
      </c:barChart>
      <c:lineChart>
        <c:grouping val="standard"/>
        <c:varyColors val="0"/>
        <c:ser>
          <c:idx val="1"/>
          <c:order val="1"/>
          <c:tx>
            <c:strRef>
              <c:f>'REGION VS QT &amp; DIS'!$C$3</c:f>
              <c:strCache>
                <c:ptCount val="1"/>
                <c:pt idx="0">
                  <c:v>Sum of Sum of Discount</c:v>
                </c:pt>
              </c:strCache>
            </c:strRef>
          </c:tx>
          <c:spPr>
            <a:ln w="28575" cap="rnd">
              <a:solidFill>
                <a:schemeClr val="accent2"/>
              </a:solidFill>
              <a:round/>
            </a:ln>
            <a:effectLst/>
          </c:spPr>
          <c:marker>
            <c:symbol val="none"/>
          </c:marker>
          <c:cat>
            <c:strRef>
              <c:f>'REGION VS QT &amp; DIS'!$A$4:$A$8</c:f>
              <c:strCache>
                <c:ptCount val="4"/>
                <c:pt idx="0">
                  <c:v>East</c:v>
                </c:pt>
                <c:pt idx="1">
                  <c:v>North</c:v>
                </c:pt>
                <c:pt idx="2">
                  <c:v>South</c:v>
                </c:pt>
                <c:pt idx="3">
                  <c:v>West</c:v>
                </c:pt>
              </c:strCache>
            </c:strRef>
          </c:cat>
          <c:val>
            <c:numRef>
              <c:f>'REGION VS QT &amp; DIS'!$C$4:$C$8</c:f>
              <c:numCache>
                <c:formatCode>General</c:formatCode>
                <c:ptCount val="4"/>
                <c:pt idx="0">
                  <c:v>87.930000000000049</c:v>
                </c:pt>
                <c:pt idx="1">
                  <c:v>89.230000000000032</c:v>
                </c:pt>
                <c:pt idx="2">
                  <c:v>85.030000000000172</c:v>
                </c:pt>
                <c:pt idx="3">
                  <c:v>33.390000000000036</c:v>
                </c:pt>
              </c:numCache>
            </c:numRef>
          </c:val>
          <c:smooth val="0"/>
          <c:extLst>
            <c:ext xmlns:c16="http://schemas.microsoft.com/office/drawing/2014/chart" uri="{C3380CC4-5D6E-409C-BE32-E72D297353CC}">
              <c16:uniqueId val="{00000001-FD69-4C23-A26E-9F312DECFDE3}"/>
            </c:ext>
          </c:extLst>
        </c:ser>
        <c:dLbls>
          <c:showLegendKey val="0"/>
          <c:showVal val="0"/>
          <c:showCatName val="0"/>
          <c:showSerName val="0"/>
          <c:showPercent val="0"/>
          <c:showBubbleSize val="0"/>
        </c:dLbls>
        <c:marker val="1"/>
        <c:smooth val="0"/>
        <c:axId val="82809728"/>
        <c:axId val="264190832"/>
      </c:lineChart>
      <c:catAx>
        <c:axId val="8280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90832"/>
        <c:crosses val="autoZero"/>
        <c:auto val="1"/>
        <c:lblAlgn val="ctr"/>
        <c:lblOffset val="100"/>
        <c:noMultiLvlLbl val="0"/>
      </c:catAx>
      <c:valAx>
        <c:axId val="26419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YEAR VS REV!PivotTable11</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REGION VS REVENUE VS YEAR</a:t>
            </a:r>
          </a:p>
        </c:rich>
      </c:tx>
      <c:layout>
        <c:manualLayout>
          <c:xMode val="edge"/>
          <c:yMode val="edge"/>
          <c:x val="0.39241666666666664"/>
          <c:y val="2.212744240303295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YEAR VS REV'!$B$3:$B$7</c:f>
              <c:strCache>
                <c:ptCount val="1"/>
                <c:pt idx="0">
                  <c:v>2023</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VS YEAR VS REV'!$A$8:$A$12</c:f>
              <c:strCache>
                <c:ptCount val="4"/>
                <c:pt idx="0">
                  <c:v>East</c:v>
                </c:pt>
                <c:pt idx="1">
                  <c:v>North</c:v>
                </c:pt>
                <c:pt idx="2">
                  <c:v>South</c:v>
                </c:pt>
                <c:pt idx="3">
                  <c:v>West</c:v>
                </c:pt>
              </c:strCache>
            </c:strRef>
          </c:cat>
          <c:val>
            <c:numRef>
              <c:f>'REGION VS YEAR VS REV'!$B$8:$B$12</c:f>
              <c:numCache>
                <c:formatCode>0.00</c:formatCode>
                <c:ptCount val="4"/>
                <c:pt idx="0">
                  <c:v>81208.400000000009</c:v>
                </c:pt>
                <c:pt idx="1">
                  <c:v>86917.080000000031</c:v>
                </c:pt>
                <c:pt idx="2">
                  <c:v>74734.639999999956</c:v>
                </c:pt>
                <c:pt idx="3">
                  <c:v>20832.84</c:v>
                </c:pt>
              </c:numCache>
            </c:numRef>
          </c:val>
          <c:extLst>
            <c:ext xmlns:c16="http://schemas.microsoft.com/office/drawing/2014/chart" uri="{C3380CC4-5D6E-409C-BE32-E72D297353CC}">
              <c16:uniqueId val="{00000000-3D85-402E-98E0-90B616A19672}"/>
            </c:ext>
          </c:extLst>
        </c:ser>
        <c:ser>
          <c:idx val="1"/>
          <c:order val="1"/>
          <c:tx>
            <c:strRef>
              <c:f>'REGION VS YEAR VS REV'!$C$3:$C$7</c:f>
              <c:strCache>
                <c:ptCount val="1"/>
                <c:pt idx="0">
                  <c:v>2024</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VS YEAR VS REV'!$A$8:$A$12</c:f>
              <c:strCache>
                <c:ptCount val="4"/>
                <c:pt idx="0">
                  <c:v>East</c:v>
                </c:pt>
                <c:pt idx="1">
                  <c:v>North</c:v>
                </c:pt>
                <c:pt idx="2">
                  <c:v>South</c:v>
                </c:pt>
                <c:pt idx="3">
                  <c:v>West</c:v>
                </c:pt>
              </c:strCache>
            </c:strRef>
          </c:cat>
          <c:val>
            <c:numRef>
              <c:f>'REGION VS YEAR VS REV'!$C$8:$C$12</c:f>
              <c:numCache>
                <c:formatCode>0.00</c:formatCode>
                <c:ptCount val="4"/>
                <c:pt idx="0">
                  <c:v>343583.74340510764</c:v>
                </c:pt>
                <c:pt idx="1">
                  <c:v>398173.5299999998</c:v>
                </c:pt>
                <c:pt idx="2">
                  <c:v>388096.10999999993</c:v>
                </c:pt>
                <c:pt idx="3">
                  <c:v>154447.53999999998</c:v>
                </c:pt>
              </c:numCache>
            </c:numRef>
          </c:val>
          <c:extLst>
            <c:ext xmlns:c16="http://schemas.microsoft.com/office/drawing/2014/chart" uri="{C3380CC4-5D6E-409C-BE32-E72D297353CC}">
              <c16:uniqueId val="{00000003-A506-45F0-895C-BF2F8BD84C42}"/>
            </c:ext>
          </c:extLst>
        </c:ser>
        <c:ser>
          <c:idx val="2"/>
          <c:order val="2"/>
          <c:tx>
            <c:strRef>
              <c:f>'REGION VS YEAR VS REV'!$D$3:$D$7</c:f>
              <c:strCache>
                <c:ptCount val="1"/>
                <c:pt idx="0">
                  <c:v>2025</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 VS YEAR VS REV'!$A$8:$A$12</c:f>
              <c:strCache>
                <c:ptCount val="4"/>
                <c:pt idx="0">
                  <c:v>East</c:v>
                </c:pt>
                <c:pt idx="1">
                  <c:v>North</c:v>
                </c:pt>
                <c:pt idx="2">
                  <c:v>South</c:v>
                </c:pt>
                <c:pt idx="3">
                  <c:v>West</c:v>
                </c:pt>
              </c:strCache>
            </c:strRef>
          </c:cat>
          <c:val>
            <c:numRef>
              <c:f>'REGION VS YEAR VS REV'!$D$8:$D$12</c:f>
              <c:numCache>
                <c:formatCode>0.00</c:formatCode>
                <c:ptCount val="4"/>
                <c:pt idx="0">
                  <c:v>308006.76431647467</c:v>
                </c:pt>
                <c:pt idx="1">
                  <c:v>272380.57999999984</c:v>
                </c:pt>
                <c:pt idx="2">
                  <c:v>281398.19000000018</c:v>
                </c:pt>
                <c:pt idx="3">
                  <c:v>141287.55999999997</c:v>
                </c:pt>
              </c:numCache>
            </c:numRef>
          </c:val>
          <c:extLst>
            <c:ext xmlns:c16="http://schemas.microsoft.com/office/drawing/2014/chart" uri="{C3380CC4-5D6E-409C-BE32-E72D297353CC}">
              <c16:uniqueId val="{00000004-A506-45F0-895C-BF2F8BD84C42}"/>
            </c:ext>
          </c:extLst>
        </c:ser>
        <c:dLbls>
          <c:dLblPos val="outEnd"/>
          <c:showLegendKey val="0"/>
          <c:showVal val="1"/>
          <c:showCatName val="0"/>
          <c:showSerName val="0"/>
          <c:showPercent val="0"/>
          <c:showBubbleSize val="0"/>
        </c:dLbls>
        <c:gapWidth val="444"/>
        <c:overlap val="-90"/>
        <c:axId val="762809119"/>
        <c:axId val="762808159"/>
      </c:barChart>
      <c:catAx>
        <c:axId val="76280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2808159"/>
        <c:crosses val="autoZero"/>
        <c:auto val="1"/>
        <c:lblAlgn val="ctr"/>
        <c:lblOffset val="100"/>
        <c:noMultiLvlLbl val="0"/>
      </c:catAx>
      <c:valAx>
        <c:axId val="762808159"/>
        <c:scaling>
          <c:orientation val="minMax"/>
        </c:scaling>
        <c:delete val="1"/>
        <c:axPos val="l"/>
        <c:numFmt formatCode="0.00" sourceLinked="1"/>
        <c:majorTickMark val="none"/>
        <c:minorTickMark val="none"/>
        <c:tickLblPos val="nextTo"/>
        <c:crossAx val="76280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[Ecommerce_Sales_Dataset_updated.xlsx]CATEGORY!PivotTable13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VS COST VS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'CATEGORY'!$B$9</c:f>
              <c:strCache>
                <c:ptCount val="1"/>
                <c:pt idx="0">
                  <c:v>Sum of TOTAL COST</c:v>
                </c:pt>
              </c:strCache>
            </c:strRef>
          </c:tx>
          <c:spPr>
            <a:solidFill>
              <a:schemeClr val="accent1"/>
            </a:solidFill>
            <a:ln>
              <a:noFill/>
            </a:ln>
            <a:effectLst/>
            <a:sp3d/>
          </c:spPr>
          <c:invertIfNegative val="0"/>
          <c:cat>
            <c:strRef>
              <c:f>'CATEGORY'!$A$10:$A$15</c:f>
              <c:strCache>
                <c:ptCount val="5"/>
                <c:pt idx="0">
                  <c:v>Beauty</c:v>
                </c:pt>
                <c:pt idx="1">
                  <c:v>Clothing</c:v>
                </c:pt>
                <c:pt idx="2">
                  <c:v>Electronics</c:v>
                </c:pt>
                <c:pt idx="3">
                  <c:v>Home</c:v>
                </c:pt>
                <c:pt idx="4">
                  <c:v>Sports</c:v>
                </c:pt>
              </c:strCache>
            </c:strRef>
          </c:cat>
          <c:val>
            <c:numRef>
              <c:f>'CATEGORY'!$B$10:$B$15</c:f>
              <c:numCache>
                <c:formatCode>0.00</c:formatCode>
                <c:ptCount val="5"/>
                <c:pt idx="0">
                  <c:v>22902.941702127664</c:v>
                </c:pt>
                <c:pt idx="1">
                  <c:v>24412.881702127666</c:v>
                </c:pt>
                <c:pt idx="2">
                  <c:v>25202.951702127666</c:v>
                </c:pt>
                <c:pt idx="3">
                  <c:v>24949.381702127663</c:v>
                </c:pt>
                <c:pt idx="4">
                  <c:v>22359.221702127667</c:v>
                </c:pt>
              </c:numCache>
            </c:numRef>
          </c:val>
          <c:extLst>
            <c:ext xmlns:c16="http://schemas.microsoft.com/office/drawing/2014/chart" uri="{C3380CC4-5D6E-409C-BE32-E72D297353CC}">
              <c16:uniqueId val="{00000000-2C56-4C02-8BFE-D548101955CB}"/>
            </c:ext>
          </c:extLst>
        </c:ser>
        <c:ser>
          <c:idx val="1"/>
          <c:order val="1"/>
          <c:tx>
            <c:strRef>
              <c:f>'CATEGORY'!$C$9</c:f>
              <c:strCache>
                <c:ptCount val="1"/>
                <c:pt idx="0">
                  <c:v>Sum of TOTAL STOCK</c:v>
                </c:pt>
              </c:strCache>
            </c:strRef>
          </c:tx>
          <c:spPr>
            <a:solidFill>
              <a:schemeClr val="accent2"/>
            </a:solidFill>
            <a:ln>
              <a:noFill/>
            </a:ln>
            <a:effectLst/>
            <a:sp3d/>
          </c:spPr>
          <c:invertIfNegative val="0"/>
          <c:cat>
            <c:strRef>
              <c:f>'CATEGORY'!$A$10:$A$15</c:f>
              <c:strCache>
                <c:ptCount val="5"/>
                <c:pt idx="0">
                  <c:v>Beauty</c:v>
                </c:pt>
                <c:pt idx="1">
                  <c:v>Clothing</c:v>
                </c:pt>
                <c:pt idx="2">
                  <c:v>Electronics</c:v>
                </c:pt>
                <c:pt idx="3">
                  <c:v>Home</c:v>
                </c:pt>
                <c:pt idx="4">
                  <c:v>Sports</c:v>
                </c:pt>
              </c:strCache>
            </c:strRef>
          </c:cat>
          <c:val>
            <c:numRef>
              <c:f>'CATEGORY'!$C$10:$C$15</c:f>
              <c:numCache>
                <c:formatCode>0</c:formatCode>
                <c:ptCount val="5"/>
                <c:pt idx="0">
                  <c:v>25250.86617647059</c:v>
                </c:pt>
                <c:pt idx="1">
                  <c:v>26230.46192115144</c:v>
                </c:pt>
                <c:pt idx="2">
                  <c:v>27190.46192115144</c:v>
                </c:pt>
                <c:pt idx="3">
                  <c:v>26739.46192115144</c:v>
                </c:pt>
                <c:pt idx="4">
                  <c:v>24030.86617647059</c:v>
                </c:pt>
              </c:numCache>
            </c:numRef>
          </c:val>
          <c:extLst>
            <c:ext xmlns:c16="http://schemas.microsoft.com/office/drawing/2014/chart" uri="{C3380CC4-5D6E-409C-BE32-E72D297353CC}">
              <c16:uniqueId val="{00000001-2C56-4C02-8BFE-D548101955CB}"/>
            </c:ext>
          </c:extLst>
        </c:ser>
        <c:dLbls>
          <c:showLegendKey val="0"/>
          <c:showVal val="0"/>
          <c:showCatName val="0"/>
          <c:showSerName val="0"/>
          <c:showPercent val="0"/>
          <c:showBubbleSize val="0"/>
        </c:dLbls>
        <c:gapWidth val="150"/>
        <c:shape val="box"/>
        <c:axId val="280605136"/>
        <c:axId val="280599856"/>
        <c:axId val="0"/>
      </c:bar3DChart>
      <c:catAx>
        <c:axId val="28060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599856"/>
        <c:crosses val="autoZero"/>
        <c:auto val="1"/>
        <c:lblAlgn val="ctr"/>
        <c:lblOffset val="100"/>
        <c:noMultiLvlLbl val="0"/>
      </c:catAx>
      <c:valAx>
        <c:axId val="28059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0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[Ecommerce_Sales_Dataset_updated.xlsx]REGION!PivotTable12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'REGION'!$B$7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97F-4228-8B09-3BF24F8849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97F-4228-8B09-3BF24F8849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97F-4228-8B09-3BF24F8849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97F-4228-8B09-3BF24F8849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'REGION'!$A$8:$A$12</c:f>
              <c:strCache>
                <c:ptCount val="4"/>
                <c:pt idx="0">
                  <c:v>EAST</c:v>
                </c:pt>
                <c:pt idx="1">
                  <c:v>NORTH</c:v>
                </c:pt>
                <c:pt idx="2">
                  <c:v>SOUTH</c:v>
                </c:pt>
                <c:pt idx="3">
                  <c:v>WEST</c:v>
                </c:pt>
              </c:strCache>
            </c:strRef>
          </c:cat>
          <c:val>
            <c:numRef>
              <c:f>'REGION'!$B$8:$B$12</c:f>
              <c:numCache>
                <c:formatCode>0.00</c:formatCode>
                <c:ptCount val="4"/>
                <c:pt idx="0">
                  <c:v>732798.90772158315</c:v>
                </c:pt>
                <c:pt idx="1">
                  <c:v>757471.19</c:v>
                </c:pt>
                <c:pt idx="2">
                  <c:v>744228.94000000064</c:v>
                </c:pt>
                <c:pt idx="3">
                  <c:v>316567.94</c:v>
                </c:pt>
              </c:numCache>
            </c:numRef>
          </c:val>
          <c:extLst>
            <c:ext xmlns:c16="http://schemas.microsoft.com/office/drawing/2014/chart" uri="{C3380CC4-5D6E-409C-BE32-E72D297353CC}">
              <c16:uniqueId val="{00000000-2448-441B-BE49-D29AE9CBD83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YEAR VS REV!PivotTable11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VS REVENUE VS YEAR</a:t>
            </a:r>
          </a:p>
        </c:rich>
      </c:tx>
      <c:layout>
        <c:manualLayout>
          <c:xMode val="edge"/>
          <c:yMode val="edge"/>
          <c:x val="0.39241666666666664"/>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YEAR VS REV'!$B$3:$B$7</c:f>
              <c:strCache>
                <c:ptCount val="1"/>
                <c:pt idx="0">
                  <c:v>2023</c:v>
                </c:pt>
              </c:strCache>
            </c:strRef>
          </c:tx>
          <c:spPr>
            <a:solidFill>
              <a:schemeClr val="accent1"/>
            </a:solidFill>
            <a:ln>
              <a:noFill/>
            </a:ln>
            <a:effectLst/>
          </c:spPr>
          <c:invertIfNegative val="0"/>
          <c:cat>
            <c:strRef>
              <c:f>'REGION VS YEAR VS REV'!$A$8:$A$12</c:f>
              <c:strCache>
                <c:ptCount val="4"/>
                <c:pt idx="0">
                  <c:v>East</c:v>
                </c:pt>
                <c:pt idx="1">
                  <c:v>North</c:v>
                </c:pt>
                <c:pt idx="2">
                  <c:v>South</c:v>
                </c:pt>
                <c:pt idx="3">
                  <c:v>West</c:v>
                </c:pt>
              </c:strCache>
            </c:strRef>
          </c:cat>
          <c:val>
            <c:numRef>
              <c:f>'REGION VS YEAR VS REV'!$B$8:$B$12</c:f>
              <c:numCache>
                <c:formatCode>0.00</c:formatCode>
                <c:ptCount val="4"/>
                <c:pt idx="0">
                  <c:v>81208.400000000009</c:v>
                </c:pt>
                <c:pt idx="1">
                  <c:v>86917.080000000031</c:v>
                </c:pt>
                <c:pt idx="2">
                  <c:v>74734.639999999956</c:v>
                </c:pt>
                <c:pt idx="3">
                  <c:v>20832.84</c:v>
                </c:pt>
              </c:numCache>
            </c:numRef>
          </c:val>
          <c:extLst>
            <c:ext xmlns:c16="http://schemas.microsoft.com/office/drawing/2014/chart" uri="{C3380CC4-5D6E-409C-BE32-E72D297353CC}">
              <c16:uniqueId val="{00000000-8C47-4A42-91F8-E73802D81C8D}"/>
            </c:ext>
          </c:extLst>
        </c:ser>
        <c:ser>
          <c:idx val="1"/>
          <c:order val="1"/>
          <c:tx>
            <c:strRef>
              <c:f>'REGION VS YEAR VS REV'!$C$3:$C$7</c:f>
              <c:strCache>
                <c:ptCount val="1"/>
                <c:pt idx="0">
                  <c:v>2024</c:v>
                </c:pt>
              </c:strCache>
            </c:strRef>
          </c:tx>
          <c:spPr>
            <a:solidFill>
              <a:schemeClr val="accent2"/>
            </a:solidFill>
            <a:ln>
              <a:noFill/>
            </a:ln>
            <a:effectLst/>
          </c:spPr>
          <c:invertIfNegative val="0"/>
          <c:cat>
            <c:strRef>
              <c:f>'REGION VS YEAR VS REV'!$A$8:$A$12</c:f>
              <c:strCache>
                <c:ptCount val="4"/>
                <c:pt idx="0">
                  <c:v>East</c:v>
                </c:pt>
                <c:pt idx="1">
                  <c:v>North</c:v>
                </c:pt>
                <c:pt idx="2">
                  <c:v>South</c:v>
                </c:pt>
                <c:pt idx="3">
                  <c:v>West</c:v>
                </c:pt>
              </c:strCache>
            </c:strRef>
          </c:cat>
          <c:val>
            <c:numRef>
              <c:f>'REGION VS YEAR VS REV'!$C$8:$C$12</c:f>
              <c:numCache>
                <c:formatCode>0.00</c:formatCode>
                <c:ptCount val="4"/>
                <c:pt idx="0">
                  <c:v>343583.74340510764</c:v>
                </c:pt>
                <c:pt idx="1">
                  <c:v>398173.5299999998</c:v>
                </c:pt>
                <c:pt idx="2">
                  <c:v>388096.10999999993</c:v>
                </c:pt>
                <c:pt idx="3">
                  <c:v>154447.53999999998</c:v>
                </c:pt>
              </c:numCache>
            </c:numRef>
          </c:val>
          <c:extLst>
            <c:ext xmlns:c16="http://schemas.microsoft.com/office/drawing/2014/chart" uri="{C3380CC4-5D6E-409C-BE32-E72D297353CC}">
              <c16:uniqueId val="{00000007-8C47-4A42-91F8-E73802D81C8D}"/>
            </c:ext>
          </c:extLst>
        </c:ser>
        <c:ser>
          <c:idx val="2"/>
          <c:order val="2"/>
          <c:tx>
            <c:strRef>
              <c:f>'REGION VS YEAR VS REV'!$D$3:$D$7</c:f>
              <c:strCache>
                <c:ptCount val="1"/>
                <c:pt idx="0">
                  <c:v>2025</c:v>
                </c:pt>
              </c:strCache>
            </c:strRef>
          </c:tx>
          <c:spPr>
            <a:solidFill>
              <a:schemeClr val="accent3"/>
            </a:solidFill>
            <a:ln>
              <a:noFill/>
            </a:ln>
            <a:effectLst/>
          </c:spPr>
          <c:invertIfNegative val="0"/>
          <c:cat>
            <c:strRef>
              <c:f>'REGION VS YEAR VS REV'!$A$8:$A$12</c:f>
              <c:strCache>
                <c:ptCount val="4"/>
                <c:pt idx="0">
                  <c:v>East</c:v>
                </c:pt>
                <c:pt idx="1">
                  <c:v>North</c:v>
                </c:pt>
                <c:pt idx="2">
                  <c:v>South</c:v>
                </c:pt>
                <c:pt idx="3">
                  <c:v>West</c:v>
                </c:pt>
              </c:strCache>
            </c:strRef>
          </c:cat>
          <c:val>
            <c:numRef>
              <c:f>'REGION VS YEAR VS REV'!$D$8:$D$12</c:f>
              <c:numCache>
                <c:formatCode>0.00</c:formatCode>
                <c:ptCount val="4"/>
                <c:pt idx="0">
                  <c:v>308006.76431647467</c:v>
                </c:pt>
                <c:pt idx="1">
                  <c:v>272380.57999999984</c:v>
                </c:pt>
                <c:pt idx="2">
                  <c:v>281398.19000000018</c:v>
                </c:pt>
                <c:pt idx="3">
                  <c:v>141287.55999999997</c:v>
                </c:pt>
              </c:numCache>
            </c:numRef>
          </c:val>
          <c:extLst>
            <c:ext xmlns:c16="http://schemas.microsoft.com/office/drawing/2014/chart" uri="{C3380CC4-5D6E-409C-BE32-E72D297353CC}">
              <c16:uniqueId val="{00000008-8C47-4A42-91F8-E73802D81C8D}"/>
            </c:ext>
          </c:extLst>
        </c:ser>
        <c:dLbls>
          <c:showLegendKey val="0"/>
          <c:showVal val="0"/>
          <c:showCatName val="0"/>
          <c:showSerName val="0"/>
          <c:showPercent val="0"/>
          <c:showBubbleSize val="0"/>
        </c:dLbls>
        <c:gapWidth val="219"/>
        <c:overlap val="-27"/>
        <c:axId val="762809119"/>
        <c:axId val="762808159"/>
      </c:barChart>
      <c:catAx>
        <c:axId val="76280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08159"/>
        <c:crosses val="autoZero"/>
        <c:auto val="1"/>
        <c:lblAlgn val="ctr"/>
        <c:lblOffset val="100"/>
        <c:noMultiLvlLbl val="0"/>
      </c:catAx>
      <c:valAx>
        <c:axId val="76280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0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[Ecommerce_Sales_Dataset_updated.xlsx]STORE VS REV VS QUN!PivotTable5</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STORE VS REVENUE VS QUT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VS REV VS QUN'!$B$3</c:f>
              <c:strCache>
                <c:ptCount val="1"/>
                <c:pt idx="0">
                  <c:v>Sum of TOTAL REVENUE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'STORE VS REV VS QUN'!$A$4:$A$24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REV VS QUN'!$B$4:$B$24</c:f>
              <c:numCache>
                <c:formatCode>0.00</c:formatCode>
                <c:ptCount val="20"/>
                <c:pt idx="0">
                  <c:v>97145.530000000042</c:v>
                </c:pt>
                <c:pt idx="1">
                  <c:v>114592.90000000002</c:v>
                </c:pt>
                <c:pt idx="2">
                  <c:v>129840.11999999997</c:v>
                </c:pt>
                <c:pt idx="3">
                  <c:v>109128.63999999997</c:v>
                </c:pt>
                <c:pt idx="4">
                  <c:v>138711.99</c:v>
                </c:pt>
                <c:pt idx="5">
                  <c:v>137594.26908863292</c:v>
                </c:pt>
                <c:pt idx="6">
                  <c:v>122885.99000000002</c:v>
                </c:pt>
                <c:pt idx="7">
                  <c:v>117454.96</c:v>
                </c:pt>
                <c:pt idx="8">
                  <c:v>131216.55000000002</c:v>
                </c:pt>
                <c:pt idx="9">
                  <c:v>143833.83000000002</c:v>
                </c:pt>
                <c:pt idx="10">
                  <c:v>123258.38431647469</c:v>
                </c:pt>
                <c:pt idx="11">
                  <c:v>109963.70999999998</c:v>
                </c:pt>
                <c:pt idx="12">
                  <c:v>116155.4</c:v>
                </c:pt>
                <c:pt idx="13">
                  <c:v>147511.15000000002</c:v>
                </c:pt>
                <c:pt idx="14">
                  <c:v>144009.60000000001</c:v>
                </c:pt>
                <c:pt idx="15">
                  <c:v>95366.359999999986</c:v>
                </c:pt>
                <c:pt idx="16">
                  <c:v>134996.89431647473</c:v>
                </c:pt>
                <c:pt idx="17">
                  <c:v>125499.32999999999</c:v>
                </c:pt>
                <c:pt idx="18">
                  <c:v>185351.38999999993</c:v>
                </c:pt>
                <c:pt idx="19">
                  <c:v>126549.98000000001</c:v>
                </c:pt>
              </c:numCache>
            </c:numRef>
          </c:val>
          <c:extLst>
            <c:ext xmlns:c16="http://schemas.microsoft.com/office/drawing/2014/chart" uri="{C3380CC4-5D6E-409C-BE32-E72D297353CC}">
              <c16:uniqueId val="{00000000-AE57-48F2-94C0-5BFAAFE8FEBA}"/>
            </c:ext>
          </c:extLst>
        </c:ser>
        <c:ser>
          <c:idx val="1"/>
          <c:order val="1"/>
          <c:tx>
            <c:strRef>
              <c:f>'STORE VS REV VS QUN'!$C$3</c:f>
              <c:strCache>
                <c:ptCount val="1"/>
                <c:pt idx="0">
                  <c:v>Sum of Quantity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'STORE VS REV VS QUN'!$A$4:$A$24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VS REV VS QUN'!$C$4:$C$24</c:f>
              <c:numCache>
                <c:formatCode>General</c:formatCode>
                <c:ptCount val="20"/>
                <c:pt idx="0">
                  <c:v>204</c:v>
                </c:pt>
                <c:pt idx="1">
                  <c:v>229</c:v>
                </c:pt>
                <c:pt idx="2">
                  <c:v>255</c:v>
                </c:pt>
                <c:pt idx="3">
                  <c:v>206</c:v>
                </c:pt>
                <c:pt idx="4">
                  <c:v>259</c:v>
                </c:pt>
                <c:pt idx="5">
                  <c:v>243</c:v>
                </c:pt>
                <c:pt idx="6">
                  <c:v>224</c:v>
                </c:pt>
                <c:pt idx="7">
                  <c:v>243</c:v>
                </c:pt>
                <c:pt idx="8">
                  <c:v>249</c:v>
                </c:pt>
                <c:pt idx="9">
                  <c:v>274</c:v>
                </c:pt>
                <c:pt idx="10">
                  <c:v>247</c:v>
                </c:pt>
                <c:pt idx="11">
                  <c:v>240</c:v>
                </c:pt>
                <c:pt idx="12">
                  <c:v>220</c:v>
                </c:pt>
                <c:pt idx="13">
                  <c:v>291</c:v>
                </c:pt>
                <c:pt idx="14">
                  <c:v>255</c:v>
                </c:pt>
                <c:pt idx="15">
                  <c:v>199</c:v>
                </c:pt>
                <c:pt idx="16">
                  <c:v>258</c:v>
                </c:pt>
                <c:pt idx="17">
                  <c:v>273</c:v>
                </c:pt>
                <c:pt idx="18">
                  <c:v>344</c:v>
                </c:pt>
                <c:pt idx="19">
                  <c:v>235</c:v>
                </c:pt>
              </c:numCache>
            </c:numRef>
          </c:val>
          <c:extLst>
            <c:ext xmlns:c16="http://schemas.microsoft.com/office/drawing/2014/chart" uri="{C3380CC4-5D6E-409C-BE32-E72D297353CC}">
              <c16:uniqueId val="{00000001-AE57-48F2-94C0-5BFAAFE8FEBA}"/>
            </c:ext>
          </c:extLst>
        </c:ser>
        <c:dLbls>
          <c:dLblPos val="outEnd"/>
          <c:showLegendKey val="0"/>
          <c:showVal val="1"/>
          <c:showCatName val="0"/>
          <c:showSerName val="0"/>
          <c:showPercent val="0"/>
          <c:showBubbleSize val="0"/>
        </c:dLbls>
        <c:gapWidth val="444"/>
        <c:overlap val="-90"/>
        <c:axId val="1053767263"/>
        <c:axId val="1053771103"/>
      </c:barChart>
      <c:catAx>
        <c:axId val="1053767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3771103"/>
        <c:crosses val="autoZero"/>
        <c:auto val="1"/>
        <c:lblAlgn val="ctr"/>
        <c:lblOffset val="100"/>
        <c:noMultiLvlLbl val="0"/>
      </c:catAx>
      <c:valAx>
        <c:axId val="1053771103"/>
        <c:scaling>
          <c:orientation val="minMax"/>
        </c:scaling>
        <c:delete val="1"/>
        <c:axPos val="l"/>
        <c:numFmt formatCode="0.00" sourceLinked="1"/>
        <c:majorTickMark val="none"/>
        <c:minorTickMark val="none"/>
        <c:tickLblPos val="nextTo"/>
        <c:crossAx val="10537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QT &amp; DIS!PivotTable7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VS QUANTITY VS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QT &amp; DIS'!$B$3</c:f>
              <c:strCache>
                <c:ptCount val="1"/>
                <c:pt idx="0">
                  <c:v>Sum of Sum of Quantity</c:v>
                </c:pt>
              </c:strCache>
            </c:strRef>
          </c:tx>
          <c:spPr>
            <a:solidFill>
              <a:schemeClr val="accent1"/>
            </a:solidFill>
            <a:ln>
              <a:noFill/>
            </a:ln>
            <a:effectLst/>
          </c:spPr>
          <c:invertIfNegative val="0"/>
          <c:cat>
            <c:strRef>
              <c:f>'REGION VS QT &amp; DIS'!$A$4:$A$8</c:f>
              <c:strCache>
                <c:ptCount val="4"/>
                <c:pt idx="0">
                  <c:v>East</c:v>
                </c:pt>
                <c:pt idx="1">
                  <c:v>North</c:v>
                </c:pt>
                <c:pt idx="2">
                  <c:v>South</c:v>
                </c:pt>
                <c:pt idx="3">
                  <c:v>West</c:v>
                </c:pt>
              </c:strCache>
            </c:strRef>
          </c:cat>
          <c:val>
            <c:numRef>
              <c:f>'REGION VS QT &amp; DIS'!$B$4:$B$8</c:f>
              <c:numCache>
                <c:formatCode>General</c:formatCode>
                <c:ptCount val="4"/>
                <c:pt idx="0">
                  <c:v>1447</c:v>
                </c:pt>
                <c:pt idx="1">
                  <c:v>1495</c:v>
                </c:pt>
                <c:pt idx="2">
                  <c:v>1413</c:v>
                </c:pt>
                <c:pt idx="3">
                  <c:v>593</c:v>
                </c:pt>
              </c:numCache>
            </c:numRef>
          </c:val>
          <c:extLst>
            <c:ext xmlns:c16="http://schemas.microsoft.com/office/drawing/2014/chart" uri="{C3380CC4-5D6E-409C-BE32-E72D297353CC}">
              <c16:uniqueId val="{00000000-ADF9-45B5-A22B-E46F4085D4A0}"/>
            </c:ext>
          </c:extLst>
        </c:ser>
        <c:dLbls>
          <c:showLegendKey val="0"/>
          <c:showVal val="0"/>
          <c:showCatName val="0"/>
          <c:showSerName val="0"/>
          <c:showPercent val="0"/>
          <c:showBubbleSize val="0"/>
        </c:dLbls>
        <c:gapWidth val="150"/>
        <c:axId val="82809728"/>
        <c:axId val="264190832"/>
      </c:barChart>
      <c:lineChart>
        <c:grouping val="standard"/>
        <c:varyColors val="0"/>
        <c:ser>
          <c:idx val="1"/>
          <c:order val="1"/>
          <c:tx>
            <c:strRef>
              <c:f>'REGION VS QT &amp; DIS'!$C$3</c:f>
              <c:strCache>
                <c:ptCount val="1"/>
                <c:pt idx="0">
                  <c:v>Sum of Sum of Discount</c:v>
                </c:pt>
              </c:strCache>
            </c:strRef>
          </c:tx>
          <c:spPr>
            <a:ln w="28575" cap="rnd">
              <a:solidFill>
                <a:schemeClr val="accent2"/>
              </a:solidFill>
              <a:round/>
            </a:ln>
            <a:effectLst/>
          </c:spPr>
          <c:marker>
            <c:symbol val="none"/>
          </c:marker>
          <c:cat>
            <c:strRef>
              <c:f>'REGION VS QT &amp; DIS'!$A$4:$A$8</c:f>
              <c:strCache>
                <c:ptCount val="4"/>
                <c:pt idx="0">
                  <c:v>East</c:v>
                </c:pt>
                <c:pt idx="1">
                  <c:v>North</c:v>
                </c:pt>
                <c:pt idx="2">
                  <c:v>South</c:v>
                </c:pt>
                <c:pt idx="3">
                  <c:v>West</c:v>
                </c:pt>
              </c:strCache>
            </c:strRef>
          </c:cat>
          <c:val>
            <c:numRef>
              <c:f>'REGION VS QT &amp; DIS'!$C$4:$C$8</c:f>
              <c:numCache>
                <c:formatCode>General</c:formatCode>
                <c:ptCount val="4"/>
                <c:pt idx="0">
                  <c:v>87.930000000000049</c:v>
                </c:pt>
                <c:pt idx="1">
                  <c:v>89.230000000000032</c:v>
                </c:pt>
                <c:pt idx="2">
                  <c:v>85.030000000000172</c:v>
                </c:pt>
                <c:pt idx="3">
                  <c:v>33.390000000000036</c:v>
                </c:pt>
              </c:numCache>
            </c:numRef>
          </c:val>
          <c:smooth val="0"/>
          <c:extLst>
            <c:ext xmlns:c16="http://schemas.microsoft.com/office/drawing/2014/chart" uri="{C3380CC4-5D6E-409C-BE32-E72D297353CC}">
              <c16:uniqueId val="{00000001-ADF9-45B5-A22B-E46F4085D4A0}"/>
            </c:ext>
          </c:extLst>
        </c:ser>
        <c:dLbls>
          <c:showLegendKey val="0"/>
          <c:showVal val="0"/>
          <c:showCatName val="0"/>
          <c:showSerName val="0"/>
          <c:showPercent val="0"/>
          <c:showBubbleSize val="0"/>
        </c:dLbls>
        <c:marker val="1"/>
        <c:smooth val="0"/>
        <c:axId val="82809728"/>
        <c:axId val="264190832"/>
      </c:lineChart>
      <c:catAx>
        <c:axId val="8280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90832"/>
        <c:crosses val="autoZero"/>
        <c:auto val="1"/>
        <c:lblAlgn val="ctr"/>
        <c:lblOffset val="100"/>
        <c:noMultiLvlLbl val="0"/>
      </c:catAx>
      <c:valAx>
        <c:axId val="26419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[Ecommerce_Sales_Dataset_updated.xlsx]product vs dis vs quty!PivotTable9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vs quantity vs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'product vs dis vs quty'!$B$3</c:f>
              <c:strCache>
                <c:ptCount val="1"/>
                <c:pt idx="0">
                  <c:v>DST</c:v>
                </c:pt>
              </c:strCache>
            </c:strRef>
          </c:tx>
          <c:spPr>
            <a:solidFill>
              <a:schemeClr val="accent1"/>
            </a:solidFill>
            <a:ln>
              <a:noFill/>
            </a:ln>
            <a:effectLst/>
            <a:sp3d/>
          </c:spPr>
          <c:cat>
            <c:strRef>
              <c:f>'product vs dis vs quty'!$A$4:$A$104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 vs dis vs quty'!$B$4:$B$104</c:f>
              <c:numCache>
                <c:formatCode>0</c:formatCode>
                <c:ptCount val="100"/>
                <c:pt idx="0">
                  <c:v>2.21</c:v>
                </c:pt>
                <c:pt idx="1">
                  <c:v>1.9500000000000002</c:v>
                </c:pt>
                <c:pt idx="2">
                  <c:v>3.4200000000000004</c:v>
                </c:pt>
                <c:pt idx="3">
                  <c:v>3.37</c:v>
                </c:pt>
                <c:pt idx="4">
                  <c:v>2.5400000000000009</c:v>
                </c:pt>
                <c:pt idx="5">
                  <c:v>2.9599999999999995</c:v>
                </c:pt>
                <c:pt idx="6">
                  <c:v>1.95</c:v>
                </c:pt>
                <c:pt idx="7">
                  <c:v>4.2480861723446894</c:v>
                </c:pt>
                <c:pt idx="8">
                  <c:v>2.8099999999999996</c:v>
                </c:pt>
                <c:pt idx="9">
                  <c:v>3.6999999999999997</c:v>
                </c:pt>
                <c:pt idx="10">
                  <c:v>2.3299999999999996</c:v>
                </c:pt>
                <c:pt idx="11">
                  <c:v>3.55</c:v>
                </c:pt>
                <c:pt idx="12">
                  <c:v>2.73</c:v>
                </c:pt>
                <c:pt idx="13">
                  <c:v>2.8500000000000005</c:v>
                </c:pt>
                <c:pt idx="14">
                  <c:v>3.1399999999999992</c:v>
                </c:pt>
                <c:pt idx="15">
                  <c:v>1.83</c:v>
                </c:pt>
                <c:pt idx="16">
                  <c:v>1.9</c:v>
                </c:pt>
                <c:pt idx="17">
                  <c:v>2.9499999999999993</c:v>
                </c:pt>
                <c:pt idx="18">
                  <c:v>3.61</c:v>
                </c:pt>
                <c:pt idx="19">
                  <c:v>2.8499999999999996</c:v>
                </c:pt>
                <c:pt idx="20">
                  <c:v>3.9899999999999998</c:v>
                </c:pt>
                <c:pt idx="21">
                  <c:v>3.0600000000000005</c:v>
                </c:pt>
                <c:pt idx="22">
                  <c:v>2.83</c:v>
                </c:pt>
                <c:pt idx="23">
                  <c:v>2.8499999999999996</c:v>
                </c:pt>
                <c:pt idx="24">
                  <c:v>2.95</c:v>
                </c:pt>
                <c:pt idx="25">
                  <c:v>3.3999999999999995</c:v>
                </c:pt>
                <c:pt idx="26">
                  <c:v>1.6199999999999999</c:v>
                </c:pt>
                <c:pt idx="27">
                  <c:v>3.3699999999999997</c:v>
                </c:pt>
                <c:pt idx="28">
                  <c:v>3.95</c:v>
                </c:pt>
                <c:pt idx="29">
                  <c:v>2.8280861723446895</c:v>
                </c:pt>
                <c:pt idx="30">
                  <c:v>2.15</c:v>
                </c:pt>
                <c:pt idx="31">
                  <c:v>3.8700000000000006</c:v>
                </c:pt>
                <c:pt idx="32">
                  <c:v>3.41</c:v>
                </c:pt>
                <c:pt idx="33">
                  <c:v>5.3200000000000012</c:v>
                </c:pt>
                <c:pt idx="34">
                  <c:v>2.2000000000000002</c:v>
                </c:pt>
                <c:pt idx="35">
                  <c:v>2.5900000000000003</c:v>
                </c:pt>
                <c:pt idx="36">
                  <c:v>2.7600000000000007</c:v>
                </c:pt>
                <c:pt idx="37">
                  <c:v>3.2199999999999998</c:v>
                </c:pt>
                <c:pt idx="38">
                  <c:v>3.72</c:v>
                </c:pt>
                <c:pt idx="39">
                  <c:v>1.6500000000000004</c:v>
                </c:pt>
                <c:pt idx="40">
                  <c:v>3.0500000000000003</c:v>
                </c:pt>
                <c:pt idx="41">
                  <c:v>3.8600000000000003</c:v>
                </c:pt>
                <c:pt idx="42">
                  <c:v>2.1900000000000004</c:v>
                </c:pt>
                <c:pt idx="43">
                  <c:v>3.8700000000000006</c:v>
                </c:pt>
                <c:pt idx="44">
                  <c:v>3.1599999999999997</c:v>
                </c:pt>
                <c:pt idx="45">
                  <c:v>3.1099999999999994</c:v>
                </c:pt>
                <c:pt idx="46">
                  <c:v>2.92</c:v>
                </c:pt>
                <c:pt idx="47">
                  <c:v>2.06</c:v>
                </c:pt>
                <c:pt idx="48">
                  <c:v>2.29</c:v>
                </c:pt>
                <c:pt idx="49">
                  <c:v>2.3099999999999996</c:v>
                </c:pt>
                <c:pt idx="50">
                  <c:v>3.32</c:v>
                </c:pt>
                <c:pt idx="51">
                  <c:v>2.1</c:v>
                </c:pt>
                <c:pt idx="52">
                  <c:v>3.5500000000000003</c:v>
                </c:pt>
                <c:pt idx="53">
                  <c:v>2.79</c:v>
                </c:pt>
                <c:pt idx="54">
                  <c:v>2.66</c:v>
                </c:pt>
                <c:pt idx="55">
                  <c:v>3.5600000000000005</c:v>
                </c:pt>
                <c:pt idx="56">
                  <c:v>1.62</c:v>
                </c:pt>
                <c:pt idx="57">
                  <c:v>3.2200000000000006</c:v>
                </c:pt>
                <c:pt idx="58">
                  <c:v>2.37</c:v>
                </c:pt>
                <c:pt idx="59">
                  <c:v>3.9000000000000008</c:v>
                </c:pt>
                <c:pt idx="60">
                  <c:v>2.86</c:v>
                </c:pt>
                <c:pt idx="61">
                  <c:v>2.8499999999999996</c:v>
                </c:pt>
                <c:pt idx="62">
                  <c:v>2.2800000000000002</c:v>
                </c:pt>
                <c:pt idx="63">
                  <c:v>2.8600000000000012</c:v>
                </c:pt>
                <c:pt idx="64">
                  <c:v>3.0200000000000005</c:v>
                </c:pt>
                <c:pt idx="65">
                  <c:v>2.67</c:v>
                </c:pt>
                <c:pt idx="66">
                  <c:v>2.56</c:v>
                </c:pt>
                <c:pt idx="67">
                  <c:v>1.6099999999999999</c:v>
                </c:pt>
                <c:pt idx="68">
                  <c:v>2.3199999999999998</c:v>
                </c:pt>
                <c:pt idx="69">
                  <c:v>3.2500000000000004</c:v>
                </c:pt>
                <c:pt idx="70">
                  <c:v>2.4900000000000002</c:v>
                </c:pt>
                <c:pt idx="71">
                  <c:v>4.2800000000000011</c:v>
                </c:pt>
                <c:pt idx="72">
                  <c:v>3.7699999999999996</c:v>
                </c:pt>
                <c:pt idx="73">
                  <c:v>2.5299999999999998</c:v>
                </c:pt>
                <c:pt idx="74">
                  <c:v>4.1399999999999988</c:v>
                </c:pt>
                <c:pt idx="75">
                  <c:v>2.63</c:v>
                </c:pt>
                <c:pt idx="76">
                  <c:v>3.2500000000000009</c:v>
                </c:pt>
                <c:pt idx="77">
                  <c:v>2.83</c:v>
                </c:pt>
                <c:pt idx="78">
                  <c:v>2.52</c:v>
                </c:pt>
                <c:pt idx="79">
                  <c:v>2.35</c:v>
                </c:pt>
                <c:pt idx="80">
                  <c:v>4.0799999999999992</c:v>
                </c:pt>
                <c:pt idx="81">
                  <c:v>1.9300000000000002</c:v>
                </c:pt>
                <c:pt idx="82">
                  <c:v>4.6899999999999995</c:v>
                </c:pt>
                <c:pt idx="83">
                  <c:v>2.9</c:v>
                </c:pt>
                <c:pt idx="84">
                  <c:v>1.9200000000000004</c:v>
                </c:pt>
                <c:pt idx="85">
                  <c:v>2.65</c:v>
                </c:pt>
                <c:pt idx="86">
                  <c:v>3.0500000000000007</c:v>
                </c:pt>
                <c:pt idx="87">
                  <c:v>3.44</c:v>
                </c:pt>
                <c:pt idx="88">
                  <c:v>4.7980861723446884</c:v>
                </c:pt>
                <c:pt idx="89">
                  <c:v>2.4799999999999995</c:v>
                </c:pt>
                <c:pt idx="90">
                  <c:v>2.41</c:v>
                </c:pt>
                <c:pt idx="91">
                  <c:v>3.7199999999999993</c:v>
                </c:pt>
                <c:pt idx="92">
                  <c:v>4.0699999999999994</c:v>
                </c:pt>
                <c:pt idx="93">
                  <c:v>2.3899999999999997</c:v>
                </c:pt>
                <c:pt idx="94">
                  <c:v>4.4399999999999995</c:v>
                </c:pt>
                <c:pt idx="95">
                  <c:v>2.59</c:v>
                </c:pt>
                <c:pt idx="96">
                  <c:v>2.1300000000000003</c:v>
                </c:pt>
                <c:pt idx="97">
                  <c:v>3.06</c:v>
                </c:pt>
                <c:pt idx="98">
                  <c:v>2.6280861723446893</c:v>
                </c:pt>
                <c:pt idx="99">
                  <c:v>3.18</c:v>
                </c:pt>
              </c:numCache>
            </c:numRef>
          </c:val>
          <c:smooth val="0"/>
          <c:extLst>
            <c:ext xmlns:c16="http://schemas.microsoft.com/office/drawing/2014/chart" uri="{C3380CC4-5D6E-409C-BE32-E72D297353CC}">
              <c16:uniqueId val="{00000000-8BAD-43D5-A98D-34C524413367}"/>
            </c:ext>
          </c:extLst>
        </c:ser>
        <c:ser>
          <c:idx val="1"/>
          <c:order val="1"/>
          <c:tx>
            <c:strRef>
              <c:f>'product vs dis vs quty'!$C$3</c:f>
              <c:strCache>
                <c:ptCount val="1"/>
                <c:pt idx="0">
                  <c:v>QUA</c:v>
                </c:pt>
              </c:strCache>
            </c:strRef>
          </c:tx>
          <c:spPr>
            <a:solidFill>
              <a:schemeClr val="accent2"/>
            </a:solidFill>
            <a:ln>
              <a:noFill/>
            </a:ln>
            <a:effectLst/>
            <a:sp3d/>
          </c:spPr>
          <c:cat>
            <c:strRef>
              <c:f>'product vs dis vs quty'!$A$4:$A$104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'product vs dis vs quty'!$C$4:$C$104</c:f>
              <c:numCache>
                <c:formatCode>General</c:formatCode>
                <c:ptCount val="100"/>
                <c:pt idx="0">
                  <c:v>39</c:v>
                </c:pt>
                <c:pt idx="1">
                  <c:v>41</c:v>
                </c:pt>
                <c:pt idx="2">
                  <c:v>51</c:v>
                </c:pt>
                <c:pt idx="3">
                  <c:v>53</c:v>
                </c:pt>
                <c:pt idx="4">
                  <c:v>41</c:v>
                </c:pt>
                <c:pt idx="5">
                  <c:v>55</c:v>
                </c:pt>
                <c:pt idx="6">
                  <c:v>45</c:v>
                </c:pt>
                <c:pt idx="7">
                  <c:v>72</c:v>
                </c:pt>
                <c:pt idx="8">
                  <c:v>62</c:v>
                </c:pt>
                <c:pt idx="9">
                  <c:v>70</c:v>
                </c:pt>
                <c:pt idx="10">
                  <c:v>37</c:v>
                </c:pt>
                <c:pt idx="11">
                  <c:v>63</c:v>
                </c:pt>
                <c:pt idx="12">
                  <c:v>41</c:v>
                </c:pt>
                <c:pt idx="13">
                  <c:v>53</c:v>
                </c:pt>
                <c:pt idx="14">
                  <c:v>42</c:v>
                </c:pt>
                <c:pt idx="15">
                  <c:v>43</c:v>
                </c:pt>
                <c:pt idx="16">
                  <c:v>34</c:v>
                </c:pt>
                <c:pt idx="17">
                  <c:v>48</c:v>
                </c:pt>
                <c:pt idx="18">
                  <c:v>58</c:v>
                </c:pt>
                <c:pt idx="19">
                  <c:v>49</c:v>
                </c:pt>
                <c:pt idx="20">
                  <c:v>56</c:v>
                </c:pt>
                <c:pt idx="21">
                  <c:v>43</c:v>
                </c:pt>
                <c:pt idx="22">
                  <c:v>29</c:v>
                </c:pt>
                <c:pt idx="23">
                  <c:v>47</c:v>
                </c:pt>
                <c:pt idx="24">
                  <c:v>34</c:v>
                </c:pt>
                <c:pt idx="25">
                  <c:v>63</c:v>
                </c:pt>
                <c:pt idx="26">
                  <c:v>24</c:v>
                </c:pt>
                <c:pt idx="27">
                  <c:v>49</c:v>
                </c:pt>
                <c:pt idx="28">
                  <c:v>84</c:v>
                </c:pt>
                <c:pt idx="29">
                  <c:v>45</c:v>
                </c:pt>
                <c:pt idx="30">
                  <c:v>35</c:v>
                </c:pt>
                <c:pt idx="31">
                  <c:v>87</c:v>
                </c:pt>
                <c:pt idx="32">
                  <c:v>64</c:v>
                </c:pt>
                <c:pt idx="33">
                  <c:v>84</c:v>
                </c:pt>
                <c:pt idx="34">
                  <c:v>35</c:v>
                </c:pt>
                <c:pt idx="35">
                  <c:v>58</c:v>
                </c:pt>
                <c:pt idx="36">
                  <c:v>43</c:v>
                </c:pt>
                <c:pt idx="37">
                  <c:v>54</c:v>
                </c:pt>
                <c:pt idx="38">
                  <c:v>52</c:v>
                </c:pt>
                <c:pt idx="39">
                  <c:v>28</c:v>
                </c:pt>
                <c:pt idx="40">
                  <c:v>37</c:v>
                </c:pt>
                <c:pt idx="41">
                  <c:v>59</c:v>
                </c:pt>
                <c:pt idx="42">
                  <c:v>29</c:v>
                </c:pt>
                <c:pt idx="43">
                  <c:v>48</c:v>
                </c:pt>
                <c:pt idx="44">
                  <c:v>44</c:v>
                </c:pt>
                <c:pt idx="45">
                  <c:v>43</c:v>
                </c:pt>
                <c:pt idx="46">
                  <c:v>42</c:v>
                </c:pt>
                <c:pt idx="47">
                  <c:v>38</c:v>
                </c:pt>
                <c:pt idx="48">
                  <c:v>36</c:v>
                </c:pt>
                <c:pt idx="49">
                  <c:v>36</c:v>
                </c:pt>
                <c:pt idx="50">
                  <c:v>59</c:v>
                </c:pt>
                <c:pt idx="51">
                  <c:v>36</c:v>
                </c:pt>
                <c:pt idx="52">
                  <c:v>58</c:v>
                </c:pt>
                <c:pt idx="53">
                  <c:v>49</c:v>
                </c:pt>
                <c:pt idx="54">
                  <c:v>39</c:v>
                </c:pt>
                <c:pt idx="55">
                  <c:v>66</c:v>
                </c:pt>
                <c:pt idx="56">
                  <c:v>33</c:v>
                </c:pt>
                <c:pt idx="57">
                  <c:v>55</c:v>
                </c:pt>
                <c:pt idx="58">
                  <c:v>44</c:v>
                </c:pt>
                <c:pt idx="59">
                  <c:v>68</c:v>
                </c:pt>
                <c:pt idx="60">
                  <c:v>51</c:v>
                </c:pt>
                <c:pt idx="61">
                  <c:v>49</c:v>
                </c:pt>
                <c:pt idx="62">
                  <c:v>45</c:v>
                </c:pt>
                <c:pt idx="63">
                  <c:v>44</c:v>
                </c:pt>
                <c:pt idx="64">
                  <c:v>50</c:v>
                </c:pt>
                <c:pt idx="65">
                  <c:v>40</c:v>
                </c:pt>
                <c:pt idx="66">
                  <c:v>54</c:v>
                </c:pt>
                <c:pt idx="67">
                  <c:v>40</c:v>
                </c:pt>
                <c:pt idx="68">
                  <c:v>58</c:v>
                </c:pt>
                <c:pt idx="69">
                  <c:v>48</c:v>
                </c:pt>
                <c:pt idx="70">
                  <c:v>46</c:v>
                </c:pt>
                <c:pt idx="71">
                  <c:v>77</c:v>
                </c:pt>
                <c:pt idx="72">
                  <c:v>55</c:v>
                </c:pt>
                <c:pt idx="73">
                  <c:v>48</c:v>
                </c:pt>
                <c:pt idx="74">
                  <c:v>73</c:v>
                </c:pt>
                <c:pt idx="75">
                  <c:v>48</c:v>
                </c:pt>
                <c:pt idx="76">
                  <c:v>61</c:v>
                </c:pt>
                <c:pt idx="77">
                  <c:v>43</c:v>
                </c:pt>
                <c:pt idx="78">
                  <c:v>49</c:v>
                </c:pt>
                <c:pt idx="79">
                  <c:v>47</c:v>
                </c:pt>
                <c:pt idx="80">
                  <c:v>53</c:v>
                </c:pt>
                <c:pt idx="81">
                  <c:v>41</c:v>
                </c:pt>
                <c:pt idx="82">
                  <c:v>56</c:v>
                </c:pt>
                <c:pt idx="83">
                  <c:v>45</c:v>
                </c:pt>
                <c:pt idx="84">
                  <c:v>38</c:v>
                </c:pt>
                <c:pt idx="85">
                  <c:v>48</c:v>
                </c:pt>
                <c:pt idx="86">
                  <c:v>41</c:v>
                </c:pt>
                <c:pt idx="87">
                  <c:v>60</c:v>
                </c:pt>
                <c:pt idx="88">
                  <c:v>68</c:v>
                </c:pt>
                <c:pt idx="89">
                  <c:v>41</c:v>
                </c:pt>
                <c:pt idx="90">
                  <c:v>38</c:v>
                </c:pt>
                <c:pt idx="91">
                  <c:v>67</c:v>
                </c:pt>
                <c:pt idx="92">
                  <c:v>50</c:v>
                </c:pt>
                <c:pt idx="93">
                  <c:v>44</c:v>
                </c:pt>
                <c:pt idx="94">
                  <c:v>68</c:v>
                </c:pt>
                <c:pt idx="95">
                  <c:v>38</c:v>
                </c:pt>
                <c:pt idx="96">
                  <c:v>45</c:v>
                </c:pt>
                <c:pt idx="97">
                  <c:v>55</c:v>
                </c:pt>
                <c:pt idx="98">
                  <c:v>54</c:v>
                </c:pt>
                <c:pt idx="99">
                  <c:v>47</c:v>
                </c:pt>
              </c:numCache>
            </c:numRef>
          </c:val>
          <c:smooth val="0"/>
          <c:extLst>
            <c:ext xmlns:c16="http://schemas.microsoft.com/office/drawing/2014/chart" uri="{C3380CC4-5D6E-409C-BE32-E72D297353CC}">
              <c16:uniqueId val="{00000001-8BAD-43D5-A98D-34C524413367}"/>
            </c:ext>
          </c:extLst>
        </c:ser>
        <c:dLbls>
          <c:showLegendKey val="0"/>
          <c:showVal val="0"/>
          <c:showCatName val="0"/>
          <c:showSerName val="0"/>
          <c:showPercent val="0"/>
          <c:showBubbleSize val="0"/>
        </c:dLbls>
        <c:axId val="264169392"/>
        <c:axId val="264169872"/>
        <c:axId val="1053649503"/>
      </c:line3DChart>
      <c:catAx>
        <c:axId val="26416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872"/>
        <c:crosses val="autoZero"/>
        <c:auto val="1"/>
        <c:lblAlgn val="ctr"/>
        <c:lblOffset val="100"/>
        <c:noMultiLvlLbl val="0"/>
      </c:catAx>
      <c:valAx>
        <c:axId val="26416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392"/>
        <c:crosses val="autoZero"/>
        <c:crossBetween val="between"/>
      </c:valAx>
      <c:serAx>
        <c:axId val="1053649503"/>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9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[Ecommerce_Sales_Dataset_updated.xlsx]REGION!PivotTable12</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t>
            </a:r>
            <a:r>
              <a:rPr lang="en-US" baseline="0"/>
              <a:t> VS REVENUE</a:t>
            </a:r>
            <a:endParaRPr lang="en-US"/>
          </a:p>
        </c:rich>
      </c:tx>
      <c:overlay val="0"/>
      <c:spPr>
        <a:noFill/>
        <a:ln>
          <a:noFill/>
        </a:ln>
        <a:effectLst/>
      </c:sp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pivotFmt>
      <c:pivotFmt>
        <c:idx val="9"/>
        <c:spPr>
          <a:solidFill>
            <a:schemeClr val="accent3"/>
          </a:solidFill>
          <a:ln>
            <a:noFill/>
          </a:ln>
          <a:effectLst>
            <a:outerShdw blurRad="63500" sx="102000" sy="102000" algn="ctr" rotWithShape="0">
              <a:prstClr val="black">
                <a:alpha val="20000"/>
              </a:prstClr>
            </a:outerShdw>
          </a:effectLst>
        </c:spPr>
      </c:pivotFmt>
      <c:pivotFmt>
        <c:idx val="10"/>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'REGION'!$B$7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E32-49F3-9965-94322C02550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E32-49F3-9965-94322C02550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E32-49F3-9965-94322C02550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E32-49F3-9965-94322C0255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'REGION'!$A$8:$A$12</c:f>
              <c:strCache>
                <c:ptCount val="4"/>
                <c:pt idx="0">
                  <c:v>EAST</c:v>
                </c:pt>
                <c:pt idx="1">
                  <c:v>NORTH</c:v>
                </c:pt>
                <c:pt idx="2">
                  <c:v>SOUTH</c:v>
                </c:pt>
                <c:pt idx="3">
                  <c:v>WEST</c:v>
                </c:pt>
              </c:strCache>
            </c:strRef>
          </c:cat>
          <c:val>
            <c:numRef>
              <c:f>'REGION'!$B$8:$B$12</c:f>
              <c:numCache>
                <c:formatCode>0.00</c:formatCode>
                <c:ptCount val="4"/>
                <c:pt idx="0">
                  <c:v>732798.90772158315</c:v>
                </c:pt>
                <c:pt idx="1">
                  <c:v>757471.19</c:v>
                </c:pt>
                <c:pt idx="2">
                  <c:v>744228.94000000064</c:v>
                </c:pt>
                <c:pt idx="3">
                  <c:v>316567.94</c:v>
                </c:pt>
              </c:numCache>
            </c:numRef>
          </c:val>
          <c:extLst>
            <c:ext xmlns:c16="http://schemas.microsoft.com/office/drawing/2014/chart" uri="{C3380CC4-5D6E-409C-BE32-E72D297353CC}">
              <c16:uniqueId val="{00000008-CE32-49F3-9965-94322C02550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[Ecommerce_Sales_Dataset_updated.xlsx]CATEGORY!PivotTable13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VS COST VS STOCK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'CATEGORY'!$B$9</c:f>
              <c:strCache>
                <c:ptCount val="1"/>
                <c:pt idx="0">
                  <c:v>Sum of TOTAL COST</c:v>
                </c:pt>
              </c:strCache>
            </c:strRef>
          </c:tx>
          <c:spPr>
            <a:solidFill>
              <a:schemeClr val="accent1"/>
            </a:solidFill>
            <a:ln>
              <a:noFill/>
            </a:ln>
            <a:effectLst/>
            <a:sp3d/>
          </c:spPr>
          <c:invertIfNegative val="0"/>
          <c:cat>
            <c:strRef>
              <c:f>'CATEGORY'!$A$10:$A$15</c:f>
              <c:strCache>
                <c:ptCount val="5"/>
                <c:pt idx="0">
                  <c:v>Beauty</c:v>
                </c:pt>
                <c:pt idx="1">
                  <c:v>Clothing</c:v>
                </c:pt>
                <c:pt idx="2">
                  <c:v>Electronics</c:v>
                </c:pt>
                <c:pt idx="3">
                  <c:v>Home</c:v>
                </c:pt>
                <c:pt idx="4">
                  <c:v>Sports</c:v>
                </c:pt>
              </c:strCache>
            </c:strRef>
          </c:cat>
          <c:val>
            <c:numRef>
              <c:f>'CATEGORY'!$B$10:$B$15</c:f>
              <c:numCache>
                <c:formatCode>0.00</c:formatCode>
                <c:ptCount val="5"/>
                <c:pt idx="0">
                  <c:v>22902.941702127664</c:v>
                </c:pt>
                <c:pt idx="1">
                  <c:v>24412.881702127666</c:v>
                </c:pt>
                <c:pt idx="2">
                  <c:v>25202.951702127666</c:v>
                </c:pt>
                <c:pt idx="3">
                  <c:v>24949.381702127663</c:v>
                </c:pt>
                <c:pt idx="4">
                  <c:v>22359.221702127667</c:v>
                </c:pt>
              </c:numCache>
            </c:numRef>
          </c:val>
          <c:extLst>
            <c:ext xmlns:c16="http://schemas.microsoft.com/office/drawing/2014/chart" uri="{C3380CC4-5D6E-409C-BE32-E72D297353CC}">
              <c16:uniqueId val="{00000000-45EA-4E80-930C-C2B28C1F5D51}"/>
            </c:ext>
          </c:extLst>
        </c:ser>
        <c:ser>
          <c:idx val="1"/>
          <c:order val="1"/>
          <c:tx>
            <c:strRef>
              <c:f>'CATEGORY'!$C$9</c:f>
              <c:strCache>
                <c:ptCount val="1"/>
                <c:pt idx="0">
                  <c:v>Sum of TOTAL STOCK</c:v>
                </c:pt>
              </c:strCache>
            </c:strRef>
          </c:tx>
          <c:spPr>
            <a:solidFill>
              <a:schemeClr val="accent2"/>
            </a:solidFill>
            <a:ln>
              <a:noFill/>
            </a:ln>
            <a:effectLst/>
            <a:sp3d/>
          </c:spPr>
          <c:invertIfNegative val="0"/>
          <c:cat>
            <c:strRef>
              <c:f>'CATEGORY'!$A$10:$A$15</c:f>
              <c:strCache>
                <c:ptCount val="5"/>
                <c:pt idx="0">
                  <c:v>Beauty</c:v>
                </c:pt>
                <c:pt idx="1">
                  <c:v>Clothing</c:v>
                </c:pt>
                <c:pt idx="2">
                  <c:v>Electronics</c:v>
                </c:pt>
                <c:pt idx="3">
                  <c:v>Home</c:v>
                </c:pt>
                <c:pt idx="4">
                  <c:v>Sports</c:v>
                </c:pt>
              </c:strCache>
            </c:strRef>
          </c:cat>
          <c:val>
            <c:numRef>
              <c:f>'CATEGORY'!$C$10:$C$15</c:f>
              <c:numCache>
                <c:formatCode>0</c:formatCode>
                <c:ptCount val="5"/>
                <c:pt idx="0">
                  <c:v>25250.86617647059</c:v>
                </c:pt>
                <c:pt idx="1">
                  <c:v>26230.46192115144</c:v>
                </c:pt>
                <c:pt idx="2">
                  <c:v>27190.46192115144</c:v>
                </c:pt>
                <c:pt idx="3">
                  <c:v>26739.46192115144</c:v>
                </c:pt>
                <c:pt idx="4">
                  <c:v>24030.86617647059</c:v>
                </c:pt>
              </c:numCache>
            </c:numRef>
          </c:val>
          <c:extLst>
            <c:ext xmlns:c16="http://schemas.microsoft.com/office/drawing/2014/chart" uri="{C3380CC4-5D6E-409C-BE32-E72D297353CC}">
              <c16:uniqueId val="{00000001-45EA-4E80-930C-C2B28C1F5D51}"/>
            </c:ext>
          </c:extLst>
        </c:ser>
        <c:dLbls>
          <c:showLegendKey val="0"/>
          <c:showVal val="0"/>
          <c:showCatName val="0"/>
          <c:showSerName val="0"/>
          <c:showPercent val="0"/>
          <c:showBubbleSize val="0"/>
        </c:dLbls>
        <c:gapWidth val="150"/>
        <c:shape val="box"/>
        <c:axId val="280605136"/>
        <c:axId val="280599856"/>
        <c:axId val="0"/>
      </c:bar3DChart>
      <c:catAx>
        <c:axId val="280605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599856"/>
        <c:crosses val="autoZero"/>
        <c:auto val="1"/>
        <c:lblAlgn val="ctr"/>
        <c:lblOffset val="100"/>
        <c:noMultiLvlLbl val="0"/>
      </c:catAx>
      <c:valAx>
        <c:axId val="28059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0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[Ecommerce_Sales_Dataset_updated.xlsx]GENDER VS LOYALTY LEVEL!PivotTable2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GENDER VS LOYALTY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LOYALTY LEVEL'!$B$3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'GENDER VS LOYALTY LEVEL'!$A$4:$A$19</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Bronze</c:v>
                  </c:pt>
                  <c:pt idx="2">
                    <c:v>Gold</c:v>
                  </c:pt>
                  <c:pt idx="4">
                    <c:v>Platinum</c:v>
                  </c:pt>
                  <c:pt idx="6">
                    <c:v>Silver</c:v>
                  </c:pt>
                  <c:pt idx="8">
                    <c:v>Unknown</c:v>
                  </c:pt>
                </c:lvl>
              </c:multiLvlStrCache>
            </c:multiLvlStrRef>
          </c:cat>
          <c:val>
            <c:numRef>
              <c:f>'GENDER VS LOYALTY LEVEL'!$B$4:$B$19</c:f>
              <c:numCache>
                <c:formatCode>General</c:formatCode>
                <c:ptCount val="10"/>
                <c:pt idx="0">
                  <c:v>60</c:v>
                </c:pt>
                <c:pt idx="1">
                  <c:v>65</c:v>
                </c:pt>
                <c:pt idx="2">
                  <c:v>68</c:v>
                </c:pt>
                <c:pt idx="3">
                  <c:v>54</c:v>
                </c:pt>
                <c:pt idx="4">
                  <c:v>82</c:v>
                </c:pt>
                <c:pt idx="5">
                  <c:v>63</c:v>
                </c:pt>
                <c:pt idx="6">
                  <c:v>51</c:v>
                </c:pt>
                <c:pt idx="7">
                  <c:v>53</c:v>
                </c:pt>
                <c:pt idx="8">
                  <c:v>1</c:v>
                </c:pt>
                <c:pt idx="9">
                  <c:v>3</c:v>
                </c:pt>
              </c:numCache>
            </c:numRef>
          </c:val>
          <c:extLst>
            <c:ext xmlns:c16="http://schemas.microsoft.com/office/drawing/2014/chart" uri="{C3380CC4-5D6E-409C-BE32-E72D297353CC}">
              <c16:uniqueId val="{00000000-64FF-47F7-A489-47D4CA221AE5}"/>
            </c:ext>
          </c:extLst>
        </c:ser>
        <c:dLbls>
          <c:dLblPos val="outEnd"/>
          <c:showLegendKey val="0"/>
          <c:showVal val="1"/>
          <c:showCatName val="0"/>
          <c:showSerName val="0"/>
          <c:showPercent val="0"/>
          <c:showBubbleSize val="0"/>
        </c:dLbls>
        <c:gapWidth val="315"/>
        <c:overlap val="-40"/>
        <c:axId val="224480080"/>
        <c:axId val="224491600"/>
      </c:barChart>
      <c:catAx>
        <c:axId val="224480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491600"/>
        <c:crosses val="autoZero"/>
        <c:auto val="1"/>
        <c:lblAlgn val="ctr"/>
        <c:lblOffset val="100"/>
        <c:noMultiLvlLbl val="0"/>
      </c:catAx>
      <c:valAx>
        <c:axId val="224491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48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vs store vs rev!PivotTable3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vs store vs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'region vs store vs rev'!$B$3:$B$4</c:f>
              <c:strCache>
                <c:ptCount val="1"/>
                <c:pt idx="0">
                  <c:v>East</c:v>
                </c:pt>
              </c:strCache>
            </c:strRef>
          </c:tx>
          <c:spPr>
            <a:solidFill>
              <a:schemeClr val="accent1"/>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rev'!$B$5:$B$25</c:f>
              <c:numCache>
                <c:formatCode>General</c:formatCode>
                <c:ptCount val="20"/>
                <c:pt idx="0">
                  <c:v>97145.530000000042</c:v>
                </c:pt>
                <c:pt idx="2">
                  <c:v>129840.11999999997</c:v>
                </c:pt>
                <c:pt idx="5">
                  <c:v>137594.26908863292</c:v>
                </c:pt>
                <c:pt idx="10">
                  <c:v>123258.38431647469</c:v>
                </c:pt>
                <c:pt idx="11">
                  <c:v>109963.70999999998</c:v>
                </c:pt>
                <c:pt idx="16">
                  <c:v>134996.89431647473</c:v>
                </c:pt>
              </c:numCache>
            </c:numRef>
          </c:val>
          <c:extLst>
            <c:ext xmlns:c16="http://schemas.microsoft.com/office/drawing/2014/chart" uri="{C3380CC4-5D6E-409C-BE32-E72D297353CC}">
              <c16:uniqueId val="{00000000-328B-434B-9234-945B47D1F743}"/>
            </c:ext>
          </c:extLst>
        </c:ser>
        <c:ser>
          <c:idx val="1"/>
          <c:order val="1"/>
          <c:tx>
            <c:strRef>
              <c:f>'region vs store vs rev'!$C$3:$C$4</c:f>
              <c:strCache>
                <c:ptCount val="1"/>
                <c:pt idx="0">
                  <c:v>North</c:v>
                </c:pt>
              </c:strCache>
            </c:strRef>
          </c:tx>
          <c:spPr>
            <a:solidFill>
              <a:schemeClr val="accent2"/>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rev'!$C$5:$C$25</c:f>
              <c:numCache>
                <c:formatCode>General</c:formatCode>
                <c:ptCount val="20"/>
                <c:pt idx="1">
                  <c:v>114592.90000000002</c:v>
                </c:pt>
                <c:pt idx="4">
                  <c:v>138711.99</c:v>
                </c:pt>
                <c:pt idx="7">
                  <c:v>117454.96</c:v>
                </c:pt>
                <c:pt idx="9">
                  <c:v>143833.83000000002</c:v>
                </c:pt>
                <c:pt idx="13">
                  <c:v>147511.15000000002</c:v>
                </c:pt>
                <c:pt idx="15">
                  <c:v>95366.359999999986</c:v>
                </c:pt>
              </c:numCache>
            </c:numRef>
          </c:val>
          <c:extLst>
            <c:ext xmlns:c16="http://schemas.microsoft.com/office/drawing/2014/chart" uri="{C3380CC4-5D6E-409C-BE32-E72D297353CC}">
              <c16:uniqueId val="{00000001-328B-434B-9234-945B47D1F743}"/>
            </c:ext>
          </c:extLst>
        </c:ser>
        <c:ser>
          <c:idx val="2"/>
          <c:order val="2"/>
          <c:tx>
            <c:strRef>
              <c:f>'region vs store vs rev'!$D$3:$D$4</c:f>
              <c:strCache>
                <c:ptCount val="1"/>
                <c:pt idx="0">
                  <c:v>South</c:v>
                </c:pt>
              </c:strCache>
            </c:strRef>
          </c:tx>
          <c:spPr>
            <a:solidFill>
              <a:schemeClr val="accent3"/>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rev'!$D$5:$D$25</c:f>
              <c:numCache>
                <c:formatCode>General</c:formatCode>
                <c:ptCount val="20"/>
                <c:pt idx="3">
                  <c:v>109128.63999999997</c:v>
                </c:pt>
                <c:pt idx="6">
                  <c:v>122885.99000000002</c:v>
                </c:pt>
                <c:pt idx="12">
                  <c:v>116155.4</c:v>
                </c:pt>
                <c:pt idx="14">
                  <c:v>144009.60000000001</c:v>
                </c:pt>
                <c:pt idx="17">
                  <c:v>125499.32999999999</c:v>
                </c:pt>
                <c:pt idx="19">
                  <c:v>126549.98000000001</c:v>
                </c:pt>
              </c:numCache>
            </c:numRef>
          </c:val>
          <c:extLst>
            <c:ext xmlns:c16="http://schemas.microsoft.com/office/drawing/2014/chart" uri="{C3380CC4-5D6E-409C-BE32-E72D297353CC}">
              <c16:uniqueId val="{00000002-328B-434B-9234-945B47D1F743}"/>
            </c:ext>
          </c:extLst>
        </c:ser>
        <c:ser>
          <c:idx val="3"/>
          <c:order val="3"/>
          <c:tx>
            <c:strRef>
              <c:f>'region vs store vs rev'!$E$3:$E$4</c:f>
              <c:strCache>
                <c:ptCount val="1"/>
                <c:pt idx="0">
                  <c:v>West</c:v>
                </c:pt>
              </c:strCache>
            </c:strRef>
          </c:tx>
          <c:spPr>
            <a:solidFill>
              <a:schemeClr val="accent4"/>
            </a:solidFill>
            <a:ln>
              <a:noFill/>
            </a:ln>
            <a:effectLst/>
            <a:sp3d/>
          </c:spPr>
          <c:invertIfNegative val="0"/>
          <c:cat>
            <c:strRef>
              <c:f>'region vs store vs rev'!$A$5:$A$25</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'region vs store vs rev'!$E$5:$E$25</c:f>
              <c:numCache>
                <c:formatCode>General</c:formatCode>
                <c:ptCount val="20"/>
                <c:pt idx="8">
                  <c:v>131216.55000000002</c:v>
                </c:pt>
                <c:pt idx="18">
                  <c:v>185351.38999999993</c:v>
                </c:pt>
              </c:numCache>
            </c:numRef>
          </c:val>
          <c:extLst>
            <c:ext xmlns:c16="http://schemas.microsoft.com/office/drawing/2014/chart" uri="{C3380CC4-5D6E-409C-BE32-E72D297353CC}">
              <c16:uniqueId val="{00000003-328B-434B-9234-945B47D1F743}"/>
            </c:ext>
          </c:extLst>
        </c:ser>
        <c:dLbls>
          <c:showLegendKey val="0"/>
          <c:showVal val="0"/>
          <c:showCatName val="0"/>
          <c:showSerName val="0"/>
          <c:showPercent val="0"/>
          <c:showBubbleSize val="0"/>
        </c:dLbls>
        <c:gapWidth val="150"/>
        <c:shape val="box"/>
        <c:axId val="2028428160"/>
        <c:axId val="2028411840"/>
        <c:axId val="989284944"/>
      </c:bar3DChart>
      <c:catAx>
        <c:axId val="202842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11840"/>
        <c:crosses val="autoZero"/>
        <c:auto val="1"/>
        <c:lblAlgn val="ctr"/>
        <c:lblOffset val="100"/>
        <c:noMultiLvlLbl val="0"/>
      </c:catAx>
      <c:valAx>
        <c:axId val="20284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28160"/>
        <c:crosses val="autoZero"/>
        <c:crossBetween val="between"/>
      </c:valAx>
      <c:serAx>
        <c:axId val="9892849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4118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0</xdr:colOff>
      <xdr:row>7</xdr:row>
      <xdr:rowOff>41910</xdr:rowOff>
    </xdr:from>
    <xdr:to>
      <xdr:col>14</xdr:col>
      <xdr:colOff>304800</xdr:colOff>
      <xdr:row>22</xdr:row>
      <xdr:rowOff>41910</xdr:rowOff>
    </xdr:to>
    <xdr:graphicFrame macro="">
      <xdr:nvGraphicFramePr>
        <xdr:cNvPr id="2" name="Chart 1">
          <a:extLst>
            <a:ext uri="{FF2B5EF4-FFF2-40B4-BE49-F238E27FC236}">
              <a16:creationId xmlns:a16="http://schemas.microsoft.com/office/drawing/2014/main" id="{7F0F7EE0-C70F-0B50-F860-EF95BB1D9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5</xdr:row>
      <xdr:rowOff>49530</xdr:rowOff>
    </xdr:from>
    <xdr:to>
      <xdr:col>11</xdr:col>
      <xdr:colOff>533400</xdr:colOff>
      <xdr:row>20</xdr:row>
      <xdr:rowOff>49530</xdr:rowOff>
    </xdr:to>
    <xdr:graphicFrame macro="">
      <xdr:nvGraphicFramePr>
        <xdr:cNvPr id="2" name="Chart 1">
          <a:extLst>
            <a:ext uri="{FF2B5EF4-FFF2-40B4-BE49-F238E27FC236}">
              <a16:creationId xmlns:a16="http://schemas.microsoft.com/office/drawing/2014/main" id="{A25CA1BF-21B6-8469-D9E4-ED9C45934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175260</xdr:colOff>
      <xdr:row>61</xdr:row>
      <xdr:rowOff>57150</xdr:rowOff>
    </xdr:from>
    <xdr:to>
      <xdr:col>12</xdr:col>
      <xdr:colOff>144780</xdr:colOff>
      <xdr:row>76</xdr:row>
      <xdr:rowOff>57150</xdr:rowOff>
    </xdr:to>
    <xdr:graphicFrame macro="">
      <xdr:nvGraphicFramePr>
        <xdr:cNvPr id="2" name="Chart 1">
          <a:extLst>
            <a:ext uri="{FF2B5EF4-FFF2-40B4-BE49-F238E27FC236}">
              <a16:creationId xmlns:a16="http://schemas.microsoft.com/office/drawing/2014/main" id="{542EBA3F-CD7F-5EC1-D0AA-D036175EE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5</xdr:row>
      <xdr:rowOff>41910</xdr:rowOff>
    </xdr:from>
    <xdr:to>
      <xdr:col>7</xdr:col>
      <xdr:colOff>320040</xdr:colOff>
      <xdr:row>20</xdr:row>
      <xdr:rowOff>41910</xdr:rowOff>
    </xdr:to>
    <xdr:graphicFrame macro="">
      <xdr:nvGraphicFramePr>
        <xdr:cNvPr id="5" name="Chart 4">
          <a:extLst>
            <a:ext uri="{FF2B5EF4-FFF2-40B4-BE49-F238E27FC236}">
              <a16:creationId xmlns:a16="http://schemas.microsoft.com/office/drawing/2014/main" id="{53EF676B-73A7-EBCE-1D4C-74B6C7A21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792480</xdr:colOff>
      <xdr:row>6</xdr:row>
      <xdr:rowOff>148590</xdr:rowOff>
    </xdr:from>
    <xdr:to>
      <xdr:col>9</xdr:col>
      <xdr:colOff>228600</xdr:colOff>
      <xdr:row>21</xdr:row>
      <xdr:rowOff>148590</xdr:rowOff>
    </xdr:to>
    <xdr:graphicFrame macro="">
      <xdr:nvGraphicFramePr>
        <xdr:cNvPr id="3" name="Chart 2">
          <a:extLst>
            <a:ext uri="{FF2B5EF4-FFF2-40B4-BE49-F238E27FC236}">
              <a16:creationId xmlns:a16="http://schemas.microsoft.com/office/drawing/2014/main" id="{32080D46-7EA9-A8A8-F53B-7AEED38DD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662940</xdr:colOff>
      <xdr:row>5</xdr:row>
      <xdr:rowOff>72390</xdr:rowOff>
    </xdr:from>
    <xdr:to>
      <xdr:col>8</xdr:col>
      <xdr:colOff>914400</xdr:colOff>
      <xdr:row>20</xdr:row>
      <xdr:rowOff>72390</xdr:rowOff>
    </xdr:to>
    <xdr:graphicFrame macro="">
      <xdr:nvGraphicFramePr>
        <xdr:cNvPr id="3" name="Chart 2">
          <a:extLst>
            <a:ext uri="{FF2B5EF4-FFF2-40B4-BE49-F238E27FC236}">
              <a16:creationId xmlns:a16="http://schemas.microsoft.com/office/drawing/2014/main" id="{FDB72AC1-3C9D-57E4-9A73-35E5B7F22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43962</xdr:colOff>
      <xdr:row>5</xdr:row>
      <xdr:rowOff>17585</xdr:rowOff>
    </xdr:from>
    <xdr:to>
      <xdr:col>10</xdr:col>
      <xdr:colOff>14654</xdr:colOff>
      <xdr:row>20</xdr:row>
      <xdr:rowOff>35169</xdr:rowOff>
    </xdr:to>
    <xdr:graphicFrame macro="">
      <xdr:nvGraphicFramePr>
        <xdr:cNvPr id="3" name="Chart 2">
          <a:extLst>
            <a:ext uri="{FF2B5EF4-FFF2-40B4-BE49-F238E27FC236}">
              <a16:creationId xmlns:a16="http://schemas.microsoft.com/office/drawing/2014/main" id="{A037C019-0CFF-FAD5-6033-2E41B57C5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807720</xdr:colOff>
      <xdr:row>6</xdr:row>
      <xdr:rowOff>148590</xdr:rowOff>
    </xdr:from>
    <xdr:to>
      <xdr:col>9</xdr:col>
      <xdr:colOff>236220</xdr:colOff>
      <xdr:row>21</xdr:row>
      <xdr:rowOff>148590</xdr:rowOff>
    </xdr:to>
    <xdr:graphicFrame macro="">
      <xdr:nvGraphicFramePr>
        <xdr:cNvPr id="3" name="Chart 2">
          <a:extLst>
            <a:ext uri="{FF2B5EF4-FFF2-40B4-BE49-F238E27FC236}">
              <a16:creationId xmlns:a16="http://schemas.microsoft.com/office/drawing/2014/main" id="{DA9CF5EA-F48E-FEB9-5968-F63097A95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563880</xdr:colOff>
      <xdr:row>20</xdr:row>
      <xdr:rowOff>47065</xdr:rowOff>
    </xdr:from>
    <xdr:to>
      <xdr:col>10</xdr:col>
      <xdr:colOff>358140</xdr:colOff>
      <xdr:row>34</xdr:row>
      <xdr:rowOff>123265</xdr:rowOff>
    </xdr:to>
    <xdr:graphicFrame macro="">
      <xdr:nvGraphicFramePr>
        <xdr:cNvPr id="7" name="Chart 6">
          <a:extLst>
            <a:ext uri="{FF2B5EF4-FFF2-40B4-BE49-F238E27FC236}">
              <a16:creationId xmlns:a16="http://schemas.microsoft.com/office/drawing/2014/main" id="{C15B229E-8846-42F8-8ABD-3FD36B648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596282</xdr:colOff>
      <xdr:row>5</xdr:row>
      <xdr:rowOff>27982</xdr:rowOff>
    </xdr:from>
    <xdr:to>
      <xdr:col>24</xdr:col>
      <xdr:colOff>53790</xdr:colOff>
      <xdr:row>19</xdr:row>
      <xdr:rowOff>161364</xdr:rowOff>
    </xdr:to>
    <xdr:graphicFrame macro="">
      <xdr:nvGraphicFramePr>
        <xdr:cNvPr id="8" name="Chart 7">
          <a:extLst>
            <a:ext uri="{FF2B5EF4-FFF2-40B4-BE49-F238E27FC236}">
              <a16:creationId xmlns:a16="http://schemas.microsoft.com/office/drawing/2014/main" id="{883FC6F0-B172-40A8-A601-D1D0D63C7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384586</xdr:colOff>
      <xdr:row>20</xdr:row>
      <xdr:rowOff>107128</xdr:rowOff>
    </xdr:from>
    <xdr:to>
      <xdr:col>16</xdr:col>
      <xdr:colOff>460786</xdr:colOff>
      <xdr:row>34</xdr:row>
      <xdr:rowOff>19274</xdr:rowOff>
    </xdr:to>
    <xdr:graphicFrame macro="">
      <xdr:nvGraphicFramePr>
        <xdr:cNvPr id="9" name="Chart 8">
          <a:extLst>
            <a:ext uri="{FF2B5EF4-FFF2-40B4-BE49-F238E27FC236}">
              <a16:creationId xmlns:a16="http://schemas.microsoft.com/office/drawing/2014/main" id="{D35D9E5F-11AF-42BE-ABFC-85F842C75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591671</xdr:colOff>
      <xdr:row>20</xdr:row>
      <xdr:rowOff>43030</xdr:rowOff>
    </xdr:from>
    <xdr:to>
      <xdr:col>24</xdr:col>
      <xdr:colOff>39445</xdr:colOff>
      <xdr:row>34</xdr:row>
      <xdr:rowOff>20170</xdr:rowOff>
    </xdr:to>
    <xdr:graphicFrame macro="">
      <xdr:nvGraphicFramePr>
        <xdr:cNvPr id="11" name="Chart 10">
          <a:extLst>
            <a:ext uri="{FF2B5EF4-FFF2-40B4-BE49-F238E27FC236}">
              <a16:creationId xmlns:a16="http://schemas.microsoft.com/office/drawing/2014/main" id="{114C7615-AE65-4BE1-896A-45B467CC0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136712</xdr:colOff>
      <xdr:row>13</xdr:row>
      <xdr:rowOff>87854</xdr:rowOff>
    </xdr:from>
    <xdr:to>
      <xdr:col>27</xdr:col>
      <xdr:colOff>136712</xdr:colOff>
      <xdr:row>20</xdr:row>
      <xdr:rowOff>152401</xdr:rowOff>
    </xdr:to>
    <mc:AlternateContent xmlns:mc="http://schemas.openxmlformats.org/markup-compatibility/2006" xmlns:a14="http://schemas.microsoft.com/office/drawing/2010/main">
      <mc:Choice Requires="a14">
        <xdr:graphicFrame macro="">
          <xdr:nvGraphicFramePr>
            <xdr:cNvPr id="12" name="new ds">
              <a:extLst>
                <a:ext uri="{FF2B5EF4-FFF2-40B4-BE49-F238E27FC236}">
                  <a16:creationId xmlns:a16="http://schemas.microsoft.com/office/drawing/2014/main" id="{5ED86E8D-CB6E-F41A-42A6-BA6464888007}"/>
                </a:ext>
              </a:extLst>
            </xdr:cNvPr>
            <xdr:cNvGraphicFramePr/>
          </xdr:nvGraphicFramePr>
          <xdr:xfrm>
            <a:off x="0" y="0"/>
            <a:ext cx="0" cy="0"/>
          </xdr:xfrm>
          <a:graphic>
            <a:graphicData uri="http://schemas.microsoft.com/office/drawing/2010/slicer">
              <sle:slicer xmlns:sle="http://schemas.microsoft.com/office/drawing/2010/slicer" name="new ds"/>
            </a:graphicData>
          </a:graphic>
        </xdr:graphicFrame>
      </mc:Choice>
      <mc:Fallback xmlns="">
        <xdr:sp macro="" textlink="">
          <xdr:nvSpPr>
            <xdr:cNvPr id="0" name=""/>
            <xdr:cNvSpPr>
              <a:spLocks noTextEdit="1"/>
            </xdr:cNvSpPr>
          </xdr:nvSpPr>
          <xdr:spPr>
            <a:xfrm>
              <a:off x="14767112" y="2493597"/>
              <a:ext cx="1828800" cy="1359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141641</xdr:colOff>
      <xdr:row>20</xdr:row>
      <xdr:rowOff>173468</xdr:rowOff>
    </xdr:from>
    <xdr:to>
      <xdr:col>27</xdr:col>
      <xdr:colOff>141641</xdr:colOff>
      <xdr:row>28</xdr:row>
      <xdr:rowOff>98613</xdr:rowOff>
    </xdr:to>
    <mc:AlternateContent xmlns:mc="http://schemas.openxmlformats.org/markup-compatibility/2006" xmlns:a14="http://schemas.microsoft.com/office/drawing/2010/main">
      <mc:Choice Requires="a14">
        <xdr:graphicFrame macro="">
          <xdr:nvGraphicFramePr>
            <xdr:cNvPr id="13" name="Product_ID">
              <a:extLst>
                <a:ext uri="{FF2B5EF4-FFF2-40B4-BE49-F238E27FC236}">
                  <a16:creationId xmlns:a16="http://schemas.microsoft.com/office/drawing/2014/main" id="{D5034B78-2DEE-AB03-125B-D1E9862DC27A}"/>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4772041" y="3874611"/>
              <a:ext cx="1828800" cy="1405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119679</xdr:colOff>
      <xdr:row>4</xdr:row>
      <xdr:rowOff>160470</xdr:rowOff>
    </xdr:from>
    <xdr:to>
      <xdr:col>27</xdr:col>
      <xdr:colOff>119679</xdr:colOff>
      <xdr:row>13</xdr:row>
      <xdr:rowOff>17929</xdr:rowOff>
    </xdr:to>
    <mc:AlternateContent xmlns:mc="http://schemas.openxmlformats.org/markup-compatibility/2006" xmlns:a14="http://schemas.microsoft.com/office/drawing/2010/main">
      <mc:Choice Requires="a14">
        <xdr:graphicFrame macro="">
          <xdr:nvGraphicFramePr>
            <xdr:cNvPr id="14" name="Quantity">
              <a:extLst>
                <a:ext uri="{FF2B5EF4-FFF2-40B4-BE49-F238E27FC236}">
                  <a16:creationId xmlns:a16="http://schemas.microsoft.com/office/drawing/2014/main" id="{669C8D58-3521-757B-E506-730D3E370D7D}"/>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4750079" y="900699"/>
              <a:ext cx="1828800" cy="1522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147470</xdr:colOff>
      <xdr:row>28</xdr:row>
      <xdr:rowOff>125506</xdr:rowOff>
    </xdr:from>
    <xdr:to>
      <xdr:col>27</xdr:col>
      <xdr:colOff>147470</xdr:colOff>
      <xdr:row>36</xdr:row>
      <xdr:rowOff>53788</xdr:rowOff>
    </xdr:to>
    <mc:AlternateContent xmlns:mc="http://schemas.openxmlformats.org/markup-compatibility/2006" xmlns:a14="http://schemas.microsoft.com/office/drawing/2010/main">
      <mc:Choice Requires="a14">
        <xdr:graphicFrame macro="">
          <xdr:nvGraphicFramePr>
            <xdr:cNvPr id="16" name="TOTAL REVENUE">
              <a:extLst>
                <a:ext uri="{FF2B5EF4-FFF2-40B4-BE49-F238E27FC236}">
                  <a16:creationId xmlns:a16="http://schemas.microsoft.com/office/drawing/2014/main" id="{73C77E3A-5822-5F94-1F12-41FC8C21B153}"/>
                </a:ext>
              </a:extLst>
            </xdr:cNvPr>
            <xdr:cNvGraphicFramePr/>
          </xdr:nvGraphicFramePr>
          <xdr:xfrm>
            <a:off x="0" y="0"/>
            <a:ext cx="0" cy="0"/>
          </xdr:xfrm>
          <a:graphic>
            <a:graphicData uri="http://schemas.microsoft.com/office/drawing/2010/slicer">
              <sle:slicer xmlns:sle="http://schemas.microsoft.com/office/drawing/2010/slicer" name="TOTAL REVENUE"/>
            </a:graphicData>
          </a:graphic>
        </xdr:graphicFrame>
      </mc:Choice>
      <mc:Fallback xmlns="">
        <xdr:sp macro="" textlink="">
          <xdr:nvSpPr>
            <xdr:cNvPr id="0" name=""/>
            <xdr:cNvSpPr>
              <a:spLocks noTextEdit="1"/>
            </xdr:cNvSpPr>
          </xdr:nvSpPr>
          <xdr:spPr>
            <a:xfrm>
              <a:off x="14777870" y="5307106"/>
              <a:ext cx="1828800" cy="140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49755</xdr:rowOff>
    </xdr:from>
    <xdr:to>
      <xdr:col>3</xdr:col>
      <xdr:colOff>0</xdr:colOff>
      <xdr:row>28</xdr:row>
      <xdr:rowOff>89647</xdr:rowOff>
    </xdr:to>
    <mc:AlternateContent xmlns:mc="http://schemas.openxmlformats.org/markup-compatibility/2006" xmlns:a14="http://schemas.microsoft.com/office/drawing/2010/main">
      <mc:Choice Requires="a14">
        <xdr:graphicFrame macro="">
          <xdr:nvGraphicFramePr>
            <xdr:cNvPr id="17" name="Unit_Price">
              <a:extLst>
                <a:ext uri="{FF2B5EF4-FFF2-40B4-BE49-F238E27FC236}">
                  <a16:creationId xmlns:a16="http://schemas.microsoft.com/office/drawing/2014/main" id="{7AA7AE80-BCC0-28CE-87B7-5A50547CED79}"/>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0" y="3935955"/>
              <a:ext cx="1828800" cy="1335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896</xdr:rowOff>
    </xdr:from>
    <xdr:to>
      <xdr:col>3</xdr:col>
      <xdr:colOff>0</xdr:colOff>
      <xdr:row>21</xdr:row>
      <xdr:rowOff>26895</xdr:rowOff>
    </xdr:to>
    <mc:AlternateContent xmlns:mc="http://schemas.openxmlformats.org/markup-compatibility/2006" xmlns:a14="http://schemas.microsoft.com/office/drawing/2010/main">
      <mc:Choice Requires="a14">
        <xdr:graphicFrame macro="">
          <xdr:nvGraphicFramePr>
            <xdr:cNvPr id="18" name="Store_ID">
              <a:extLst>
                <a:ext uri="{FF2B5EF4-FFF2-40B4-BE49-F238E27FC236}">
                  <a16:creationId xmlns:a16="http://schemas.microsoft.com/office/drawing/2014/main" id="{763F96F0-3AA0-858A-EC9F-06AC129E3289}"/>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0" y="2406639"/>
              <a:ext cx="1828800" cy="1506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591671</xdr:colOff>
      <xdr:row>5</xdr:row>
      <xdr:rowOff>17928</xdr:rowOff>
    </xdr:from>
    <xdr:to>
      <xdr:col>16</xdr:col>
      <xdr:colOff>564777</xdr:colOff>
      <xdr:row>20</xdr:row>
      <xdr:rowOff>71717</xdr:rowOff>
    </xdr:to>
    <xdr:graphicFrame macro="">
      <xdr:nvGraphicFramePr>
        <xdr:cNvPr id="19" name="Chart 18">
          <a:extLst>
            <a:ext uri="{FF2B5EF4-FFF2-40B4-BE49-F238E27FC236}">
              <a16:creationId xmlns:a16="http://schemas.microsoft.com/office/drawing/2014/main" id="{4E967F01-9AD6-4813-975D-3EF212B4E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564777</xdr:colOff>
      <xdr:row>5</xdr:row>
      <xdr:rowOff>0</xdr:rowOff>
    </xdr:from>
    <xdr:to>
      <xdr:col>10</xdr:col>
      <xdr:colOff>535469</xdr:colOff>
      <xdr:row>20</xdr:row>
      <xdr:rowOff>17584</xdr:rowOff>
    </xdr:to>
    <xdr:graphicFrame macro="">
      <xdr:nvGraphicFramePr>
        <xdr:cNvPr id="20" name="Chart 19">
          <a:extLst>
            <a:ext uri="{FF2B5EF4-FFF2-40B4-BE49-F238E27FC236}">
              <a16:creationId xmlns:a16="http://schemas.microsoft.com/office/drawing/2014/main" id="{BC42ED61-B716-4008-B6B4-88207B3C1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283028</xdr:colOff>
      <xdr:row>35</xdr:row>
      <xdr:rowOff>83693</xdr:rowOff>
    </xdr:from>
    <xdr:to>
      <xdr:col>9</xdr:col>
      <xdr:colOff>283028</xdr:colOff>
      <xdr:row>43</xdr:row>
      <xdr:rowOff>41624</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0AE8CDED-62A4-E9F0-8857-8729AAF2303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40628" y="6560693"/>
              <a:ext cx="1828800" cy="143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121920</xdr:rowOff>
    </xdr:from>
    <xdr:to>
      <xdr:col>3</xdr:col>
      <xdr:colOff>0</xdr:colOff>
      <xdr:row>37</xdr:row>
      <xdr:rowOff>98612</xdr:rowOff>
    </xdr:to>
    <mc:AlternateContent xmlns:mc="http://schemas.openxmlformats.org/markup-compatibility/2006" xmlns:a14="http://schemas.microsoft.com/office/drawing/2010/main">
      <mc:Choice Requires="a14">
        <xdr:graphicFrame macro="">
          <xdr:nvGraphicFramePr>
            <xdr:cNvPr id="22" name="TOTAL REVENUE 1">
              <a:extLst>
                <a:ext uri="{FF2B5EF4-FFF2-40B4-BE49-F238E27FC236}">
                  <a16:creationId xmlns:a16="http://schemas.microsoft.com/office/drawing/2014/main" id="{53A448D2-B521-7E37-5A0C-96B83A3DE678}"/>
                </a:ext>
              </a:extLst>
            </xdr:cNvPr>
            <xdr:cNvGraphicFramePr/>
          </xdr:nvGraphicFramePr>
          <xdr:xfrm>
            <a:off x="0" y="0"/>
            <a:ext cx="0" cy="0"/>
          </xdr:xfrm>
          <a:graphic>
            <a:graphicData uri="http://schemas.microsoft.com/office/drawing/2010/slicer">
              <sle:slicer xmlns:sle="http://schemas.microsoft.com/office/drawing/2010/slicer" name="TOTAL REVENUE 1"/>
            </a:graphicData>
          </a:graphic>
        </xdr:graphicFrame>
      </mc:Choice>
      <mc:Fallback xmlns="">
        <xdr:sp macro="" textlink="">
          <xdr:nvSpPr>
            <xdr:cNvPr id="0" name=""/>
            <xdr:cNvSpPr>
              <a:spLocks noTextEdit="1"/>
            </xdr:cNvSpPr>
          </xdr:nvSpPr>
          <xdr:spPr>
            <a:xfrm>
              <a:off x="0" y="5303520"/>
              <a:ext cx="1828800" cy="1642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156435</xdr:rowOff>
    </xdr:from>
    <xdr:to>
      <xdr:col>3</xdr:col>
      <xdr:colOff>0</xdr:colOff>
      <xdr:row>12</xdr:row>
      <xdr:rowOff>161365</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DE35328D-00FF-FD29-7512-C9190AB718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11606"/>
              <a:ext cx="1828800" cy="1670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446314</xdr:colOff>
      <xdr:row>35</xdr:row>
      <xdr:rowOff>32657</xdr:rowOff>
    </xdr:from>
    <xdr:to>
      <xdr:col>17</xdr:col>
      <xdr:colOff>141514</xdr:colOff>
      <xdr:row>50</xdr:row>
      <xdr:rowOff>0</xdr:rowOff>
    </xdr:to>
    <xdr:graphicFrame macro="">
      <xdr:nvGraphicFramePr>
        <xdr:cNvPr id="2" name="Chart 1">
          <a:extLst>
            <a:ext uri="{FF2B5EF4-FFF2-40B4-BE49-F238E27FC236}">
              <a16:creationId xmlns:a16="http://schemas.microsoft.com/office/drawing/2014/main" id="{804CA6A6-6595-4737-AB0A-B415A5BD3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27214</xdr:colOff>
      <xdr:row>35</xdr:row>
      <xdr:rowOff>79466</xdr:rowOff>
    </xdr:from>
    <xdr:to>
      <xdr:col>6</xdr:col>
      <xdr:colOff>27214</xdr:colOff>
      <xdr:row>44</xdr:row>
      <xdr:rowOff>54430</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D32A660B-989B-510B-3AD6-481D63E0CF9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856014" y="6480266"/>
              <a:ext cx="1828800" cy="1620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280852</xdr:colOff>
      <xdr:row>43</xdr:row>
      <xdr:rowOff>171995</xdr:rowOff>
    </xdr:from>
    <xdr:to>
      <xdr:col>9</xdr:col>
      <xdr:colOff>280852</xdr:colOff>
      <xdr:row>50</xdr:row>
      <xdr:rowOff>178527</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4B7D2BC-5F30-45A0-3F54-28DDFE20EF6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38452" y="7916686"/>
              <a:ext cx="1828800" cy="1267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125977</xdr:rowOff>
    </xdr:from>
    <xdr:to>
      <xdr:col>3</xdr:col>
      <xdr:colOff>0</xdr:colOff>
      <xdr:row>47</xdr:row>
      <xdr:rowOff>24740</xdr:rowOff>
    </xdr:to>
    <mc:AlternateContent xmlns:mc="http://schemas.openxmlformats.org/markup-compatibility/2006" xmlns:a14="http://schemas.microsoft.com/office/drawing/2010/main">
      <mc:Choice Requires="a14">
        <xdr:graphicFrame macro="">
          <xdr:nvGraphicFramePr>
            <xdr:cNvPr id="5" name="loyalty level">
              <a:extLst>
                <a:ext uri="{FF2B5EF4-FFF2-40B4-BE49-F238E27FC236}">
                  <a16:creationId xmlns:a16="http://schemas.microsoft.com/office/drawing/2014/main" id="{B0E67DFC-8411-7F51-0F03-86FF7A3A7506}"/>
                </a:ext>
              </a:extLst>
            </xdr:cNvPr>
            <xdr:cNvGraphicFramePr/>
          </xdr:nvGraphicFramePr>
          <xdr:xfrm>
            <a:off x="0" y="0"/>
            <a:ext cx="0" cy="0"/>
          </xdr:xfrm>
          <a:graphic>
            <a:graphicData uri="http://schemas.microsoft.com/office/drawing/2010/slicer">
              <sle:slicer xmlns:sle="http://schemas.microsoft.com/office/drawing/2010/slicer" name="loyalty level"/>
            </a:graphicData>
          </a:graphic>
        </xdr:graphicFrame>
      </mc:Choice>
      <mc:Fallback xmlns="">
        <xdr:sp macro="" textlink="">
          <xdr:nvSpPr>
            <xdr:cNvPr id="0" name=""/>
            <xdr:cNvSpPr>
              <a:spLocks noTextEdit="1"/>
            </xdr:cNvSpPr>
          </xdr:nvSpPr>
          <xdr:spPr>
            <a:xfrm>
              <a:off x="0" y="6790013"/>
              <a:ext cx="1828800" cy="1699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274320</xdr:colOff>
      <xdr:row>35</xdr:row>
      <xdr:rowOff>60960</xdr:rowOff>
    </xdr:from>
    <xdr:to>
      <xdr:col>23</xdr:col>
      <xdr:colOff>441960</xdr:colOff>
      <xdr:row>48</xdr:row>
      <xdr:rowOff>167640</xdr:rowOff>
    </xdr:to>
    <xdr:graphicFrame macro="">
      <xdr:nvGraphicFramePr>
        <xdr:cNvPr id="6" name="Chart 5">
          <a:extLst>
            <a:ext uri="{FF2B5EF4-FFF2-40B4-BE49-F238E27FC236}">
              <a16:creationId xmlns:a16="http://schemas.microsoft.com/office/drawing/2014/main" id="{2BB3D47B-0233-4FE6-9A78-70BA2D2D2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129540</xdr:colOff>
      <xdr:row>36</xdr:row>
      <xdr:rowOff>129540</xdr:rowOff>
    </xdr:from>
    <xdr:to>
      <xdr:col>27</xdr:col>
      <xdr:colOff>129540</xdr:colOff>
      <xdr:row>50</xdr:row>
      <xdr:rowOff>36195</xdr:rowOff>
    </xdr:to>
    <mc:AlternateContent xmlns:mc="http://schemas.openxmlformats.org/markup-compatibility/2006" xmlns:a14="http://schemas.microsoft.com/office/drawing/2010/main">
      <mc:Choice Requires="a14">
        <xdr:graphicFrame macro="">
          <xdr:nvGraphicFramePr>
            <xdr:cNvPr id="10" name="Store_ID 1">
              <a:extLst>
                <a:ext uri="{FF2B5EF4-FFF2-40B4-BE49-F238E27FC236}">
                  <a16:creationId xmlns:a16="http://schemas.microsoft.com/office/drawing/2014/main" id="{33C32227-4255-08AA-64B8-7A53F6BADE76}"/>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14759940" y="6613467"/>
              <a:ext cx="1828800" cy="2428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813778587966" createdVersion="8" refreshedVersion="8" minRefreshableVersion="3" recordCount="5" xr:uid="{F8A45D47-9855-48A2-B6F4-02987D964EE5}">
  <cacheSource type="worksheet">
    <worksheetSource ref="A3:D8" sheet="REGION VS REV VS DIS VS QUA"/>
  </cacheSource>
  <cacheFields count="4">
    <cacheField name="Row Labels" numFmtId="0">
      <sharedItems count="5">
        <s v="East"/>
        <s v="North"/>
        <s v="South"/>
        <s v="West"/>
        <s v="Grand Total"/>
      </sharedItems>
    </cacheField>
    <cacheField name="Sum of TOTAL REVENUE" numFmtId="2">
      <sharedItems containsSemiMixedTypes="0" containsString="0" containsNumber="1" minValue="316567.94" maxValue="2551066.9777215845" count="5">
        <n v="732798.90772158315"/>
        <n v="757471.19"/>
        <n v="744228.94000000064"/>
        <n v="316567.94"/>
        <n v="2551066.9777215845"/>
      </sharedItems>
    </cacheField>
    <cacheField name="Sum of Quantity" numFmtId="0">
      <sharedItems containsSemiMixedTypes="0" containsString="0" containsNumber="1" containsInteger="1" minValue="593" maxValue="4948" count="5">
        <n v="1447"/>
        <n v="1495"/>
        <n v="1413"/>
        <n v="593"/>
        <n v="4948"/>
      </sharedItems>
    </cacheField>
    <cacheField name="Sum of Discount" numFmtId="0">
      <sharedItems containsSemiMixedTypes="0" containsString="0" containsNumber="1" minValue="33.390000000000036" maxValue="295.5800000000001" count="5">
        <n v="87.930000000000049"/>
        <n v="89.230000000000032"/>
        <n v="85.030000000000172"/>
        <n v="33.390000000000036"/>
        <n v="295.5800000000001"/>
      </sharedItems>
    </cacheField>
  </cacheFields>
  <extLst>
    <ext xmlns:x14="http://schemas.microsoft.com/office/spreadsheetml/2009/9/main" uri="{725AE2AE-9491-48be-B2B4-4EB974FC3084}">
      <x14:pivotCacheDefinition pivotCacheId="206949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822174305555" createdVersion="8" refreshedVersion="8" minRefreshableVersion="3" recordCount="2000" xr:uid="{15BF2379-F854-4633-9ED2-0A02AAB567DD}">
  <cacheSource type="worksheet">
    <worksheetSource name="SALES_FACT"/>
  </cacheSource>
  <cacheFields count="15">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acheField>
    <cacheField name="Quantity" numFmtId="0">
      <sharedItems containsString="0" containsBlank="1" containsNumber="1" containsInteger="1" minValue="1" maxValue="4"/>
    </cacheField>
    <cacheField name="FILLED QT" numFmtId="0">
      <sharedItems containsSemiMixedTypes="0" containsString="0" containsNumber="1" containsInteger="1" minValue="1" maxValue="4"/>
    </cacheField>
    <cacheField name="Unit_Price" numFmtId="0">
      <sharedItems containsString="0" containsBlank="1" containsNumber="1" minValue="20.09" maxValue="999.89"/>
    </cacheField>
    <cacheField name="filled UP" numFmtId="165">
      <sharedItems containsSemiMixedTypes="0" containsString="0" containsNumber="1" minValue="20.09" maxValue="999.89"/>
    </cacheField>
    <cacheField name="Discount" numFmtId="0">
      <sharedItems containsString="0" containsBlank="1" containsNumber="1" minValue="0" maxValue="0.3"/>
    </cacheField>
    <cacheField name="new ds" numFmtId="2">
      <sharedItems containsSemiMixedTypes="0" containsString="0" containsNumber="1" minValue="0" maxValue="0.3"/>
    </cacheField>
    <cacheField name="Payment_Type" numFmtId="0">
      <sharedItems/>
    </cacheField>
    <cacheField name="Total_Amount" numFmtId="0">
      <sharedItems containsString="0" containsBlank="1" containsNumber="1" minValue="18.459" maxValue="3908.2428"/>
    </cacheField>
    <cacheField name="TOTAL REVENUE" numFmtId="165">
      <sharedItems containsSemiMixedTypes="0" containsString="0" containsNumber="1" minValue="21.080000000000002" maxValue="3992.65"/>
    </cacheField>
    <cacheField name="REG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848680671297" createdVersion="8" refreshedVersion="8" minRefreshableVersion="3" recordCount="4" xr:uid="{DCAAFF96-D732-4FF6-A5B7-19119CDE03FA}">
  <cacheSource type="worksheet">
    <worksheetSource name="REGION"/>
  </cacheSource>
  <cacheFields count="3">
    <cacheField name="S.NO" numFmtId="0">
      <sharedItems containsSemiMixedTypes="0" containsString="0" containsNumber="1" containsInteger="1" minValue="1" maxValue="4" count="4">
        <n v="1"/>
        <n v="2"/>
        <n v="3"/>
        <n v="4"/>
      </sharedItems>
    </cacheField>
    <cacheField name="REGION" numFmtId="0">
      <sharedItems count="4">
        <s v="NORTH"/>
        <s v="WEST"/>
        <s v="SOUTH"/>
        <s v="EAST"/>
      </sharedItems>
    </cacheField>
    <cacheField name="TOTAL REVENUE" numFmtId="2">
      <sharedItems containsSemiMixedTypes="0" containsString="0" containsNumber="1" minValue="316567.94" maxValue="757471.19" count="4">
        <n v="757471.19"/>
        <n v="316567.94"/>
        <n v="744228.94000000064"/>
        <n v="732798.90772158315"/>
      </sharedItems>
    </cacheField>
  </cacheFields>
  <extLst>
    <ext xmlns:x14="http://schemas.microsoft.com/office/spreadsheetml/2009/9/main" uri="{725AE2AE-9491-48be-B2B4-4EB974FC3084}">
      <x14:pivotCacheDefinition pivotCacheId="199267080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851850925923" createdVersion="8" refreshedVersion="8" minRefreshableVersion="3" recordCount="5" xr:uid="{30F331CE-C821-443C-8F25-7873A29A7A9C}">
  <cacheSource type="worksheet">
    <worksheetSource name="CATEGORY"/>
  </cacheSource>
  <cacheFields count="4">
    <cacheField name="S.NO" numFmtId="0">
      <sharedItems containsSemiMixedTypes="0" containsString="0" containsNumber="1" containsInteger="1" minValue="1" maxValue="5"/>
    </cacheField>
    <cacheField name="CATEGORY" numFmtId="0">
      <sharedItems count="5">
        <s v="Beauty"/>
        <s v="Clothing"/>
        <s v="Electronics"/>
        <s v="Home"/>
        <s v="Sports"/>
      </sharedItems>
    </cacheField>
    <cacheField name="TOTAL COST" numFmtId="2">
      <sharedItems containsSemiMixedTypes="0" containsString="0" containsNumber="1" minValue="22359.221702127667" maxValue="25202.951702127666" count="5">
        <n v="22902.941702127664"/>
        <n v="24412.881702127666"/>
        <n v="25202.951702127666"/>
        <n v="24949.381702127663"/>
        <n v="22359.221702127667"/>
      </sharedItems>
    </cacheField>
    <cacheField name="TOTAL STOCK" numFmtId="1">
      <sharedItems containsSemiMixedTypes="0" containsString="0" containsNumber="1" minValue="24030.86617647059" maxValue="27190.46192115144" count="5">
        <n v="25250.86617647059"/>
        <n v="26230.46192115144"/>
        <n v="27190.46192115144"/>
        <n v="26739.46192115144"/>
        <n v="24030.86617647059"/>
      </sharedItems>
    </cacheField>
  </cacheFields>
  <extLst>
    <ext xmlns:x14="http://schemas.microsoft.com/office/spreadsheetml/2009/9/main" uri="{725AE2AE-9491-48be-B2B4-4EB974FC3084}">
      <x14:pivotCacheDefinition pivotCacheId="47372834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896781944444" createdVersion="8" refreshedVersion="8" minRefreshableVersion="3" recordCount="500" xr:uid="{0464D219-3417-4904-AC6F-69E32463A1B0}">
  <cacheSource type="worksheet">
    <worksheetSource ref="A1:H501" sheet="cleaned customer data"/>
  </cacheSource>
  <cacheFields count="8">
    <cacheField name="cust id" numFmtId="0">
      <sharedItems/>
    </cacheField>
    <cacheField name="name" numFmtId="0">
      <sharedItems/>
    </cacheField>
    <cacheField name="Age" numFmtId="0">
      <sharedItems containsSemiMixedTypes="0" containsString="0" containsNumber="1" containsInteger="1" minValue="18" maxValue="64" count="47">
        <n v="55"/>
        <n v="26"/>
        <n v="29"/>
        <n v="59"/>
        <n v="64"/>
        <n v="24"/>
        <n v="53"/>
        <n v="28"/>
        <n v="32"/>
        <n v="49"/>
        <n v="60"/>
        <n v="43"/>
        <n v="46"/>
        <n v="36"/>
        <n v="33"/>
        <n v="52"/>
        <n v="40"/>
        <n v="18"/>
        <n v="31"/>
        <n v="27"/>
        <n v="54"/>
        <n v="41"/>
        <n v="48"/>
        <n v="25"/>
        <n v="20"/>
        <n v="35"/>
        <n v="50"/>
        <n v="21"/>
        <n v="19"/>
        <n v="45"/>
        <n v="34"/>
        <n v="61"/>
        <n v="23"/>
        <n v="37"/>
        <n v="56"/>
        <n v="51"/>
        <n v="22"/>
        <n v="58"/>
        <n v="39"/>
        <n v="44"/>
        <n v="62"/>
        <n v="30"/>
        <n v="38"/>
        <n v="57"/>
        <n v="63"/>
        <n v="42"/>
        <n v="47"/>
      </sharedItems>
    </cacheField>
    <cacheField name="gender" numFmtId="0">
      <sharedItems count="2">
        <s v="Male"/>
        <s v="Female"/>
      </sharedItems>
    </cacheField>
    <cacheField name="city"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Jonesbury"/>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s v="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state" numFmtId="0">
      <sharedItems/>
    </cacheField>
    <cacheField name="country" numFmtId="0">
      <sharedItems/>
    </cacheField>
    <cacheField name="loyalty level" numFmtId="0">
      <sharedItems count="5">
        <s v="Unknown"/>
        <s v="Platinum"/>
        <s v="Bronze"/>
        <s v="Silver"/>
        <s v="Gold"/>
      </sharedItems>
    </cacheField>
  </cacheFields>
  <extLst>
    <ext xmlns:x14="http://schemas.microsoft.com/office/spreadsheetml/2009/9/main" uri="{725AE2AE-9491-48be-B2B4-4EB974FC3084}">
      <x14:pivotCacheDefinition pivotCacheId="98901194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5.974264699071" createdVersion="8" refreshedVersion="8" minRefreshableVersion="3" recordCount="2001" xr:uid="{6955D03D-FA30-46D8-B0FE-C3BC399D1276}">
  <cacheSource type="worksheet">
    <worksheetSource ref="A1:O1048576" sheet="Sales_Fact"/>
  </cacheSource>
  <cacheFields count="15">
    <cacheField name="Sales_ID" numFmtId="0">
      <sharedItems containsBlank="1"/>
    </cacheField>
    <cacheField name="Order_Date" numFmtId="0">
      <sharedItems containsNonDate="0" containsDate="1" containsString="0" containsBlank="1" minDate="2023-10-14T00:00:00" maxDate="2025-10-14T00:00:00"/>
    </cacheField>
    <cacheField name="Customer_ID" numFmtId="0">
      <sharedItems containsBlank="1"/>
    </cacheField>
    <cacheField name="Product_ID" numFmtId="0">
      <sharedItems containsBlank="1"/>
    </cacheField>
    <cacheField name="Store_ID" numFmtId="0">
      <sharedItems containsBlank="1" count="21">
        <s v="STORE3"/>
        <s v="STORE17"/>
        <s v="STORE8"/>
        <s v="STORE5"/>
        <s v="STORE7"/>
        <s v="STORE4"/>
        <s v="STORE0"/>
        <s v="STORE14"/>
        <s v="STORE1"/>
        <s v="STORE16"/>
        <s v="STORE15"/>
        <s v="STORE9"/>
        <s v="STORE19"/>
        <s v="STORE13"/>
        <s v="STORE18"/>
        <s v="STORE10"/>
        <s v="STORE6"/>
        <s v="STORE2"/>
        <s v="STORE12"/>
        <s v="STORE11"/>
        <m/>
      </sharedItems>
    </cacheField>
    <cacheField name="Quantity" numFmtId="0">
      <sharedItems containsString="0" containsBlank="1" containsNumber="1" containsInteger="1" minValue="1" maxValue="4"/>
    </cacheField>
    <cacheField name="FILLED QT" numFmtId="0">
      <sharedItems containsString="0" containsBlank="1" containsNumber="1" containsInteger="1" minValue="1" maxValue="4"/>
    </cacheField>
    <cacheField name="Unit_Price" numFmtId="0">
      <sharedItems containsString="0" containsBlank="1" containsNumber="1" minValue="20.09" maxValue="999.89"/>
    </cacheField>
    <cacheField name=" UP" numFmtId="165">
      <sharedItems containsString="0" containsBlank="1" containsNumber="1" minValue="20.09" maxValue="999.89"/>
    </cacheField>
    <cacheField name="Discount" numFmtId="0">
      <sharedItems containsString="0" containsBlank="1" containsNumber="1" minValue="0" maxValue="0.3"/>
    </cacheField>
    <cacheField name=" DIS" numFmtId="2">
      <sharedItems containsString="0" containsBlank="1" containsNumber="1" minValue="0" maxValue="0.3"/>
    </cacheField>
    <cacheField name="Payment_Type" numFmtId="0">
      <sharedItems containsBlank="1"/>
    </cacheField>
    <cacheField name="Total_Amount" numFmtId="0">
      <sharedItems containsString="0" containsBlank="1" containsNumber="1" minValue="18.459" maxValue="3908.2428"/>
    </cacheField>
    <cacheField name="TOTAL REVENUE" numFmtId="0">
      <sharedItems containsString="0" containsBlank="1" containsNumber="1" minValue="21.080000000000002" maxValue="3992.65"/>
    </cacheField>
    <cacheField name="REGION" numFmtId="0">
      <sharedItems containsBlank="1" count="5">
        <s v="North"/>
        <s v="West"/>
        <s v="South"/>
        <s v="East"/>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5.978966550923" backgroundQuery="1" createdVersion="8" refreshedVersion="8" minRefreshableVersion="3" recordCount="0" supportSubquery="1" supportAdvancedDrill="1" xr:uid="{A2EE5E65-366E-42C0-BF9F-7E55479C763C}">
  <cacheSource type="external" connectionId="1"/>
  <cacheFields count="7">
    <cacheField name="[SALES_FACT].[Order_Date].[Order_Date]" caption="Order_Date" numFmtId="0" hierarchy="25"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S_FACT].[Order_Date (Month)].[Order_Date (Month)]" caption="Order_Date (Month)" numFmtId="0" hierarchy="41" level="1">
      <sharedItems count="12">
        <s v="Oct"/>
        <s v="Nov"/>
        <s v="Dec"/>
        <s v="Jan"/>
        <s v="Feb"/>
        <s v="Mar"/>
        <s v="Apr"/>
        <s v="May"/>
        <s v="Jun"/>
        <s v="Jul"/>
        <s v="Aug"/>
        <s v="Sep"/>
      </sharedItems>
    </cacheField>
    <cacheField name="[SALES_FACT].[Order_Date (Quarter)].[Order_Date (Quarter)]" caption="Order_Date (Quarter)" numFmtId="0" hierarchy="40" level="1">
      <sharedItems count="4">
        <s v="Qtr4"/>
        <s v="Qtr1"/>
        <s v="Qtr2"/>
        <s v="Qtr3"/>
      </sharedItems>
    </cacheField>
    <cacheField name="[SALES_FACT].[Order_Date (Year)].[Order_Date (Year)]" caption="Order_Date (Year)" numFmtId="0" hierarchy="39" level="1">
      <sharedItems count="3">
        <s v="2023"/>
        <s v="2024"/>
        <s v="2025"/>
      </sharedItems>
    </cacheField>
    <cacheField name="[Measures].[Sum of TOTAL REVENUE]" caption="Sum of TOTAL REVENUE" numFmtId="0" hierarchy="57" level="32767"/>
    <cacheField name="[SALES_FACT].[REGION].[REGION]" caption="REGION" numFmtId="0" hierarchy="38" level="1">
      <sharedItems count="4">
        <s v="East"/>
        <s v="North"/>
        <s v="South"/>
        <s v="West"/>
      </sharedItems>
    </cacheField>
    <cacheField name="[SALES_FACT].[Store_ID].[Store_ID]" caption="Store_ID" numFmtId="0" hierarchy="28" level="1">
      <sharedItems containsSemiMixedTypes="0" containsNonDate="0" containsString="0"/>
    </cacheField>
  </cacheFields>
  <cacheHierarchies count="63">
    <cacheHierarchy uniqueName="[CATEGORY].[S.NO]" caption="S.NO" attribute="1" defaultMemberUniqueName="[CATEGORY].[S.NO].[All]" allUniqueName="[CATEGORY].[S.NO].[All]" dimensionUniqueName="[CATEGORY]"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TOTAL COST]" caption="TOTAL COST" attribute="1" defaultMemberUniqueName="[CATEGORY].[TOTAL COST].[All]" allUniqueName="[CATEGORY].[TOTAL COST].[All]" dimensionUniqueName="[CATEGORY]" displayFolder="" count="0" memberValueDatatype="5" unbalanced="0"/>
    <cacheHierarchy uniqueName="[CATEGORY].[TOTAL STOCK]" caption="TOTAL STOCK" attribute="1" defaultMemberUniqueName="[CATEGORY].[TOTAL STOCK].[All]" allUniqueName="[CATEGORY].[TOTAL STOCK].[All]" dimensionUniqueName="[CATEGORY]" displayFolder="" count="0" memberValueDatatype="5" unbalanced="0"/>
    <cacheHierarchy uniqueName="[CUSTOMER_DATA].[cust id]" caption="cust id" attribute="1" defaultMemberUniqueName="[CUSTOMER_DATA].[cust id].[All]" allUniqueName="[CUSTOMER_DATA].[cust 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 level]" caption="loyalty level" attribute="1" defaultMemberUniqueName="[CUSTOMER_DATA].[loyalty level].[All]" allUniqueName="[CUSTOMER_DATA].[loyalty level].[All]" dimensionUniqueName="[CUSTOMER_DATA]"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COST NEW]" caption="COST NEW" attribute="1" defaultMemberUniqueName="[PRODUCT].[COST NEW].[All]" allUniqueName="[PRODUCT].[COST NEW].[All]" dimensionUniqueName="[PRODUCT]" displayFolder="" count="0" memberValueDatatype="5" unbalanced="0"/>
    <cacheHierarchy uniqueName="[PRODUCT].[STOCK NEW]" caption="STOCK NEW" attribute="1" defaultMemberUniqueName="[PRODUCT].[STOCK NEW].[All]" allUniqueName="[PRODUCT].[STOCK NEW].[All]" dimensionUniqueName="[PRODUCT]" displayFolder="" count="0" memberValueDatatype="5" unbalanced="0"/>
    <cacheHierarchy uniqueName="[REGION].[S.NO]" caption="S.NO" attribute="1" defaultMemberUniqueName="[REGION].[S.NO].[All]" allUniqueName="[REGION].[S.NO].[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TOTAL REVENUE]" caption="TOTAL REVENUE" attribute="1" defaultMemberUniqueName="[REGION].[TOTAL REVENUE].[All]" allUniqueName="[REGION].[TOTAL REVENUE].[All]" dimensionUniqueName="[REGION]"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0"/>
      </fieldsUsage>
    </cacheHierarchy>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2" memberValueDatatype="130" unbalanced="0">
      <fieldsUsage count="2">
        <fieldUsage x="-1"/>
        <fieldUsage x="6"/>
      </fieldsUsage>
    </cacheHierarchy>
    <cacheHierarchy uniqueName="[SALES_FACT].[Quantity]" caption="Quantity" attribute="1" defaultMemberUniqueName="[SALES_FACT].[Quantity].[All]" allUniqueName="[SALES_FACT].[Quantity].[All]" dimensionUniqueName="[SALES_FACT]" displayFolder="" count="0" memberValueDatatype="20" unbalanced="0"/>
    <cacheHierarchy uniqueName="[SALES_FACT].[FILLED QT]" caption="FILLED QT" attribute="1" defaultMemberUniqueName="[SALES_FACT].[FILLED QT].[All]" allUniqueName="[SALES_FACT].[FILLED QT].[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filled UP]" caption="filled UP" attribute="1" defaultMemberUniqueName="[SALES_FACT].[filled UP].[All]" allUniqueName="[SALES_FACT].[filled UP].[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new ds]" caption="new ds" attribute="1" defaultMemberUniqueName="[SALES_FACT].[new ds].[All]" allUniqueName="[SALES_FACT].[new ds].[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TOTAL REVENUE]" caption="TOTAL REVENUE" attribute="1" defaultMemberUniqueName="[SALES_FACT].[TOTAL REVENUE].[All]" allUniqueName="[SALES_FACT].[TOTAL REVENUE].[All]" dimensionUniqueName="[SALES_FACT]" displayFolder="" count="0" memberValueDatatype="5"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5"/>
      </fieldsUsage>
    </cacheHierarchy>
    <cacheHierarchy uniqueName="[SALES_FACT].[Order_Date (Year)]" caption="Order_Date (Year)" attribute="1" defaultMemberUniqueName="[SALES_FACT].[Order_Date (Year)].[All]" allUniqueName="[SALES_FACT].[Order_Date (Year)].[All]" dimensionUniqueName="[SALES_FACT]" displayFolder="" count="2" memberValueDatatype="130" unbalanced="0">
      <fieldsUsage count="2">
        <fieldUsage x="-1"/>
        <fieldUsage x="3"/>
      </fieldsUsage>
    </cacheHierarchy>
    <cacheHierarchy uniqueName="[SALES_FACT].[Order_Date (Quarter)]" caption="Order_Date (Quarter)" attribute="1" defaultMemberUniqueName="[SALES_FACT].[Order_Date (Quarter)].[All]" allUniqueName="[SALES_FACT].[Order_Date (Quarter)].[All]" dimensionUniqueName="[SALES_FACT]" displayFolder="" count="2" memberValueDatatype="130" unbalanced="0">
      <fieldsUsage count="2">
        <fieldUsage x="-1"/>
        <fieldUsage x="2"/>
      </fieldsUsage>
    </cacheHierarchy>
    <cacheHierarchy uniqueName="[SALES_FACT].[Order_Date (Month)]" caption="Order_Date (Month)" attribute="1" defaultMemberUniqueName="[SALES_FACT].[Order_Date (Month)].[All]" allUniqueName="[SALES_FACT].[Order_Date (Month)].[All]" dimensionUniqueName="[SALES_FACT]" displayFolder="" count="2" memberValueDatatype="130" unbalanced="0">
      <fieldsUsage count="2">
        <fieldUsage x="-1"/>
        <fieldUsage x="1"/>
      </fieldsUsage>
    </cacheHierarchy>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0"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STORE_ID]" caption="__XL_Count STORE_ID" measure="1" displayFolder="" measureGroup="STORE_ID" count="0" hidden="1"/>
    <cacheHierarchy uniqueName="[Measures].[__XL_Count PRODUCT]" caption="__XL_Count PRODUCT" measure="1" displayFolder="" measureGroup="PRODUCT" count="0" hidden="1"/>
    <cacheHierarchy uniqueName="[Measures].[__XL_Count CUSTOMER_DATA]" caption="__XL_Count CUSTOMER_DATA" measure="1" displayFolder="" measureGroup="CUSTOMER_DATA" count="0" hidden="1"/>
    <cacheHierarchy uniqueName="[Measures].[__XL_Count CATEGORY]" caption="__XL_Count CATEGORY" measure="1" displayFolder="" measureGroup="CATEGORY"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29"/>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31"/>
        </ext>
      </extLst>
    </cacheHierarchy>
    <cacheHierarchy uniqueName="[Measures].[Sum of TOTAL REVENUE]" caption="Sum of TOTAL REVENUE" measure="1" displayFolder="" measureGroup="SALES_FACT"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6"/>
        </ext>
      </extLst>
    </cacheHierarchy>
    <cacheHierarchy uniqueName="[Measures].[Sum of filled UP]" caption="Sum of filled UP"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33"/>
        </ext>
      </extLst>
    </cacheHierarchy>
    <cacheHierarchy uniqueName="[Measures].[Sum of new ds]" caption="Sum of new ds" measure="1" displayFolder="" measureGroup="SALES_FACT"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SALES_FACT" count="0" hidden="1">
      <extLst>
        <ext xmlns:x15="http://schemas.microsoft.com/office/spreadsheetml/2010/11/main" uri="{B97F6D7D-B522-45F9-BDA1-12C45D357490}">
          <x15:cacheHierarchy aggregatedColumn="38"/>
        </ext>
      </extLst>
    </cacheHierarchy>
  </cacheHierarchies>
  <kpis count="0"/>
  <dimensions count="7">
    <dimension name="CATEGORY" uniqueName="[CATEGORY]" caption="CATEGORY"/>
    <dimension name="CUSTOMER_DATA" uniqueName="[CUSTOMER_DATA]" caption="CUSTOMER_DATA"/>
    <dimension measure="1" name="Measures" uniqueName="[Measures]" caption="Measures"/>
    <dimension name="PRODUCT" uniqueName="[PRODUCT]" caption="PRODUCT"/>
    <dimension name="REGION" uniqueName="[REGION]" caption="REGION"/>
    <dimension name="SALES_FACT" uniqueName="[SALES_FACT]" caption="SALES_FACT"/>
    <dimension name="STORE_ID" uniqueName="[STORE_ID]" caption="STORE_ID"/>
  </dimensions>
  <measureGroups count="6">
    <measureGroup name="CATEGORY" caption="CATEGORY"/>
    <measureGroup name="CUSTOMER_DATA" caption="CUSTOMER_DATA"/>
    <measureGroup name="PRODUCT" caption="PRODUCT"/>
    <measureGroup name="REGION" caption="REGION"/>
    <measureGroup name="SALES_FACT" caption="SALES_FACT"/>
    <measureGroup name="STORE_ID" caption="STORE_ID"/>
  </measureGroups>
  <maps count="12">
    <map measureGroup="0" dimension="0"/>
    <map measureGroup="1" dimension="1"/>
    <map measureGroup="2" dimension="0"/>
    <map measureGroup="2" dimension="3"/>
    <map measureGroup="3" dimension="4"/>
    <map measureGroup="4" dimension="0"/>
    <map measureGroup="4" dimension="1"/>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5.97896724537" backgroundQuery="1" createdVersion="8" refreshedVersion="8" minRefreshableVersion="3" recordCount="0" supportSubquery="1" supportAdvancedDrill="1" xr:uid="{3E61DF2F-ADDE-431F-B160-AE6EB5D91E5D}">
  <cacheSource type="external" connectionId="1"/>
  <cacheFields count="3">
    <cacheField name="[SALES_FACT].[Store_ID].[Store_ID]" caption="Store_ID" numFmtId="0" hierarchy="28"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TOTAL REVENUE]" caption="Sum of TOTAL REVENUE" numFmtId="0" hierarchy="57" level="32767"/>
    <cacheField name="[Measures].[Sum of Quantity]" caption="Sum of Quantity" numFmtId="0" hierarchy="55" level="32767"/>
  </cacheFields>
  <cacheHierarchies count="63">
    <cacheHierarchy uniqueName="[CATEGORY].[S.NO]" caption="S.NO" attribute="1" defaultMemberUniqueName="[CATEGORY].[S.NO].[All]" allUniqueName="[CATEGORY].[S.NO].[All]" dimensionUniqueName="[CATEGORY]"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TOTAL COST]" caption="TOTAL COST" attribute="1" defaultMemberUniqueName="[CATEGORY].[TOTAL COST].[All]" allUniqueName="[CATEGORY].[TOTAL COST].[All]" dimensionUniqueName="[CATEGORY]" displayFolder="" count="0" memberValueDatatype="5" unbalanced="0"/>
    <cacheHierarchy uniqueName="[CATEGORY].[TOTAL STOCK]" caption="TOTAL STOCK" attribute="1" defaultMemberUniqueName="[CATEGORY].[TOTAL STOCK].[All]" allUniqueName="[CATEGORY].[TOTAL STOCK].[All]" dimensionUniqueName="[CATEGORY]" displayFolder="" count="0" memberValueDatatype="5" unbalanced="0"/>
    <cacheHierarchy uniqueName="[CUSTOMER_DATA].[cust id]" caption="cust id" attribute="1" defaultMemberUniqueName="[CUSTOMER_DATA].[cust id].[All]" allUniqueName="[CUSTOMER_DATA].[cust 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 level]" caption="loyalty level" attribute="1" defaultMemberUniqueName="[CUSTOMER_DATA].[loyalty level].[All]" allUniqueName="[CUSTOMER_DATA].[loyalty level].[All]" dimensionUniqueName="[CUSTOMER_DATA]"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COST NEW]" caption="COST NEW" attribute="1" defaultMemberUniqueName="[PRODUCT].[COST NEW].[All]" allUniqueName="[PRODUCT].[COST NEW].[All]" dimensionUniqueName="[PRODUCT]" displayFolder="" count="0" memberValueDatatype="5" unbalanced="0"/>
    <cacheHierarchy uniqueName="[PRODUCT].[STOCK NEW]" caption="STOCK NEW" attribute="1" defaultMemberUniqueName="[PRODUCT].[STOCK NEW].[All]" allUniqueName="[PRODUCT].[STOCK NEW].[All]" dimensionUniqueName="[PRODUCT]" displayFolder="" count="0" memberValueDatatype="5" unbalanced="0"/>
    <cacheHierarchy uniqueName="[REGION].[S.NO]" caption="S.NO" attribute="1" defaultMemberUniqueName="[REGION].[S.NO].[All]" allUniqueName="[REGION].[S.NO].[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TOTAL REVENUE]" caption="TOTAL REVENUE" attribute="1" defaultMemberUniqueName="[REGION].[TOTAL REVENUE].[All]" allUniqueName="[REGION].[TOTAL REVENUE].[All]" dimensionUniqueName="[REGION]"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2" memberValueDatatype="130" unbalanced="0">
      <fieldsUsage count="2">
        <fieldUsage x="-1"/>
        <fieldUsage x="0"/>
      </fieldsUsage>
    </cacheHierarchy>
    <cacheHierarchy uniqueName="[SALES_FACT].[Quantity]" caption="Quantity" attribute="1" defaultMemberUniqueName="[SALES_FACT].[Quantity].[All]" allUniqueName="[SALES_FACT].[Quantity].[All]" dimensionUniqueName="[SALES_FACT]" displayFolder="" count="0" memberValueDatatype="20" unbalanced="0"/>
    <cacheHierarchy uniqueName="[SALES_FACT].[FILLED QT]" caption="FILLED QT" attribute="1" defaultMemberUniqueName="[SALES_FACT].[FILLED QT].[All]" allUniqueName="[SALES_FACT].[FILLED QT].[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filled UP]" caption="filled UP" attribute="1" defaultMemberUniqueName="[SALES_FACT].[filled UP].[All]" allUniqueName="[SALES_FACT].[filled UP].[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new ds]" caption="new ds" attribute="1" defaultMemberUniqueName="[SALES_FACT].[new ds].[All]" allUniqueName="[SALES_FACT].[new ds].[All]" dimensionUniqueName="[SALES_FACT]" displayFolder="" count="0"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TOTAL REVENUE]" caption="TOTAL REVENUE" attribute="1" defaultMemberUniqueName="[SALES_FACT].[TOTAL REVENUE].[All]" allUniqueName="[SALES_FACT].[TOTAL REVENUE].[All]" dimensionUniqueName="[SALES_FACT]" displayFolder="" count="0" memberValueDatatype="5" unbalanced="0"/>
    <cacheHierarchy uniqueName="[SALES_FACT].[REGION]" caption="REGION" attribute="1" defaultMemberUniqueName="[SALES_FACT].[REGION].[All]" allUniqueName="[SALES_FACT].[REGION].[All]" dimensionUniqueName="[SALES_FACT]" displayFolder="" count="0" memberValueDatatype="130"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0"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STORE_ID]" caption="__XL_Count STORE_ID" measure="1" displayFolder="" measureGroup="STORE_ID" count="0" hidden="1"/>
    <cacheHierarchy uniqueName="[Measures].[__XL_Count PRODUCT]" caption="__XL_Count PRODUCT" measure="1" displayFolder="" measureGroup="PRODUCT" count="0" hidden="1"/>
    <cacheHierarchy uniqueName="[Measures].[__XL_Count CUSTOMER_DATA]" caption="__XL_Count CUSTOMER_DATA" measure="1" displayFolder="" measureGroup="CUSTOMER_DATA" count="0" hidden="1"/>
    <cacheHierarchy uniqueName="[Measures].[__XL_Count CATEGORY]" caption="__XL_Count CATEGORY" measure="1" displayFolder="" measureGroup="CATEGORY"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Quantity]" caption="Sum of Quantity" measure="1" displayFolder="" measureGroup="SALES_FACT"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31"/>
        </ext>
      </extLst>
    </cacheHierarchy>
    <cacheHierarchy uniqueName="[Measures].[Sum of TOTAL REVENUE]" caption="Sum of TOTAL REVENUE" measure="1" displayFolder="" measureGroup="SALES_FACT"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6"/>
        </ext>
      </extLst>
    </cacheHierarchy>
    <cacheHierarchy uniqueName="[Measures].[Sum of filled UP]" caption="Sum of filled UP"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33"/>
        </ext>
      </extLst>
    </cacheHierarchy>
    <cacheHierarchy uniqueName="[Measures].[Sum of new ds]" caption="Sum of new ds" measure="1" displayFolder="" measureGroup="SALES_FACT"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SALES_FACT" count="0" hidden="1">
      <extLst>
        <ext xmlns:x15="http://schemas.microsoft.com/office/spreadsheetml/2010/11/main" uri="{B97F6D7D-B522-45F9-BDA1-12C45D357490}">
          <x15:cacheHierarchy aggregatedColumn="38"/>
        </ext>
      </extLst>
    </cacheHierarchy>
  </cacheHierarchies>
  <kpis count="0"/>
  <dimensions count="7">
    <dimension name="CATEGORY" uniqueName="[CATEGORY]" caption="CATEGORY"/>
    <dimension name="CUSTOMER_DATA" uniqueName="[CUSTOMER_DATA]" caption="CUSTOMER_DATA"/>
    <dimension measure="1" name="Measures" uniqueName="[Measures]" caption="Measures"/>
    <dimension name="PRODUCT" uniqueName="[PRODUCT]" caption="PRODUCT"/>
    <dimension name="REGION" uniqueName="[REGION]" caption="REGION"/>
    <dimension name="SALES_FACT" uniqueName="[SALES_FACT]" caption="SALES_FACT"/>
    <dimension name="STORE_ID" uniqueName="[STORE_ID]" caption="STORE_ID"/>
  </dimensions>
  <measureGroups count="6">
    <measureGroup name="CATEGORY" caption="CATEGORY"/>
    <measureGroup name="CUSTOMER_DATA" caption="CUSTOMER_DATA"/>
    <measureGroup name="PRODUCT" caption="PRODUCT"/>
    <measureGroup name="REGION" caption="REGION"/>
    <measureGroup name="SALES_FACT" caption="SALES_FACT"/>
    <measureGroup name="STORE_ID" caption="STORE_ID"/>
  </measureGroups>
  <maps count="12">
    <map measureGroup="0" dimension="0"/>
    <map measureGroup="1" dimension="1"/>
    <map measureGroup="2" dimension="0"/>
    <map measureGroup="2" dimension="3"/>
    <map measureGroup="3" dimension="4"/>
    <map measureGroup="4" dimension="0"/>
    <map measureGroup="4" dimension="1"/>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5.978967939816" backgroundQuery="1" createdVersion="8" refreshedVersion="8" minRefreshableVersion="3" recordCount="0" supportSubquery="1" supportAdvancedDrill="1" xr:uid="{788A6121-68A4-4F4B-ACE8-FF997CFDDDC7}">
  <cacheSource type="external" connectionId="1"/>
  <cacheFields count="3">
    <cacheField name="[SALES_FACT].[Store_ID].[Store_ID]" caption="Store_ID" numFmtId="0" hierarchy="28" level="1">
      <sharedItems count="20">
        <s v="STORE0"/>
        <s v="STORE1"/>
        <s v="STORE10"/>
        <s v="STORE11"/>
        <s v="STORE12"/>
        <s v="STORE13"/>
        <s v="STORE14"/>
        <s v="STORE15"/>
        <s v="STORE16"/>
        <s v="STORE17"/>
        <s v="STORE18"/>
        <s v="STORE19"/>
        <s v="STORE2"/>
        <s v="STORE3"/>
        <s v="STORE4"/>
        <s v="STORE5"/>
        <s v="STORE6"/>
        <s v="STORE7"/>
        <s v="STORE8"/>
        <s v="STORE9"/>
      </sharedItems>
    </cacheField>
    <cacheField name="[SALES_FACT].[REGION].[REGION]" caption="REGION" numFmtId="0" hierarchy="38" level="1">
      <sharedItems count="4">
        <s v="East"/>
        <s v="North"/>
        <s v="South"/>
        <s v="West"/>
      </sharedItems>
    </cacheField>
    <cacheField name="[Measures].[Sum of TOTAL REVENUE]" caption="Sum of TOTAL REVENUE" numFmtId="0" hierarchy="57" level="32767"/>
  </cacheFields>
  <cacheHierarchies count="63">
    <cacheHierarchy uniqueName="[CATEGORY].[S.NO]" caption="S.NO" attribute="1" defaultMemberUniqueName="[CATEGORY].[S.NO].[All]" allUniqueName="[CATEGORY].[S.NO].[All]" dimensionUniqueName="[CATEGORY]" displayFolder="" count="2" memberValueDatatype="20" unbalanced="0"/>
    <cacheHierarchy uniqueName="[CATEGORY].[CATEGORY]" caption="CATEGORY" attribute="1" defaultMemberUniqueName="[CATEGORY].[CATEGORY].[All]" allUniqueName="[CATEGORY].[CATEGORY].[All]" dimensionUniqueName="[CATEGORY]" displayFolder="" count="2" memberValueDatatype="130" unbalanced="0"/>
    <cacheHierarchy uniqueName="[CATEGORY].[TOTAL COST]" caption="TOTAL COST" attribute="1" defaultMemberUniqueName="[CATEGORY].[TOTAL COST].[All]" allUniqueName="[CATEGORY].[TOTAL COST].[All]" dimensionUniqueName="[CATEGORY]" displayFolder="" count="2" memberValueDatatype="5" unbalanced="0"/>
    <cacheHierarchy uniqueName="[CATEGORY].[TOTAL STOCK]" caption="TOTAL STOCK" attribute="1" defaultMemberUniqueName="[CATEGORY].[TOTAL STOCK].[All]" allUniqueName="[CATEGORY].[TOTAL STOCK].[All]" dimensionUniqueName="[CATEGORY]" displayFolder="" count="2" memberValueDatatype="5" unbalanced="0"/>
    <cacheHierarchy uniqueName="[CUSTOMER_DATA].[cust id]" caption="cust id" attribute="1" defaultMemberUniqueName="[CUSTOMER_DATA].[cust id].[All]" allUniqueName="[CUSTOMER_DATA].[cust id].[All]" dimensionUniqueName="[CUSTOMER_DATA]" displayFolder="" count="2" memberValueDatatype="130" unbalanced="0"/>
    <cacheHierarchy uniqueName="[CUSTOMER_DATA].[name]" caption="name" attribute="1" defaultMemberUniqueName="[CUSTOMER_DATA].[name].[All]" allUniqueName="[CUSTOMER_DATA].[name].[All]" dimensionUniqueName="[CUSTOMER_DATA]" displayFolder="" count="2" memberValueDatatype="130" unbalanced="0"/>
    <cacheHierarchy uniqueName="[CUSTOMER_DATA].[Age]" caption="Age" attribute="1" defaultMemberUniqueName="[CUSTOMER_DATA].[Age].[All]" allUniqueName="[CUSTOMER_DATA].[Age].[All]" dimensionUniqueName="[CUSTOMER_DATA]" displayFolder="" count="2" memberValueDatatype="2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city]" caption="city" attribute="1" defaultMemberUniqueName="[CUSTOMER_DATA].[city].[All]" allUniqueName="[CUSTOMER_DATA].[city].[All]" dimensionUniqueName="[CUSTOMER_DATA]" displayFolder="" count="2" memberValueDatatype="130" unbalanced="0"/>
    <cacheHierarchy uniqueName="[CUSTOMER_DATA].[state]" caption="state" attribute="1" defaultMemberUniqueName="[CUSTOMER_DATA].[state].[All]" allUniqueName="[CUSTOMER_DATA].[state].[All]" dimensionUniqueName="[CUSTOMER_DATA]" displayFolder="" count="2" memberValueDatatype="130" unbalanced="0"/>
    <cacheHierarchy uniqueName="[CUSTOMER_DATA].[country]" caption="country" attribute="1" defaultMemberUniqueName="[CUSTOMER_DATA].[country].[All]" allUniqueName="[CUSTOMER_DATA].[country].[All]" dimensionUniqueName="[CUSTOMER_DATA]" displayFolder="" count="2" memberValueDatatype="130" unbalanced="0"/>
    <cacheHierarchy uniqueName="[CUSTOMER_DATA].[loyalty level]" caption="loyalty level" attribute="1" defaultMemberUniqueName="[CUSTOMER_DATA].[loyalty level].[All]" allUniqueName="[CUSTOMER_DATA].[loyalty level].[All]" dimensionUniqueName="[CUSTOMER_DATA]" displayFolder="" count="2" memberValueDatatype="130" unbalanced="0"/>
    <cacheHierarchy uniqueName="[PRODUCT].[Product_ID]" caption="Product_ID" attribute="1" defaultMemberUniqueName="[PRODUCT].[Product_ID].[All]" allUniqueName="[PRODUCT].[Product_ID].[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_Category]" caption="Sub_Category" attribute="1" defaultMemberUniqueName="[PRODUCT].[Sub_Category].[All]" allUniqueName="[PRODUCT].[Sub_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Cost]" caption="Cost" attribute="1" defaultMemberUniqueName="[PRODUCT].[Cost].[All]" allUniqueName="[PRODUCT].[Cost].[All]" dimensionUniqueName="[PRODUCT]" displayFolder="" count="2" memberValueDatatype="5" unbalanced="0"/>
    <cacheHierarchy uniqueName="[PRODUCT].[Stock]" caption="Stock" attribute="1" defaultMemberUniqueName="[PRODUCT].[Stock].[All]" allUniqueName="[PRODUCT].[Stock].[All]" dimensionUniqueName="[PRODUCT]" displayFolder="" count="2" memberValueDatatype="20" unbalanced="0"/>
    <cacheHierarchy uniqueName="[PRODUCT].[COST NEW]" caption="COST NEW" attribute="1" defaultMemberUniqueName="[PRODUCT].[COST NEW].[All]" allUniqueName="[PRODUCT].[COST NEW].[All]" dimensionUniqueName="[PRODUCT]" displayFolder="" count="2" memberValueDatatype="5" unbalanced="0"/>
    <cacheHierarchy uniqueName="[PRODUCT].[STOCK NEW]" caption="STOCK NEW" attribute="1" defaultMemberUniqueName="[PRODUCT].[STOCK NEW].[All]" allUniqueName="[PRODUCT].[STOCK NEW].[All]" dimensionUniqueName="[PRODUCT]" displayFolder="" count="2" memberValueDatatype="5" unbalanced="0"/>
    <cacheHierarchy uniqueName="[REGION].[S.NO]" caption="S.NO" attribute="1" defaultMemberUniqueName="[REGION].[S.NO].[All]" allUniqueName="[REGION].[S.NO].[All]" dimensionUniqueName="[REGION]"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REGION].[TOTAL REVENUE]" caption="TOTAL REVENUE" attribute="1" defaultMemberUniqueName="[REGION].[TOTAL REVENUE].[All]" allUniqueName="[REGION].[TOTAL REVENUE].[All]" dimensionUniqueName="[REGION]"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fieldsUsage count="2">
        <fieldUsage x="-1"/>
        <fieldUsage x="0"/>
      </fieldsUsage>
    </cacheHierarchy>
    <cacheHierarchy uniqueName="[SALES_FACT].[Quantity]" caption="Quantity" attribute="1" defaultMemberUniqueName="[SALES_FACT].[Quantity].[All]" allUniqueName="[SALES_FACT].[Quantity].[All]" dimensionUniqueName="[SALES_FACT]" displayFolder="" count="2" memberValueDatatype="20" unbalanced="0"/>
    <cacheHierarchy uniqueName="[SALES_FACT].[FILLED QT]" caption="FILLED QT" attribute="1" defaultMemberUniqueName="[SALES_FACT].[FILLED QT].[All]" allUniqueName="[SALES_FACT].[FILLED QT].[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filled UP]" caption="filled UP" attribute="1" defaultMemberUniqueName="[SALES_FACT].[filled UP].[All]" allUniqueName="[SALES_FACT].[filled UP].[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new ds]" caption="new ds" attribute="1" defaultMemberUniqueName="[SALES_FACT].[new ds].[All]" allUniqueName="[SALES_FACT].[new ds].[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TOTAL REVENUE]" caption="TOTAL REVENUE" attribute="1" defaultMemberUniqueName="[SALES_FACT].[TOTAL REVENUE].[All]" allUniqueName="[SALES_FACT].[TOTAL REVENUE].[All]" dimensionUniqueName="[SALES_FACT]" displayFolder="" count="2" memberValueDatatype="5" unbalanced="0"/>
    <cacheHierarchy uniqueName="[SALES_FACT].[REGION]" caption="REGION" attribute="1" defaultMemberUniqueName="[SALES_FACT].[REGION].[All]" allUniqueName="[SALES_FACT].[REGION].[All]" dimensionUniqueName="[SALES_FACT]" displayFolder="" count="2" memberValueDatatype="130" unbalanced="0">
      <fieldsUsage count="2">
        <fieldUsage x="-1"/>
        <fieldUsage x="1"/>
      </fieldsUsage>
    </cacheHierarchy>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ID].[Store_ID]" caption="Store_ID" attribute="1" defaultMemberUniqueName="[STORE_ID].[Store_ID].[All]" allUniqueName="[STORE_ID].[Store_ID].[All]" dimensionUniqueName="[STORE_ID]" displayFolder="" count="2" memberValueDatatype="130" unbalanced="0"/>
    <cacheHierarchy uniqueName="[STORE_ID].[Store_Name]" caption="Store_Name" attribute="1" defaultMemberUniqueName="[STORE_ID].[Store_Name].[All]" allUniqueName="[STORE_ID].[Store_Name].[All]" dimensionUniqueName="[STORE_ID]" displayFolder="" count="2"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STORE_ID]" caption="__XL_Count STORE_ID" measure="1" displayFolder="" measureGroup="STORE_ID" count="0" hidden="1"/>
    <cacheHierarchy uniqueName="[Measures].[__XL_Count PRODUCT]" caption="__XL_Count PRODUCT" measure="1" displayFolder="" measureGroup="PRODUCT" count="0" hidden="1"/>
    <cacheHierarchy uniqueName="[Measures].[__XL_Count CUSTOMER_DATA]" caption="__XL_Count CUSTOMER_DATA" measure="1" displayFolder="" measureGroup="CUSTOMER_DATA" count="0" hidden="1"/>
    <cacheHierarchy uniqueName="[Measures].[__XL_Count CATEGORY]" caption="__XL_Count CATEGORY" measure="1" displayFolder="" measureGroup="CATEGORY"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29"/>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31"/>
        </ext>
      </extLst>
    </cacheHierarchy>
    <cacheHierarchy uniqueName="[Measures].[Sum of TOTAL REVENUE]" caption="Sum of TOTAL REVENUE" measure="1" displayFolder="" measureGroup="SALES_FACT"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6"/>
        </ext>
      </extLst>
    </cacheHierarchy>
    <cacheHierarchy uniqueName="[Measures].[Sum of filled UP]" caption="Sum of filled UP"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33"/>
        </ext>
      </extLst>
    </cacheHierarchy>
    <cacheHierarchy uniqueName="[Measures].[Sum of new ds]" caption="Sum of new ds" measure="1" displayFolder="" measureGroup="SALES_FACT"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SALES_FACT" count="0" hidden="1">
      <extLst>
        <ext xmlns:x15="http://schemas.microsoft.com/office/spreadsheetml/2010/11/main" uri="{B97F6D7D-B522-45F9-BDA1-12C45D357490}">
          <x15:cacheHierarchy aggregatedColumn="38"/>
        </ext>
      </extLst>
    </cacheHierarchy>
  </cacheHierarchies>
  <kpis count="0"/>
  <dimensions count="7">
    <dimension name="CATEGORY" uniqueName="[CATEGORY]" caption="CATEGORY"/>
    <dimension name="CUSTOMER_DATA" uniqueName="[CUSTOMER_DATA]" caption="CUSTOMER_DATA"/>
    <dimension measure="1" name="Measures" uniqueName="[Measures]" caption="Measures"/>
    <dimension name="PRODUCT" uniqueName="[PRODUCT]" caption="PRODUCT"/>
    <dimension name="REGION" uniqueName="[REGION]" caption="REGION"/>
    <dimension name="SALES_FACT" uniqueName="[SALES_FACT]" caption="SALES_FACT"/>
    <dimension name="STORE_ID" uniqueName="[STORE_ID]" caption="STORE_ID"/>
  </dimensions>
  <measureGroups count="6">
    <measureGroup name="CATEGORY" caption="CATEGORY"/>
    <measureGroup name="CUSTOMER_DATA" caption="CUSTOMER_DATA"/>
    <measureGroup name="PRODUCT" caption="PRODUCT"/>
    <measureGroup name="REGION" caption="REGION"/>
    <measureGroup name="SALES_FACT" caption="SALES_FACT"/>
    <measureGroup name="STORE_ID" caption="STORE_ID"/>
  </measureGroups>
  <maps count="12">
    <map measureGroup="0" dimension="0"/>
    <map measureGroup="1" dimension="1"/>
    <map measureGroup="2" dimension="0"/>
    <map measureGroup="2" dimension="3"/>
    <map measureGroup="3" dimension="4"/>
    <map measureGroup="4" dimension="0"/>
    <map measureGroup="4" dimension="1"/>
    <map measureGroup="4" dimension="3"/>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5.84821527778" backgroundQuery="1" createdVersion="3" refreshedVersion="8" minRefreshableVersion="3" recordCount="0" supportSubquery="1" supportAdvancedDrill="1" xr:uid="{535084B4-A671-4AFE-9D6B-401288C8DD4D}">
  <cacheSource type="external" connectionId="1">
    <extLst>
      <ext xmlns:x14="http://schemas.microsoft.com/office/spreadsheetml/2009/9/main" uri="{F057638F-6D5F-4e77-A914-E7F072B9BCA8}">
        <x14:sourceConnection name="ThisWorkbookDataModel"/>
      </ext>
    </extLst>
  </cacheSource>
  <cacheFields count="0"/>
  <cacheHierarchies count="62">
    <cacheHierarchy uniqueName="[CATEGORY].[S.NO]" caption="S.NO" attribute="1" defaultMemberUniqueName="[CATEGORY].[S.NO].[All]" allUniqueName="[CATEGORY].[S.NO].[All]" dimensionUniqueName="[CATEGORY]" displayFolder="" count="0" memberValueDatatype="20" unbalanced="0"/>
    <cacheHierarchy uniqueName="[CATEGORY].[CATEGORY]" caption="CATEGORY" attribute="1" defaultMemberUniqueName="[CATEGORY].[CATEGORY].[All]" allUniqueName="[CATEGORY].[CATEGORY].[All]" dimensionUniqueName="[CATEGORY]" displayFolder="" count="0" memberValueDatatype="130" unbalanced="0"/>
    <cacheHierarchy uniqueName="[CATEGORY].[TOTAL COST]" caption="TOTAL COST" attribute="1" defaultMemberUniqueName="[CATEGORY].[TOTAL COST].[All]" allUniqueName="[CATEGORY].[TOTAL COST].[All]" dimensionUniqueName="[CATEGORY]" displayFolder="" count="2" memberValueDatatype="5" unbalanced="0"/>
    <cacheHierarchy uniqueName="[CATEGORY].[TOTAL STOCK]" caption="TOTAL STOCK" attribute="1" defaultMemberUniqueName="[CATEGORY].[TOTAL STOCK].[All]" allUniqueName="[CATEGORY].[TOTAL STOCK].[All]" dimensionUniqueName="[CATEGORY]" displayFolder="" count="2" memberValueDatatype="5" unbalanced="0"/>
    <cacheHierarchy uniqueName="[CUSTOMER_DATA].[cust id]" caption="cust id" attribute="1" defaultMemberUniqueName="[CUSTOMER_DATA].[cust id].[All]" allUniqueName="[CUSTOMER_DATA].[cust id].[All]" dimensionUniqueName="[CUSTOMER_DATA]" displayFolder="" count="0" memberValueDatatype="130" unbalanced="0"/>
    <cacheHierarchy uniqueName="[CUSTOMER_DATA].[name]" caption="name" attribute="1" defaultMemberUniqueName="[CUSTOMER_DATA].[name].[All]" allUniqueName="[CUSTOMER_DATA].[name].[All]" dimensionUniqueName="[CUSTOMER_DATA]" displayFolder="" count="0" memberValueDatatype="130" unbalanced="0"/>
    <cacheHierarchy uniqueName="[CUSTOMER_DATA].[Age]" caption="Age" attribute="1" defaultMemberUniqueName="[CUSTOMER_DATA].[Age].[All]" allUniqueName="[CUSTOMER_DATA].[Age].[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city]" caption="city" attribute="1" defaultMemberUniqueName="[CUSTOMER_DATA].[city].[All]" allUniqueName="[CUSTOMER_DATA].[city].[All]" dimensionUniqueName="[CUSTOMER_DATA]" displayFolder="" count="0" memberValueDatatype="130" unbalanced="0"/>
    <cacheHierarchy uniqueName="[CUSTOMER_DATA].[state]" caption="state" attribute="1" defaultMemberUniqueName="[CUSTOMER_DATA].[state].[All]" allUniqueName="[CUSTOMER_DATA].[state].[All]" dimensionUniqueName="[CUSTOMER_DATA]" displayFolder="" count="0" memberValueDatatype="130" unbalanced="0"/>
    <cacheHierarchy uniqueName="[CUSTOMER_DATA].[country]" caption="country" attribute="1" defaultMemberUniqueName="[CUSTOMER_DATA].[country].[All]" allUniqueName="[CUSTOMER_DATA].[country].[All]" dimensionUniqueName="[CUSTOMER_DATA]" displayFolder="" count="0" memberValueDatatype="130" unbalanced="0"/>
    <cacheHierarchy uniqueName="[CUSTOMER_DATA].[loyalty level]" caption="loyalty level" attribute="1" defaultMemberUniqueName="[CUSTOMER_DATA].[loyalty level].[All]" allUniqueName="[CUSTOMER_DATA].[loyalty level].[All]" dimensionUniqueName="[CUSTOMER_DATA]"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Stock]" caption="Stock" attribute="1" defaultMemberUniqueName="[PRODUCT].[Stock].[All]" allUniqueName="[PRODUCT].[Stock].[All]" dimensionUniqueName="[PRODUCT]" displayFolder="" count="0" memberValueDatatype="20" unbalanced="0"/>
    <cacheHierarchy uniqueName="[PRODUCT].[COST NEW]" caption="COST NEW" attribute="1" defaultMemberUniqueName="[PRODUCT].[COST NEW].[All]" allUniqueName="[PRODUCT].[COST NEW].[All]" dimensionUniqueName="[PRODUCT]" displayFolder="" count="0" memberValueDatatype="5" unbalanced="0"/>
    <cacheHierarchy uniqueName="[PRODUCT].[STOCK NEW]" caption="STOCK NEW" attribute="1" defaultMemberUniqueName="[PRODUCT].[STOCK NEW].[All]" allUniqueName="[PRODUCT].[STOCK NEW].[All]" dimensionUniqueName="[PRODUCT]" displayFolder="" count="0" memberValueDatatype="5" unbalanced="0"/>
    <cacheHierarchy uniqueName="[REGION].[S.NO]" caption="S.NO" attribute="1" defaultMemberUniqueName="[REGION].[S.NO].[All]" allUniqueName="[REGION].[S.NO].[All]" dimensionUniqueName="[REGION]" displayFolder="" count="0" memberValueDatatype="20" unbalanced="0"/>
    <cacheHierarchy uniqueName="[REGION].[REGION]" caption="REGION" attribute="1" defaultMemberUniqueName="[REGION].[REGION].[All]" allUniqueName="[REGION].[REGION].[All]" dimensionUniqueName="[REGION]" displayFolder="" count="0" memberValueDatatype="130" unbalanced="0"/>
    <cacheHierarchy uniqueName="[REGION].[TOTAL REVENUE]" caption="TOTAL REVENUE" attribute="1" defaultMemberUniqueName="[REGION].[TOTAL REVENUE].[All]" allUniqueName="[REGION].[TOTAL REVENUE].[All]" dimensionUniqueName="[REGION]"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FILLED QT]" caption="FILLED QT" attribute="1" defaultMemberUniqueName="[SALES_FACT].[FILLED QT].[All]" allUniqueName="[SALES_FACT].[FILLED QT].[All]" dimensionUniqueName="[SALES_FACT]" displayFolder="" count="0"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filled UP]" caption="filled UP" attribute="1" defaultMemberUniqueName="[SALES_FACT].[filled UP].[All]" allUniqueName="[SALES_FACT].[filled UP].[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0" memberValueDatatype="5" unbalanced="0"/>
    <cacheHierarchy uniqueName="[SALES_FACT].[new ds]" caption="new ds" attribute="1" defaultMemberUniqueName="[SALES_FACT].[new ds].[All]" allUniqueName="[SALES_FACT].[new ds].[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0" memberValueDatatype="5" unbalanced="0"/>
    <cacheHierarchy uniqueName="[SALES_FACT].[TOTAL REVENUE]" caption="TOTAL REVENUE" attribute="1" defaultMemberUniqueName="[SALES_FACT].[TOTAL REVENUE].[All]" allUniqueName="[SALES_FACT].[TOTAL REVENUE].[All]" dimensionUniqueName="[SALES_FACT]" displayFolder="" count="2" memberValueDatatype="5" unbalanced="0"/>
    <cacheHierarchy uniqueName="[SALES_FACT].[REGION]" caption="REGION" attribute="1" defaultMemberUniqueName="[SALES_FACT].[REGION].[All]" allUniqueName="[SALES_FACT].[REGION].[All]" dimensionUniqueName="[SALES_FACT]" displayFolder="" count="2" memberValueDatatype="130" unbalanced="0"/>
    <cacheHierarchy uniqueName="[SALES_FACT].[Order_Date (Year)]" caption="Order_Date (Year)" attribute="1" defaultMemberUniqueName="[SALES_FACT].[Order_Date (Year)].[All]" allUniqueName="[SALES_FACT].[Order_Date (Year)].[All]" dimensionUniqueName="[SALES_FACT]" displayFolder="" count="0"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0"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STORE_ID]" caption="__XL_Count STORE_ID" measure="1" displayFolder="" measureGroup="STORE_ID" count="0" hidden="1"/>
    <cacheHierarchy uniqueName="[Measures].[__XL_Count PRODUCT]" caption="__XL_Count PRODUCT" measure="1" displayFolder="" measureGroup="PRODUCT" count="0" hidden="1"/>
    <cacheHierarchy uniqueName="[Measures].[__XL_Count CUSTOMER_DATA]" caption="__XL_Count CUSTOMER_DATA" measure="1" displayFolder="" measureGroup="CUSTOMER_DATA" count="0" hidden="1"/>
    <cacheHierarchy uniqueName="[Measures].[__XL_Count CATEGORY]" caption="__XL_Count CATEGORY" measure="1" displayFolder="" measureGroup="CATEGORY"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Quantity]" caption="Sum of Quantity" measure="1" displayFolder="" measureGroup="SALES_FACT" count="0" hidden="1">
      <extLst>
        <ext xmlns:x15="http://schemas.microsoft.com/office/spreadsheetml/2010/11/main" uri="{B97F6D7D-B522-45F9-BDA1-12C45D357490}">
          <x15:cacheHierarchy aggregatedColumn="29"/>
        </ext>
      </extLst>
    </cacheHierarchy>
    <cacheHierarchy uniqueName="[Measures].[Sum of Unit_Price]" caption="Sum of Unit_Price" measure="1" displayFolder="" measureGroup="SALES_FACT" count="0" hidden="1">
      <extLst>
        <ext xmlns:x15="http://schemas.microsoft.com/office/spreadsheetml/2010/11/main" uri="{B97F6D7D-B522-45F9-BDA1-12C45D357490}">
          <x15:cacheHierarchy aggregatedColumn="31"/>
        </ext>
      </extLst>
    </cacheHierarchy>
    <cacheHierarchy uniqueName="[Measures].[Sum of TOTAL REVENUE]" caption="Sum of TOTAL REVENUE" measure="1" displayFolder="" measureGroup="SALES_FACT" count="0" hidden="1">
      <extLst>
        <ext xmlns:x15="http://schemas.microsoft.com/office/spreadsheetml/2010/11/main" uri="{B97F6D7D-B522-45F9-BDA1-12C45D357490}">
          <x15:cacheHierarchy aggregatedColumn="37"/>
        </ext>
      </extLst>
    </cacheHierarchy>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36"/>
        </ext>
      </extLst>
    </cacheHierarchy>
    <cacheHierarchy uniqueName="[Measures].[Sum of filled UP]" caption="Sum of filled UP" measure="1" displayFolder="" measureGroup="SALES_FACT"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33"/>
        </ext>
      </extLst>
    </cacheHierarchy>
    <cacheHierarchy uniqueName="[Measures].[Sum of new ds]" caption="Sum of new ds" measure="1" displayFolder="" measureGroup="SALES_FACT"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64970638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r>
  <r>
    <x v="1"/>
    <x v="1"/>
    <x v="1"/>
    <x v="1"/>
  </r>
  <r>
    <x v="2"/>
    <x v="2"/>
    <x v="2"/>
    <x v="2"/>
  </r>
  <r>
    <x v="3"/>
    <x v="3"/>
    <x v="3"/>
    <x v="3"/>
  </r>
  <r>
    <x v="4"/>
    <x v="4"/>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x v="0"/>
    <s v="STORE3"/>
    <n v="1"/>
    <n v="1"/>
    <n v="218.04"/>
    <n v="218.04"/>
    <n v="0.09"/>
    <n v="0.09"/>
    <s v="Credit Card"/>
    <n v="198.41640000000001"/>
    <n v="217.95"/>
    <s v="North"/>
  </r>
  <r>
    <s v="SALE1"/>
    <d v="2023-12-25T00:00:00"/>
    <s v="CUST1467"/>
    <x v="1"/>
    <s v="STORE17"/>
    <n v="3"/>
    <n v="3"/>
    <n v="104.47"/>
    <n v="104.47"/>
    <n v="0.27"/>
    <n v="0.27"/>
    <s v="PayPal"/>
    <n v="228.7893"/>
    <n v="313.14"/>
    <s v="North"/>
  </r>
  <r>
    <s v="SALE2"/>
    <d v="2024-06-03T00:00:00"/>
    <s v="CUST1056"/>
    <x v="2"/>
    <s v="STORE8"/>
    <n v="4"/>
    <n v="4"/>
    <n v="914.05"/>
    <n v="914.05"/>
    <n v="0.25"/>
    <n v="0.25"/>
    <s v="Credit Card"/>
    <n v="2742.15"/>
    <n v="3655.95"/>
    <s v="West"/>
  </r>
  <r>
    <s v="SALE3"/>
    <d v="2023-11-29T00:00:00"/>
    <s v="CUST1346"/>
    <x v="3"/>
    <s v="STORE8"/>
    <n v="1"/>
    <n v="1"/>
    <n v="921.51"/>
    <n v="921.51"/>
    <n v="0.16"/>
    <n v="0.16"/>
    <s v="COD"/>
    <n v="774.0684"/>
    <n v="921.35"/>
    <s v="West"/>
  </r>
  <r>
    <s v="SALE4"/>
    <d v="2024-01-06T00:00:00"/>
    <s v="CUST1493"/>
    <x v="4"/>
    <s v="STORE5"/>
    <n v="3"/>
    <n v="3"/>
    <n v="745.3"/>
    <n v="745.3"/>
    <n v="0.18"/>
    <n v="0.18"/>
    <s v="Credit Card"/>
    <n v="1833.4380000000001"/>
    <n v="2235.7199999999998"/>
    <s v="North"/>
  </r>
  <r>
    <s v="SALE5"/>
    <d v="2024-07-26T00:00:00"/>
    <s v="CUST1116"/>
    <x v="5"/>
    <s v="STORE7"/>
    <n v="3"/>
    <n v="3"/>
    <n v="147.01"/>
    <n v="147.01"/>
    <n v="0.19"/>
    <n v="0.19"/>
    <s v="COD"/>
    <n v="357.23430000000002"/>
    <n v="440.84"/>
    <s v="South"/>
  </r>
  <r>
    <s v="SALE6"/>
    <d v="2025-07-12T00:00:00"/>
    <s v="CUST1016"/>
    <x v="6"/>
    <s v="STORE4"/>
    <n v="2"/>
    <n v="2"/>
    <n v="785.31"/>
    <n v="785.31"/>
    <n v="0.15"/>
    <n v="0.15"/>
    <s v="PayPal"/>
    <n v="1335.027"/>
    <n v="1570.4699999999998"/>
    <s v="South"/>
  </r>
  <r>
    <s v="SALE7"/>
    <d v="2023-11-18T00:00:00"/>
    <s v="CUST1152"/>
    <x v="7"/>
    <s v="STORE8"/>
    <n v="4"/>
    <n v="4"/>
    <n v="342.39"/>
    <n v="342.39"/>
    <n v="0.23"/>
    <n v="0.23"/>
    <s v="PayPal"/>
    <n v="1054.5612000000001"/>
    <n v="1369.33"/>
    <s v="West"/>
  </r>
  <r>
    <s v="SALE8"/>
    <d v="2025-05-04T00:00:00"/>
    <s v="CUST1187"/>
    <x v="8"/>
    <s v="STORE5"/>
    <m/>
    <n v="1"/>
    <n v="448.25"/>
    <n v="448.25"/>
    <n v="7.0000000000000007E-2"/>
    <n v="7.0000000000000007E-2"/>
    <s v="PayPal"/>
    <n v="1250.6175000000001"/>
    <n v="448.18"/>
    <s v="North"/>
  </r>
  <r>
    <s v="SALE9"/>
    <d v="2025-07-31T00:00:00"/>
    <s v="CUST1464"/>
    <x v="9"/>
    <s v="STORE0"/>
    <n v="2"/>
    <n v="2"/>
    <n v="873.17"/>
    <n v="873.17"/>
    <n v="0.23"/>
    <n v="0.23"/>
    <s v="PayPal"/>
    <n v="1344.6818000000001"/>
    <n v="1746.11"/>
    <s v="East"/>
  </r>
  <r>
    <s v="SALE10"/>
    <d v="2024-02-13T00:00:00"/>
    <s v="CUST1065"/>
    <x v="10"/>
    <s v="STORE14"/>
    <n v="1"/>
    <n v="1"/>
    <n v="278.63"/>
    <n v="278.63"/>
    <n v="7.0000000000000007E-2"/>
    <n v="7.0000000000000007E-2"/>
    <s v="Credit Card"/>
    <n v="259.1259"/>
    <n v="278.56"/>
    <s v="South"/>
  </r>
  <r>
    <s v="SALE11"/>
    <d v="2025-05-24T00:00:00"/>
    <s v="CUST1320"/>
    <x v="11"/>
    <s v="STORE1"/>
    <n v="4"/>
    <n v="4"/>
    <n v="286.92"/>
    <n v="286.92"/>
    <n v="0.17"/>
    <n v="0.17"/>
    <s v="Credit Card"/>
    <n v="952.57439999999997"/>
    <n v="1147.51"/>
    <s v="North"/>
  </r>
  <r>
    <s v="SALE12"/>
    <d v="2024-08-24T00:00:00"/>
    <s v="CUST1237"/>
    <x v="12"/>
    <s v="STORE4"/>
    <n v="4"/>
    <n v="4"/>
    <n v="644.58000000000004"/>
    <n v="644.58000000000004"/>
    <n v="0.01"/>
    <n v="0.01"/>
    <s v="Credit Card"/>
    <n v="2552.5367999999999"/>
    <n v="2578.31"/>
    <s v="South"/>
  </r>
  <r>
    <s v="SALE13"/>
    <d v="2025-08-06T00:00:00"/>
    <s v="CUST1443"/>
    <x v="13"/>
    <s v="STORE16"/>
    <n v="2"/>
    <n v="2"/>
    <n v="316.89999999999998"/>
    <n v="316.89999999999998"/>
    <n v="0.3"/>
    <n v="0.3"/>
    <s v="PayPal"/>
    <n v="443.66"/>
    <n v="633.5"/>
    <s v="West"/>
  </r>
  <r>
    <s v="SALE14"/>
    <d v="2025-06-21T00:00:00"/>
    <s v="CUST1348"/>
    <x v="10"/>
    <s v="STORE15"/>
    <n v="4"/>
    <n v="4"/>
    <n v="403.47"/>
    <n v="403.47"/>
    <n v="0.28999999999999998"/>
    <n v="0.28999999999999998"/>
    <s v="PayPal"/>
    <n v="1145.8548000000001"/>
    <n v="1613.5900000000001"/>
    <s v="North"/>
  </r>
  <r>
    <s v="SALE15"/>
    <d v="2024-12-10T00:00:00"/>
    <s v="CUST1435"/>
    <x v="14"/>
    <s v="STORE9"/>
    <m/>
    <n v="1"/>
    <n v="871.34"/>
    <n v="871.34"/>
    <n v="0.04"/>
    <n v="0.04"/>
    <s v="COD"/>
    <n v="2509.4591999999998"/>
    <n v="871.30000000000007"/>
    <s v="South"/>
  </r>
  <r>
    <s v="SALE16"/>
    <d v="2025-09-13T00:00:00"/>
    <s v="CUST1276"/>
    <x v="15"/>
    <s v="STORE19"/>
    <n v="2"/>
    <n v="2"/>
    <n v="451.98"/>
    <n v="451.98"/>
    <n v="0.25"/>
    <n v="0.25"/>
    <s v="Credit Card"/>
    <n v="677.97"/>
    <n v="903.71"/>
    <s v="East"/>
  </r>
  <r>
    <s v="SALE17"/>
    <d v="2024-12-11T00:00:00"/>
    <s v="CUST1079"/>
    <x v="16"/>
    <s v="STORE4"/>
    <n v="2"/>
    <n v="2"/>
    <n v="502.69"/>
    <n v="502.69"/>
    <n v="0.23"/>
    <n v="0.23"/>
    <s v="Credit Card"/>
    <n v="774.14260000000002"/>
    <n v="1005.15"/>
    <s v="South"/>
  </r>
  <r>
    <s v="SALE18"/>
    <d v="2024-08-13T00:00:00"/>
    <s v="CUST1094"/>
    <x v="11"/>
    <s v="STORE4"/>
    <n v="2"/>
    <n v="2"/>
    <n v="559.23"/>
    <n v="559.23"/>
    <n v="0.25"/>
    <n v="0.25"/>
    <s v="COD"/>
    <n v="838.84500000000003"/>
    <n v="1118.21"/>
    <s v="South"/>
  </r>
  <r>
    <s v="SALE19"/>
    <d v="2024-03-18T00:00:00"/>
    <s v="CUST1239"/>
    <x v="17"/>
    <s v="STORE13"/>
    <n v="4"/>
    <n v="4"/>
    <m/>
    <n v="513.98477215823721"/>
    <n v="0.04"/>
    <n v="0.04"/>
    <s v="COD"/>
    <n v="1782.4512"/>
    <n v="2055.8990886329489"/>
    <s v="East"/>
  </r>
  <r>
    <s v="SALE20"/>
    <d v="2025-07-05T00:00:00"/>
    <s v="CUST1144"/>
    <x v="18"/>
    <s v="STORE17"/>
    <n v="3"/>
    <n v="3"/>
    <n v="986.04"/>
    <n v="986.04"/>
    <n v="0.27"/>
    <n v="0.27"/>
    <s v="COD"/>
    <n v="2159.4276"/>
    <n v="2957.85"/>
    <s v="North"/>
  </r>
  <r>
    <s v="SALE21"/>
    <d v="2024-06-04T00:00:00"/>
    <s v="CUST1396"/>
    <x v="19"/>
    <s v="STORE18"/>
    <n v="1"/>
    <n v="1"/>
    <n v="589.55999999999995"/>
    <n v="589.55999999999995"/>
    <n v="0.22"/>
    <n v="0.22"/>
    <s v="Credit Card"/>
    <n v="459.85680000000002"/>
    <n v="589.33999999999992"/>
    <s v="East"/>
  </r>
  <r>
    <s v="SALE22"/>
    <d v="2024-04-12T00:00:00"/>
    <s v="CUST1476"/>
    <x v="20"/>
    <s v="STORE10"/>
    <n v="3"/>
    <n v="3"/>
    <n v="979.42"/>
    <n v="979.42"/>
    <n v="0.03"/>
    <n v="0.03"/>
    <s v="PayPal"/>
    <n v="2850.1122"/>
    <n v="2938.2299999999996"/>
    <s v="East"/>
  </r>
  <r>
    <s v="SALE23"/>
    <d v="2024-06-23T00:00:00"/>
    <s v="CUST1368"/>
    <x v="21"/>
    <s v="STORE8"/>
    <n v="1"/>
    <n v="1"/>
    <n v="719.28"/>
    <n v="719.28"/>
    <n v="0.08"/>
    <n v="0.08"/>
    <s v="Credit Card"/>
    <n v="661.73760000000004"/>
    <n v="719.19999999999993"/>
    <s v="West"/>
  </r>
  <r>
    <s v="SALE24"/>
    <d v="2025-09-08T00:00:00"/>
    <s v="CUST1186"/>
    <x v="22"/>
    <s v="STORE6"/>
    <n v="3"/>
    <n v="3"/>
    <n v="77.599999999999994"/>
    <n v="77.599999999999994"/>
    <n v="7.0000000000000007E-2"/>
    <n v="7.0000000000000007E-2"/>
    <s v="Credit Card"/>
    <n v="216.50399999999999"/>
    <n v="232.73"/>
    <s v="East"/>
  </r>
  <r>
    <s v="SALE25"/>
    <d v="2024-09-17T00:00:00"/>
    <s v="CUST1381"/>
    <x v="23"/>
    <s v="STORE3"/>
    <n v="4"/>
    <n v="4"/>
    <n v="852.71"/>
    <n v="852.71"/>
    <n v="0.14000000000000001"/>
    <n v="0.14000000000000001"/>
    <s v="PayPal"/>
    <n v="2933.3224"/>
    <n v="3410.7000000000003"/>
    <s v="North"/>
  </r>
  <r>
    <s v="SALE26"/>
    <d v="2024-01-03T00:00:00"/>
    <s v="CUST1213"/>
    <x v="24"/>
    <s v="STORE8"/>
    <n v="4"/>
    <n v="4"/>
    <n v="156.16"/>
    <n v="156.16"/>
    <m/>
    <n v="0.14808617234468943"/>
    <s v="Credit Card"/>
    <n v="599.65440000000001"/>
    <n v="624.64"/>
    <s v="West"/>
  </r>
  <r>
    <s v="SALE27"/>
    <d v="2025-02-22T00:00:00"/>
    <s v="CUST1200"/>
    <x v="25"/>
    <s v="STORE8"/>
    <n v="3"/>
    <n v="3"/>
    <n v="815.49"/>
    <n v="815.49"/>
    <n v="0.17"/>
    <n v="0.17"/>
    <s v="Credit Card"/>
    <n v="2030.5700999999999"/>
    <n v="2446.3000000000002"/>
    <s v="West"/>
  </r>
  <r>
    <s v="SALE28"/>
    <d v="2025-09-23T00:00:00"/>
    <s v="CUST1148"/>
    <x v="26"/>
    <s v="STORE2"/>
    <n v="2"/>
    <n v="2"/>
    <n v="74.209999999999994"/>
    <n v="74.209999999999994"/>
    <n v="0.11"/>
    <n v="0.11"/>
    <s v="PayPal"/>
    <n v="132.09379999999999"/>
    <n v="148.30999999999997"/>
    <s v="South"/>
  </r>
  <r>
    <s v="SALE29"/>
    <d v="2024-01-11T00:00:00"/>
    <s v="CUST1348"/>
    <x v="8"/>
    <s v="STORE3"/>
    <m/>
    <n v="1"/>
    <n v="451.67"/>
    <n v="451.67"/>
    <n v="0.15"/>
    <n v="0.15"/>
    <s v="Credit Card"/>
    <n v="1535.6780000000001"/>
    <n v="451.52000000000004"/>
    <s v="North"/>
  </r>
  <r>
    <s v="SALE30"/>
    <d v="2023-10-18T00:00:00"/>
    <s v="CUST1028"/>
    <x v="23"/>
    <s v="STORE19"/>
    <n v="1"/>
    <n v="1"/>
    <n v="429.38"/>
    <n v="429.38"/>
    <n v="0.13"/>
    <n v="0.13"/>
    <s v="PayPal"/>
    <n v="373.56060000000002"/>
    <n v="429.25"/>
    <s v="East"/>
  </r>
  <r>
    <s v="SALE31"/>
    <d v="2024-10-28T00:00:00"/>
    <s v="CUST1412"/>
    <x v="27"/>
    <s v="STORE12"/>
    <n v="2"/>
    <n v="2"/>
    <n v="148.96"/>
    <n v="148.96"/>
    <n v="0.03"/>
    <n v="0.03"/>
    <s v="COD"/>
    <n v="288.98239999999998"/>
    <n v="297.89000000000004"/>
    <s v="North"/>
  </r>
  <r>
    <s v="SALE32"/>
    <d v="2024-11-01T00:00:00"/>
    <s v="CUST1398"/>
    <x v="28"/>
    <s v="STORE8"/>
    <n v="4"/>
    <n v="4"/>
    <n v="313.83"/>
    <n v="313.83"/>
    <n v="0.08"/>
    <n v="0.08"/>
    <s v="Credit Card"/>
    <n v="1154.8943999999999"/>
    <n v="1255.24"/>
    <s v="West"/>
  </r>
  <r>
    <s v="SALE33"/>
    <d v="2024-11-24T00:00:00"/>
    <s v="CUST1453"/>
    <x v="21"/>
    <s v="STORE6"/>
    <n v="2"/>
    <n v="2"/>
    <n v="717.31"/>
    <n v="717.31"/>
    <n v="0.15"/>
    <n v="0.15"/>
    <s v="Credit Card"/>
    <n v="1219.4269999999999"/>
    <n v="1434.4699999999998"/>
    <s v="East"/>
  </r>
  <r>
    <s v="SALE34"/>
    <d v="2023-10-16T00:00:00"/>
    <s v="CUST1344"/>
    <x v="29"/>
    <s v="STORE1"/>
    <m/>
    <n v="1"/>
    <n v="873.22"/>
    <n v="873.22"/>
    <n v="0.18"/>
    <n v="0.18"/>
    <s v="Credit Card"/>
    <n v="2148.1212"/>
    <n v="873.04000000000008"/>
    <s v="North"/>
  </r>
  <r>
    <s v="SALE35"/>
    <d v="2025-08-09T00:00:00"/>
    <s v="CUST1218"/>
    <x v="30"/>
    <s v="STORE3"/>
    <n v="4"/>
    <n v="4"/>
    <n v="109.36"/>
    <n v="109.36"/>
    <n v="0.19"/>
    <n v="0.19"/>
    <s v="COD"/>
    <n v="354.32639999999998"/>
    <n v="437.25"/>
    <s v="North"/>
  </r>
  <r>
    <s v="SALE36"/>
    <d v="2024-12-09T00:00:00"/>
    <s v="CUST1086"/>
    <x v="23"/>
    <s v="STORE7"/>
    <n v="3"/>
    <n v="3"/>
    <n v="559.52"/>
    <n v="559.52"/>
    <n v="0.16"/>
    <n v="0.16"/>
    <s v="PayPal"/>
    <n v="1409.9903999999999"/>
    <n v="1678.3999999999999"/>
    <s v="South"/>
  </r>
  <r>
    <s v="SALE37"/>
    <d v="2024-02-07T00:00:00"/>
    <s v="CUST1492"/>
    <x v="31"/>
    <s v="STORE17"/>
    <n v="3"/>
    <n v="3"/>
    <n v="121.76"/>
    <n v="121.76"/>
    <n v="0.27"/>
    <n v="0.27"/>
    <s v="PayPal"/>
    <n v="266.65440000000001"/>
    <n v="365.01000000000005"/>
    <s v="North"/>
  </r>
  <r>
    <s v="SALE38"/>
    <d v="2024-03-27T00:00:00"/>
    <s v="CUST1189"/>
    <x v="9"/>
    <s v="STORE13"/>
    <n v="4"/>
    <n v="4"/>
    <n v="735.32"/>
    <n v="735.32"/>
    <n v="0.06"/>
    <n v="0.06"/>
    <s v="COD"/>
    <n v="2764.8031999999998"/>
    <n v="2941.2200000000003"/>
    <s v="East"/>
  </r>
  <r>
    <s v="SALE39"/>
    <d v="2023-12-04T00:00:00"/>
    <s v="CUST1431"/>
    <x v="32"/>
    <s v="STORE3"/>
    <n v="2"/>
    <n v="2"/>
    <n v="600.73"/>
    <n v="600.73"/>
    <n v="0.08"/>
    <n v="0.08"/>
    <s v="Credit Card"/>
    <n v="1105.3432"/>
    <n v="1201.3800000000001"/>
    <s v="North"/>
  </r>
  <r>
    <s v="SALE40"/>
    <d v="2024-07-13T00:00:00"/>
    <s v="CUST1072"/>
    <x v="33"/>
    <s v="STORE19"/>
    <n v="2"/>
    <n v="2"/>
    <n v="873.86"/>
    <n v="873.86"/>
    <n v="7.0000000000000007E-2"/>
    <n v="7.0000000000000007E-2"/>
    <s v="COD"/>
    <n v="1625.3796"/>
    <n v="1747.65"/>
    <s v="East"/>
  </r>
  <r>
    <s v="SALE41"/>
    <d v="2023-11-11T00:00:00"/>
    <s v="CUST1302"/>
    <x v="34"/>
    <s v="STORE8"/>
    <n v="3"/>
    <n v="3"/>
    <n v="342.47"/>
    <n v="342.47"/>
    <n v="0.08"/>
    <n v="0.08"/>
    <s v="PayPal"/>
    <n v="945.21720000000016"/>
    <n v="1027.3300000000002"/>
    <s v="West"/>
  </r>
  <r>
    <s v="SALE42"/>
    <d v="2024-12-23T00:00:00"/>
    <s v="CUST1335"/>
    <x v="35"/>
    <s v="STORE9"/>
    <n v="2"/>
    <n v="2"/>
    <n v="915.15"/>
    <n v="915.15"/>
    <n v="0.16"/>
    <n v="0.16"/>
    <s v="PayPal"/>
    <n v="1537.452"/>
    <n v="1830.1399999999999"/>
    <s v="South"/>
  </r>
  <r>
    <s v="SALE43"/>
    <d v="2025-01-20T00:00:00"/>
    <s v="CUST1084"/>
    <x v="9"/>
    <s v="STORE17"/>
    <m/>
    <n v="1"/>
    <n v="863.11"/>
    <n v="863.11"/>
    <n v="0.28000000000000003"/>
    <n v="0.28000000000000003"/>
    <s v="PayPal"/>
    <n v="1864.3176000000001"/>
    <n v="862.83"/>
    <s v="North"/>
  </r>
  <r>
    <s v="SALE44"/>
    <d v="2024-09-03T00:00:00"/>
    <s v="CUST1203"/>
    <x v="19"/>
    <s v="STORE12"/>
    <n v="2"/>
    <n v="2"/>
    <n v="209.32"/>
    <n v="209.32"/>
    <n v="0.23"/>
    <n v="0.23"/>
    <s v="COD"/>
    <n v="322.3528"/>
    <n v="418.40999999999997"/>
    <s v="North"/>
  </r>
  <r>
    <s v="SALE45"/>
    <d v="2024-11-10T00:00:00"/>
    <s v="CUST1470"/>
    <x v="4"/>
    <s v="STORE8"/>
    <n v="4"/>
    <n v="4"/>
    <n v="288.60000000000002"/>
    <n v="288.60000000000002"/>
    <n v="0.09"/>
    <n v="0.09"/>
    <s v="PayPal"/>
    <n v="1050.5039999999999"/>
    <n v="1154.3100000000002"/>
    <s v="West"/>
  </r>
  <r>
    <s v="SALE46"/>
    <d v="2024-10-05T00:00:00"/>
    <s v="CUST1070"/>
    <x v="36"/>
    <s v="STORE16"/>
    <n v="1"/>
    <n v="1"/>
    <n v="418.69"/>
    <n v="418.69"/>
    <n v="0.06"/>
    <n v="0.06"/>
    <s v="PayPal"/>
    <n v="393.5686"/>
    <n v="418.63"/>
    <s v="West"/>
  </r>
  <r>
    <s v="SALE47"/>
    <d v="2024-06-23T00:00:00"/>
    <s v="CUST1008"/>
    <x v="37"/>
    <s v="STORE11"/>
    <n v="1"/>
    <n v="1"/>
    <n v="135.78"/>
    <n v="135.78"/>
    <n v="0.14000000000000001"/>
    <n v="0.14000000000000001"/>
    <s v="PayPal"/>
    <n v="116.77079999999999"/>
    <n v="135.64000000000001"/>
    <s v="South"/>
  </r>
  <r>
    <s v="SALE48"/>
    <d v="2023-10-19T00:00:00"/>
    <s v="CUST1203"/>
    <x v="38"/>
    <s v="STORE17"/>
    <n v="1"/>
    <n v="1"/>
    <n v="517.13"/>
    <n v="517.13"/>
    <n v="0.28000000000000003"/>
    <n v="0.28000000000000003"/>
    <s v="Credit Card"/>
    <n v="372.33359999999999"/>
    <n v="516.85"/>
    <s v="North"/>
  </r>
  <r>
    <s v="SALE49"/>
    <d v="2024-11-11T00:00:00"/>
    <s v="CUST1420"/>
    <x v="39"/>
    <s v="STORE16"/>
    <n v="2"/>
    <n v="2"/>
    <n v="384.66"/>
    <n v="384.66"/>
    <n v="0.08"/>
    <n v="0.08"/>
    <s v="COD"/>
    <n v="707.77440000000013"/>
    <n v="769.24"/>
    <s v="West"/>
  </r>
  <r>
    <s v="SALE50"/>
    <d v="2023-12-31T00:00:00"/>
    <s v="CUST1070"/>
    <x v="40"/>
    <s v="STORE9"/>
    <n v="3"/>
    <n v="3"/>
    <n v="83.7"/>
    <n v="83.7"/>
    <n v="0.24"/>
    <n v="0.24"/>
    <s v="PayPal"/>
    <n v="190.83600000000001"/>
    <n v="250.86"/>
    <s v="South"/>
  </r>
  <r>
    <s v="SALE51"/>
    <d v="2025-02-01T00:00:00"/>
    <s v="CUST1142"/>
    <x v="20"/>
    <s v="STORE7"/>
    <n v="3"/>
    <n v="3"/>
    <n v="76.569999999999993"/>
    <n v="76.569999999999993"/>
    <n v="0.26"/>
    <n v="0.26"/>
    <s v="Credit Card"/>
    <n v="169.9854"/>
    <n v="229.45"/>
    <s v="South"/>
  </r>
  <r>
    <s v="SALE52"/>
    <d v="2025-08-25T00:00:00"/>
    <s v="CUST1148"/>
    <x v="41"/>
    <s v="STORE6"/>
    <n v="3"/>
    <n v="3"/>
    <m/>
    <n v="513.98477215823721"/>
    <m/>
    <n v="0.14808617234468943"/>
    <s v="Credit Card"/>
    <n v="486.06330000000003"/>
    <n v="1541.9543164747115"/>
    <s v="East"/>
  </r>
  <r>
    <s v="SALE53"/>
    <d v="2025-01-20T00:00:00"/>
    <s v="CUST1324"/>
    <x v="42"/>
    <s v="STORE8"/>
    <n v="1"/>
    <n v="1"/>
    <n v="900.35"/>
    <n v="900.35"/>
    <n v="0.13"/>
    <n v="0.13"/>
    <s v="COD"/>
    <n v="783.30449999999996"/>
    <n v="900.22"/>
    <s v="West"/>
  </r>
  <r>
    <s v="SALE54"/>
    <d v="2025-02-18T00:00:00"/>
    <s v="CUST1095"/>
    <x v="43"/>
    <s v="STORE10"/>
    <n v="4"/>
    <n v="4"/>
    <n v="428.09"/>
    <n v="428.09"/>
    <n v="7.0000000000000007E-2"/>
    <n v="7.0000000000000007E-2"/>
    <s v="Credit Card"/>
    <n v="1592.4947999999999"/>
    <n v="1712.29"/>
    <s v="East"/>
  </r>
  <r>
    <s v="SALE55"/>
    <d v="2024-10-24T00:00:00"/>
    <s v="CUST1416"/>
    <x v="2"/>
    <s v="STORE11"/>
    <n v="2"/>
    <n v="2"/>
    <n v="559.71"/>
    <n v="559.71"/>
    <n v="0.3"/>
    <n v="0.3"/>
    <s v="COD"/>
    <n v="783.59400000000005"/>
    <n v="1119.1200000000001"/>
    <s v="South"/>
  </r>
  <r>
    <s v="SALE56"/>
    <d v="2023-12-22T00:00:00"/>
    <s v="CUST1080"/>
    <x v="13"/>
    <s v="STORE6"/>
    <n v="2"/>
    <n v="2"/>
    <n v="833.7"/>
    <n v="833.7"/>
    <n v="0.06"/>
    <n v="0.06"/>
    <s v="PayPal"/>
    <n v="1567.356"/>
    <n v="1667.3400000000001"/>
    <s v="East"/>
  </r>
  <r>
    <s v="SALE57"/>
    <d v="2024-06-19T00:00:00"/>
    <s v="CUST1467"/>
    <x v="44"/>
    <s v="STORE14"/>
    <n v="2"/>
    <n v="2"/>
    <n v="680.16"/>
    <n v="680.16"/>
    <n v="0.28000000000000003"/>
    <n v="0.28000000000000003"/>
    <s v="Credit Card"/>
    <n v="979.43039999999996"/>
    <n v="1360.04"/>
    <s v="South"/>
  </r>
  <r>
    <s v="SALE58"/>
    <d v="2024-12-07T00:00:00"/>
    <s v="CUST1404"/>
    <x v="5"/>
    <s v="STORE7"/>
    <n v="4"/>
    <n v="4"/>
    <n v="733.42"/>
    <n v="733.42"/>
    <m/>
    <n v="0.14808617234468943"/>
    <s v="PayPal"/>
    <n v="2552.3015999999998"/>
    <n v="2933.68"/>
    <s v="South"/>
  </r>
  <r>
    <s v="SALE59"/>
    <d v="2023-11-27T00:00:00"/>
    <s v="CUST1367"/>
    <x v="41"/>
    <s v="STORE11"/>
    <n v="1"/>
    <n v="1"/>
    <n v="996.33"/>
    <n v="996.33"/>
    <n v="0.23"/>
    <n v="0.23"/>
    <s v="PayPal"/>
    <n v="767.17410000000007"/>
    <n v="996.1"/>
    <s v="South"/>
  </r>
  <r>
    <s v="SALE60"/>
    <d v="2025-07-16T00:00:00"/>
    <s v="CUST1408"/>
    <x v="45"/>
    <s v="STORE10"/>
    <n v="1"/>
    <n v="1"/>
    <n v="198.83"/>
    <n v="198.83"/>
    <n v="0.09"/>
    <n v="0.09"/>
    <s v="COD"/>
    <n v="180.93530000000001"/>
    <n v="198.74"/>
    <s v="East"/>
  </r>
  <r>
    <s v="SALE61"/>
    <d v="2025-02-28T00:00:00"/>
    <s v="CUST1239"/>
    <x v="46"/>
    <s v="STORE7"/>
    <n v="1"/>
    <n v="1"/>
    <n v="374.92"/>
    <n v="374.92"/>
    <n v="0.18"/>
    <n v="0.18"/>
    <s v="PayPal"/>
    <n v="307.43439999999998"/>
    <n v="374.74"/>
    <s v="South"/>
  </r>
  <r>
    <s v="SALE62"/>
    <d v="2024-08-11T00:00:00"/>
    <s v="CUST1464"/>
    <x v="47"/>
    <s v="STORE16"/>
    <n v="1"/>
    <n v="1"/>
    <n v="468.94"/>
    <n v="468.94"/>
    <n v="0.12"/>
    <n v="0.12"/>
    <s v="Credit Card"/>
    <n v="412.66719999999998"/>
    <n v="468.82"/>
    <s v="West"/>
  </r>
  <r>
    <s v="SALE63"/>
    <d v="2025-09-27T00:00:00"/>
    <s v="CUST1126"/>
    <x v="41"/>
    <s v="STORE12"/>
    <n v="2"/>
    <n v="2"/>
    <n v="121.37"/>
    <n v="121.37"/>
    <n v="0.05"/>
    <n v="0.05"/>
    <s v="Credit Card"/>
    <n v="230.60300000000001"/>
    <n v="242.69"/>
    <s v="North"/>
  </r>
  <r>
    <s v="SALE64"/>
    <d v="2025-09-14T00:00:00"/>
    <s v="CUST1255"/>
    <x v="27"/>
    <s v="STORE10"/>
    <n v="3"/>
    <n v="3"/>
    <n v="480.06"/>
    <n v="480.06"/>
    <n v="0.01"/>
    <n v="0.01"/>
    <s v="Credit Card"/>
    <m/>
    <n v="1440.17"/>
    <s v="East"/>
  </r>
  <r>
    <s v="SALE65"/>
    <d v="2023-12-30T00:00:00"/>
    <s v="CUST1162"/>
    <x v="8"/>
    <s v="STORE17"/>
    <n v="2"/>
    <n v="2"/>
    <n v="856.57"/>
    <n v="856.57"/>
    <n v="0.24"/>
    <n v="0.24"/>
    <s v="Credit Card"/>
    <n v="1301.9864"/>
    <n v="1712.9"/>
    <s v="North"/>
  </r>
  <r>
    <s v="SALE66"/>
    <d v="2023-10-14T00:00:00"/>
    <s v="CUST1269"/>
    <x v="25"/>
    <s v="STORE2"/>
    <n v="4"/>
    <n v="4"/>
    <n v="814.25"/>
    <n v="814.25"/>
    <n v="0.18"/>
    <n v="0.18"/>
    <s v="Credit Card"/>
    <n v="2670.74"/>
    <n v="3256.82"/>
    <s v="South"/>
  </r>
  <r>
    <s v="SALE67"/>
    <d v="2023-11-25T00:00:00"/>
    <s v="CUST1483"/>
    <x v="21"/>
    <s v="STORE2"/>
    <n v="1"/>
    <n v="1"/>
    <n v="989.17"/>
    <n v="989.17"/>
    <n v="0.2"/>
    <n v="0.2"/>
    <s v="PayPal"/>
    <n v="791.33600000000001"/>
    <n v="988.96999999999991"/>
    <s v="South"/>
  </r>
  <r>
    <s v="SALE68"/>
    <d v="2023-12-10T00:00:00"/>
    <s v="CUST1372"/>
    <x v="18"/>
    <s v="STORE10"/>
    <n v="4"/>
    <n v="4"/>
    <n v="62.48"/>
    <n v="62.48"/>
    <n v="0.18"/>
    <n v="0.18"/>
    <s v="Credit Card"/>
    <n v="204.93440000000001"/>
    <n v="249.73999999999998"/>
    <s v="East"/>
  </r>
  <r>
    <s v="SALE69"/>
    <d v="2025-08-28T00:00:00"/>
    <s v="CUST1423"/>
    <x v="26"/>
    <s v="STORE16"/>
    <n v="4"/>
    <n v="4"/>
    <n v="561.24"/>
    <n v="561.24"/>
    <n v="0.24"/>
    <n v="0.24"/>
    <s v="Credit Card"/>
    <n v="1706.1695999999999"/>
    <n v="2244.7200000000003"/>
    <s v="West"/>
  </r>
  <r>
    <s v="SALE70"/>
    <d v="2025-07-11T00:00:00"/>
    <s v="CUST1058"/>
    <x v="17"/>
    <s v="STORE5"/>
    <n v="3"/>
    <n v="3"/>
    <n v="92.24"/>
    <n v="92.24"/>
    <n v="0.28000000000000003"/>
    <n v="0.28000000000000003"/>
    <s v="COD"/>
    <m/>
    <n v="276.44"/>
    <s v="North"/>
  </r>
  <r>
    <s v="SALE71"/>
    <d v="2025-08-20T00:00:00"/>
    <s v="CUST1168"/>
    <x v="18"/>
    <s v="STORE1"/>
    <n v="2"/>
    <n v="2"/>
    <n v="668.3"/>
    <n v="668.3"/>
    <n v="7.0000000000000007E-2"/>
    <n v="7.0000000000000007E-2"/>
    <s v="Credit Card"/>
    <n v="1243.038"/>
    <n v="1336.53"/>
    <s v="North"/>
  </r>
  <r>
    <s v="SALE72"/>
    <d v="2024-08-29T00:00:00"/>
    <s v="CUST1409"/>
    <x v="48"/>
    <s v="STORE5"/>
    <n v="1"/>
    <n v="1"/>
    <n v="553.82000000000005"/>
    <n v="553.82000000000005"/>
    <n v="0.09"/>
    <n v="0.09"/>
    <s v="Credit Card"/>
    <n v="503.97620000000012"/>
    <n v="553.73"/>
    <s v="North"/>
  </r>
  <r>
    <s v="SALE73"/>
    <d v="2024-11-30T00:00:00"/>
    <s v="CUST1037"/>
    <x v="49"/>
    <s v="STORE11"/>
    <n v="2"/>
    <n v="2"/>
    <n v="556.42999999999995"/>
    <n v="556.42999999999995"/>
    <n v="0.13"/>
    <n v="0.13"/>
    <s v="Credit Card"/>
    <n v="968.18819999999994"/>
    <n v="1112.7299999999998"/>
    <s v="South"/>
  </r>
  <r>
    <s v="SALE74"/>
    <d v="2025-10-12T00:00:00"/>
    <s v="CUST1273"/>
    <x v="42"/>
    <s v="STORE8"/>
    <n v="1"/>
    <n v="1"/>
    <n v="184.98"/>
    <n v="184.98"/>
    <n v="0.1"/>
    <n v="0.1"/>
    <s v="COD"/>
    <n v="166.482"/>
    <n v="184.88"/>
    <s v="West"/>
  </r>
  <r>
    <s v="SALE75"/>
    <d v="2024-07-27T00:00:00"/>
    <s v="CUST1035"/>
    <x v="0"/>
    <s v="STORE12"/>
    <n v="4"/>
    <n v="4"/>
    <n v="700.18"/>
    <n v="700.18"/>
    <n v="0.23"/>
    <n v="0.23"/>
    <s v="Credit Card"/>
    <n v="2156.5544"/>
    <n v="2800.49"/>
    <s v="North"/>
  </r>
  <r>
    <s v="SALE76"/>
    <d v="2023-12-25T00:00:00"/>
    <s v="CUST1019"/>
    <x v="3"/>
    <s v="STORE10"/>
    <n v="2"/>
    <n v="2"/>
    <n v="686.31"/>
    <n v="686.31"/>
    <n v="0.25"/>
    <n v="0.25"/>
    <s v="Credit Card"/>
    <n v="1029.4649999999999"/>
    <n v="1372.37"/>
    <s v="East"/>
  </r>
  <r>
    <s v="SALE77"/>
    <d v="2025-05-23T00:00:00"/>
    <s v="CUST1007"/>
    <x v="22"/>
    <s v="STORE15"/>
    <n v="1"/>
    <n v="1"/>
    <n v="687.82"/>
    <n v="687.82"/>
    <n v="0.27"/>
    <n v="0.27"/>
    <s v="COD"/>
    <n v="502.10860000000002"/>
    <n v="687.55000000000007"/>
    <s v="North"/>
  </r>
  <r>
    <s v="SALE78"/>
    <d v="2024-11-13T00:00:00"/>
    <s v="CUST1221"/>
    <x v="50"/>
    <s v="STORE8"/>
    <n v="2"/>
    <n v="2"/>
    <n v="900.55"/>
    <n v="900.55"/>
    <n v="0.16"/>
    <n v="0.16"/>
    <s v="Credit Card"/>
    <n v="1512.924"/>
    <n v="1800.9399999999998"/>
    <s v="West"/>
  </r>
  <r>
    <s v="SALE79"/>
    <d v="2023-12-08T00:00:00"/>
    <s v="CUST1115"/>
    <x v="39"/>
    <s v="STORE2"/>
    <n v="1"/>
    <n v="1"/>
    <n v="341.17"/>
    <n v="341.17"/>
    <n v="0.15"/>
    <n v="0.15"/>
    <s v="Credit Card"/>
    <n v="289.99450000000002"/>
    <n v="341.02000000000004"/>
    <s v="South"/>
  </r>
  <r>
    <s v="SALE80"/>
    <d v="2025-08-16T00:00:00"/>
    <s v="CUST1176"/>
    <x v="40"/>
    <s v="STORE8"/>
    <n v="1"/>
    <n v="1"/>
    <n v="442.27"/>
    <n v="442.27"/>
    <n v="0.06"/>
    <n v="0.06"/>
    <s v="COD"/>
    <n v="415.73379999999997"/>
    <n v="442.21"/>
    <s v="West"/>
  </r>
  <r>
    <s v="SALE81"/>
    <d v="2024-11-20T00:00:00"/>
    <s v="CUST1253"/>
    <x v="51"/>
    <s v="STORE9"/>
    <n v="1"/>
    <n v="1"/>
    <n v="363.73"/>
    <n v="363.73"/>
    <n v="0.25"/>
    <n v="0.25"/>
    <s v="PayPal"/>
    <n v="272.79750000000001"/>
    <n v="363.48"/>
    <s v="South"/>
  </r>
  <r>
    <s v="SALE82"/>
    <d v="2024-08-14T00:00:00"/>
    <s v="CUST1378"/>
    <x v="52"/>
    <s v="STORE17"/>
    <n v="2"/>
    <n v="2"/>
    <n v="601.33000000000004"/>
    <n v="601.33000000000004"/>
    <n v="0.16"/>
    <n v="0.16"/>
    <s v="PayPal"/>
    <n v="1010.2344000000001"/>
    <n v="1202.5"/>
    <s v="North"/>
  </r>
  <r>
    <s v="SALE83"/>
    <d v="2024-05-15T00:00:00"/>
    <s v="CUST1403"/>
    <x v="53"/>
    <s v="STORE18"/>
    <n v="4"/>
    <n v="4"/>
    <n v="34.39"/>
    <n v="34.39"/>
    <n v="0.03"/>
    <n v="0.03"/>
    <s v="PayPal"/>
    <n v="133.4332"/>
    <n v="137.53"/>
    <s v="East"/>
  </r>
  <r>
    <s v="SALE84"/>
    <d v="2023-12-08T00:00:00"/>
    <s v="CUST1423"/>
    <x v="54"/>
    <s v="STORE17"/>
    <n v="1"/>
    <n v="1"/>
    <n v="773.57"/>
    <n v="773.57"/>
    <n v="0.05"/>
    <n v="0.05"/>
    <s v="COD"/>
    <m/>
    <n v="773.5200000000001"/>
    <s v="North"/>
  </r>
  <r>
    <s v="SALE85"/>
    <d v="2023-12-22T00:00:00"/>
    <s v="CUST1054"/>
    <x v="12"/>
    <s v="STORE7"/>
    <n v="4"/>
    <n v="4"/>
    <n v="127.1"/>
    <n v="127.1"/>
    <n v="0.24"/>
    <n v="0.24"/>
    <s v="COD"/>
    <n v="386.38400000000001"/>
    <n v="508.15999999999997"/>
    <s v="South"/>
  </r>
  <r>
    <s v="SALE86"/>
    <d v="2024-09-10T00:00:00"/>
    <s v="CUST1303"/>
    <x v="42"/>
    <s v="STORE3"/>
    <n v="3"/>
    <n v="3"/>
    <n v="899.58"/>
    <n v="899.58"/>
    <n v="0.28000000000000003"/>
    <n v="0.28000000000000003"/>
    <s v="PayPal"/>
    <n v="1943.0927999999999"/>
    <n v="2698.46"/>
    <s v="North"/>
  </r>
  <r>
    <s v="SALE87"/>
    <d v="2025-04-08T00:00:00"/>
    <s v="CUST1327"/>
    <x v="55"/>
    <s v="STORE10"/>
    <n v="3"/>
    <n v="3"/>
    <n v="964.39"/>
    <n v="964.39"/>
    <n v="0.04"/>
    <n v="0.04"/>
    <s v="Credit Card"/>
    <n v="2777.4432000000002"/>
    <n v="2893.13"/>
    <s v="East"/>
  </r>
  <r>
    <s v="SALE88"/>
    <d v="2024-10-23T00:00:00"/>
    <s v="CUST1183"/>
    <x v="48"/>
    <s v="STORE0"/>
    <n v="2"/>
    <n v="2"/>
    <n v="217.83"/>
    <n v="217.83"/>
    <n v="0.14000000000000001"/>
    <n v="0.14000000000000001"/>
    <s v="PayPal"/>
    <n v="374.66759999999999"/>
    <n v="435.52000000000004"/>
    <s v="East"/>
  </r>
  <r>
    <s v="SALE89"/>
    <d v="2025-07-10T00:00:00"/>
    <s v="CUST1143"/>
    <x v="53"/>
    <s v="STORE1"/>
    <n v="4"/>
    <n v="4"/>
    <n v="187.71"/>
    <n v="187.71"/>
    <n v="0.06"/>
    <n v="0.06"/>
    <s v="COD"/>
    <n v="705.78959999999995"/>
    <n v="750.78000000000009"/>
    <s v="North"/>
  </r>
  <r>
    <s v="SALE90"/>
    <d v="2024-10-12T00:00:00"/>
    <s v="CUST1010"/>
    <x v="9"/>
    <s v="STORE18"/>
    <n v="2"/>
    <n v="2"/>
    <n v="350.12"/>
    <n v="350.12"/>
    <n v="0.12"/>
    <n v="0.12"/>
    <s v="COD"/>
    <n v="616.21119999999996"/>
    <n v="700.12"/>
    <s v="East"/>
  </r>
  <r>
    <s v="SALE91"/>
    <d v="2024-01-21T00:00:00"/>
    <s v="CUST1406"/>
    <x v="30"/>
    <s v="STORE1"/>
    <n v="4"/>
    <n v="4"/>
    <n v="102.19"/>
    <n v="102.19"/>
    <n v="0.17"/>
    <n v="0.17"/>
    <s v="PayPal"/>
    <n v="339.27080000000001"/>
    <n v="408.59"/>
    <s v="North"/>
  </r>
  <r>
    <s v="SALE92"/>
    <d v="2024-02-28T00:00:00"/>
    <s v="CUST1007"/>
    <x v="56"/>
    <s v="STORE4"/>
    <n v="1"/>
    <n v="1"/>
    <n v="696.53"/>
    <n v="696.53"/>
    <n v="0.17"/>
    <n v="0.17"/>
    <s v="Credit Card"/>
    <n v="578.11989999999992"/>
    <n v="696.36"/>
    <s v="South"/>
  </r>
  <r>
    <s v="SALE93"/>
    <d v="2024-12-31T00:00:00"/>
    <s v="CUST1065"/>
    <x v="46"/>
    <s v="STORE4"/>
    <n v="2"/>
    <n v="2"/>
    <n v="327.52"/>
    <n v="327.52"/>
    <n v="0.15"/>
    <n v="0.15"/>
    <s v="PayPal"/>
    <n v="556.78399999999999"/>
    <n v="654.89"/>
    <s v="South"/>
  </r>
  <r>
    <s v="SALE94"/>
    <d v="2024-08-26T00:00:00"/>
    <s v="CUST1298"/>
    <x v="0"/>
    <s v="STORE19"/>
    <n v="2"/>
    <n v="2"/>
    <n v="569.36"/>
    <n v="569.36"/>
    <n v="0.01"/>
    <n v="0.01"/>
    <s v="PayPal"/>
    <m/>
    <n v="1138.71"/>
    <s v="East"/>
  </r>
  <r>
    <s v="SALE95"/>
    <d v="2024-09-21T00:00:00"/>
    <s v="CUST1321"/>
    <x v="8"/>
    <s v="STORE6"/>
    <n v="2"/>
    <n v="2"/>
    <n v="68.290000000000006"/>
    <n v="68.290000000000006"/>
    <n v="0.14000000000000001"/>
    <n v="0.14000000000000001"/>
    <s v="COD"/>
    <n v="117.4588"/>
    <n v="136.44000000000003"/>
    <s v="East"/>
  </r>
  <r>
    <s v="SALE96"/>
    <d v="2024-08-19T00:00:00"/>
    <s v="CUST1244"/>
    <x v="57"/>
    <s v="STORE10"/>
    <n v="1"/>
    <n v="1"/>
    <n v="842.9"/>
    <n v="842.9"/>
    <n v="0.06"/>
    <n v="0.06"/>
    <s v="COD"/>
    <n v="792.32599999999991"/>
    <n v="842.84"/>
    <s v="East"/>
  </r>
  <r>
    <s v="SALE97"/>
    <d v="2024-10-22T00:00:00"/>
    <s v="CUST1287"/>
    <x v="58"/>
    <s v="STORE3"/>
    <n v="3"/>
    <n v="3"/>
    <n v="751.94"/>
    <n v="751.94"/>
    <n v="0.26"/>
    <n v="0.26"/>
    <s v="PayPal"/>
    <n v="1669.3068000000001"/>
    <n v="2255.56"/>
    <s v="North"/>
  </r>
  <r>
    <s v="SALE98"/>
    <d v="2024-10-15T00:00:00"/>
    <s v="CUST1131"/>
    <x v="6"/>
    <s v="STORE7"/>
    <n v="4"/>
    <n v="4"/>
    <n v="476.28"/>
    <n v="476.28"/>
    <n v="0.17"/>
    <n v="0.17"/>
    <s v="Credit Card"/>
    <n v="1581.2496000000001"/>
    <n v="1904.9499999999998"/>
    <s v="South"/>
  </r>
  <r>
    <s v="SALE99"/>
    <d v="2024-07-06T00:00:00"/>
    <s v="CUST1325"/>
    <x v="59"/>
    <s v="STORE3"/>
    <n v="3"/>
    <n v="3"/>
    <n v="541.99"/>
    <n v="541.99"/>
    <n v="0.24"/>
    <n v="0.24"/>
    <s v="COD"/>
    <n v="1235.7372"/>
    <n v="1625.73"/>
    <s v="North"/>
  </r>
  <r>
    <s v="SALE100"/>
    <d v="2025-01-20T00:00:00"/>
    <s v="CUST1369"/>
    <x v="9"/>
    <s v="STORE5"/>
    <n v="2"/>
    <n v="2"/>
    <n v="401.5"/>
    <n v="401.5"/>
    <n v="0.18"/>
    <n v="0.18"/>
    <s v="Credit Card"/>
    <n v="658.46"/>
    <n v="802.82"/>
    <s v="North"/>
  </r>
  <r>
    <s v="SALE101"/>
    <d v="2024-06-10T00:00:00"/>
    <s v="CUST1084"/>
    <x v="60"/>
    <s v="STORE13"/>
    <n v="3"/>
    <n v="3"/>
    <n v="359.56"/>
    <n v="359.56"/>
    <n v="0.17"/>
    <n v="0.17"/>
    <s v="PayPal"/>
    <n v="895.30439999999999"/>
    <n v="1078.51"/>
    <s v="East"/>
  </r>
  <r>
    <s v="SALE102"/>
    <d v="2024-09-17T00:00:00"/>
    <s v="CUST1097"/>
    <x v="61"/>
    <s v="STORE12"/>
    <n v="2"/>
    <n v="2"/>
    <n v="471.88"/>
    <n v="471.88"/>
    <n v="0.24"/>
    <n v="0.24"/>
    <s v="PayPal"/>
    <n v="717.25760000000002"/>
    <n v="943.52"/>
    <s v="North"/>
  </r>
  <r>
    <s v="SALE103"/>
    <d v="2025-09-07T00:00:00"/>
    <s v="CUST1182"/>
    <x v="13"/>
    <s v="STORE4"/>
    <n v="4"/>
    <n v="4"/>
    <n v="925.19"/>
    <n v="925.19"/>
    <n v="0.19"/>
    <n v="0.19"/>
    <s v="PayPal"/>
    <n v="2997.615600000001"/>
    <n v="3700.57"/>
    <s v="South"/>
  </r>
  <r>
    <s v="SALE104"/>
    <d v="2024-02-08T00:00:00"/>
    <s v="CUST1029"/>
    <x v="56"/>
    <s v="STORE11"/>
    <n v="2"/>
    <n v="2"/>
    <n v="879.63"/>
    <n v="879.63"/>
    <n v="7.0000000000000007E-2"/>
    <n v="7.0000000000000007E-2"/>
    <s v="COD"/>
    <n v="1636.1117999999999"/>
    <n v="1759.19"/>
    <s v="South"/>
  </r>
  <r>
    <s v="SALE105"/>
    <d v="2023-10-15T00:00:00"/>
    <s v="CUST1002"/>
    <x v="29"/>
    <s v="STORE17"/>
    <n v="2"/>
    <n v="2"/>
    <n v="418.23"/>
    <n v="418.23"/>
    <n v="0.28000000000000003"/>
    <n v="0.28000000000000003"/>
    <s v="Credit Card"/>
    <n v="602.25120000000004"/>
    <n v="836.18000000000006"/>
    <s v="North"/>
  </r>
  <r>
    <s v="SALE106"/>
    <d v="2025-08-22T00:00:00"/>
    <s v="CUST1269"/>
    <x v="46"/>
    <s v="STORE18"/>
    <n v="3"/>
    <n v="3"/>
    <n v="551.72"/>
    <n v="551.72"/>
    <n v="0.03"/>
    <n v="0.03"/>
    <s v="COD"/>
    <n v="1605.5052000000001"/>
    <n v="1655.13"/>
    <s v="East"/>
  </r>
  <r>
    <s v="SALE107"/>
    <d v="2024-02-01T00:00:00"/>
    <s v="CUST1338"/>
    <x v="56"/>
    <s v="STORE7"/>
    <n v="4"/>
    <n v="4"/>
    <n v="525.61"/>
    <n v="525.61"/>
    <n v="0.02"/>
    <n v="0.02"/>
    <s v="PayPal"/>
    <n v="2060.3912"/>
    <n v="2102.42"/>
    <s v="South"/>
  </r>
  <r>
    <s v="SALE108"/>
    <d v="2025-05-08T00:00:00"/>
    <s v="CUST1041"/>
    <x v="62"/>
    <s v="STORE13"/>
    <n v="3"/>
    <n v="3"/>
    <n v="815.3"/>
    <n v="815.3"/>
    <n v="0.03"/>
    <n v="0.03"/>
    <s v="Credit Card"/>
    <n v="2372.5230000000001"/>
    <n v="2445.8699999999994"/>
    <s v="East"/>
  </r>
  <r>
    <s v="SALE109"/>
    <d v="2025-03-22T00:00:00"/>
    <s v="CUST1214"/>
    <x v="52"/>
    <s v="STORE0"/>
    <n v="3"/>
    <n v="3"/>
    <n v="376.46"/>
    <n v="376.46"/>
    <n v="0.09"/>
    <n v="0.09"/>
    <s v="COD"/>
    <n v="1027.7357999999999"/>
    <n v="1129.29"/>
    <s v="East"/>
  </r>
  <r>
    <s v="SALE110"/>
    <d v="2025-07-13T00:00:00"/>
    <s v="CUST1007"/>
    <x v="63"/>
    <s v="STORE8"/>
    <n v="4"/>
    <n v="4"/>
    <n v="239.83"/>
    <n v="239.83"/>
    <n v="0.08"/>
    <n v="0.08"/>
    <s v="Credit Card"/>
    <n v="882.57440000000008"/>
    <n v="959.24"/>
    <s v="West"/>
  </r>
  <r>
    <s v="SALE111"/>
    <d v="2025-05-21T00:00:00"/>
    <s v="CUST1119"/>
    <x v="64"/>
    <s v="STORE3"/>
    <n v="2"/>
    <n v="2"/>
    <n v="845.71"/>
    <n v="845.71"/>
    <n v="0.01"/>
    <n v="0.01"/>
    <s v="PayPal"/>
    <n v="1674.5057999999999"/>
    <n v="1691.41"/>
    <s v="North"/>
  </r>
  <r>
    <s v="SALE112"/>
    <d v="2025-02-17T00:00:00"/>
    <s v="CUST1087"/>
    <x v="3"/>
    <s v="STORE13"/>
    <n v="3"/>
    <n v="3"/>
    <n v="948.69"/>
    <n v="948.69"/>
    <n v="0.28999999999999998"/>
    <n v="0.28999999999999998"/>
    <s v="Credit Card"/>
    <n v="2020.7097000000001"/>
    <n v="2845.78"/>
    <s v="East"/>
  </r>
  <r>
    <s v="SALE113"/>
    <d v="2024-05-01T00:00:00"/>
    <s v="CUST1467"/>
    <x v="16"/>
    <s v="STORE10"/>
    <n v="1"/>
    <n v="1"/>
    <n v="281.97000000000003"/>
    <n v="281.97000000000003"/>
    <n v="0.2"/>
    <n v="0.2"/>
    <s v="PayPal"/>
    <n v="225.57599999999999"/>
    <n v="281.77000000000004"/>
    <s v="East"/>
  </r>
  <r>
    <s v="SALE114"/>
    <d v="2024-07-09T00:00:00"/>
    <s v="CUST1152"/>
    <x v="52"/>
    <s v="STORE4"/>
    <n v="2"/>
    <n v="2"/>
    <n v="731.01"/>
    <n v="731.01"/>
    <n v="0.05"/>
    <n v="0.05"/>
    <s v="PayPal"/>
    <n v="1388.9190000000001"/>
    <n v="1461.97"/>
    <s v="South"/>
  </r>
  <r>
    <s v="SALE115"/>
    <d v="2025-09-25T00:00:00"/>
    <s v="CUST1257"/>
    <x v="65"/>
    <s v="STORE7"/>
    <n v="4"/>
    <n v="4"/>
    <n v="930.85"/>
    <n v="930.85"/>
    <n v="0.13"/>
    <n v="0.13"/>
    <s v="PayPal"/>
    <n v="3239.3580000000002"/>
    <n v="3723.27"/>
    <s v="South"/>
  </r>
  <r>
    <s v="SALE116"/>
    <d v="2024-05-08T00:00:00"/>
    <s v="CUST1419"/>
    <x v="58"/>
    <s v="STORE8"/>
    <n v="4"/>
    <n v="4"/>
    <n v="770.77"/>
    <n v="770.77"/>
    <n v="0.22"/>
    <n v="0.22"/>
    <s v="Credit Card"/>
    <n v="2404.8024"/>
    <n v="3082.86"/>
    <s v="West"/>
  </r>
  <r>
    <s v="SALE117"/>
    <d v="2024-09-19T00:00:00"/>
    <s v="CUST1067"/>
    <x v="54"/>
    <s v="STORE4"/>
    <n v="3"/>
    <n v="3"/>
    <n v="479.63"/>
    <n v="479.63"/>
    <n v="0.3"/>
    <n v="0.3"/>
    <s v="PayPal"/>
    <n v="1007.223"/>
    <n v="1438.59"/>
    <s v="South"/>
  </r>
  <r>
    <s v="SALE118"/>
    <d v="2024-04-23T00:00:00"/>
    <s v="CUST1105"/>
    <x v="11"/>
    <s v="STORE11"/>
    <n v="1"/>
    <n v="1"/>
    <n v="165"/>
    <n v="165"/>
    <n v="0.3"/>
    <n v="0.3"/>
    <s v="COD"/>
    <n v="115.5"/>
    <n v="164.7"/>
    <s v="South"/>
  </r>
  <r>
    <s v="SALE119"/>
    <d v="2024-07-30T00:00:00"/>
    <s v="CUST1158"/>
    <x v="46"/>
    <s v="STORE8"/>
    <n v="2"/>
    <n v="2"/>
    <n v="151.51"/>
    <n v="151.51"/>
    <n v="0.28999999999999998"/>
    <n v="0.28999999999999998"/>
    <s v="COD"/>
    <n v="215.14420000000001"/>
    <n v="302.72999999999996"/>
    <s v="West"/>
  </r>
  <r>
    <s v="SALE120"/>
    <d v="2023-12-14T00:00:00"/>
    <s v="CUST1231"/>
    <x v="45"/>
    <s v="STORE17"/>
    <n v="2"/>
    <n v="2"/>
    <n v="872.93"/>
    <n v="872.93"/>
    <n v="0.28999999999999998"/>
    <n v="0.28999999999999998"/>
    <s v="COD"/>
    <n v="1239.5606"/>
    <n v="1745.57"/>
    <s v="North"/>
  </r>
  <r>
    <s v="SALE121"/>
    <d v="2024-09-23T00:00:00"/>
    <s v="CUST1264"/>
    <x v="62"/>
    <s v="STORE10"/>
    <n v="3"/>
    <n v="3"/>
    <n v="432.4"/>
    <n v="432.4"/>
    <n v="0.04"/>
    <n v="0.04"/>
    <s v="Credit Card"/>
    <n v="1245.3119999999999"/>
    <n v="1297.1599999999999"/>
    <s v="East"/>
  </r>
  <r>
    <s v="SALE122"/>
    <d v="2025-08-17T00:00:00"/>
    <s v="CUST1338"/>
    <x v="57"/>
    <s v="STORE7"/>
    <n v="2"/>
    <n v="2"/>
    <n v="197.76"/>
    <n v="197.76"/>
    <n v="0.04"/>
    <n v="0.04"/>
    <s v="Credit Card"/>
    <n v="379.69920000000002"/>
    <n v="395.47999999999996"/>
    <s v="South"/>
  </r>
  <r>
    <s v="SALE123"/>
    <d v="2025-01-17T00:00:00"/>
    <s v="CUST1476"/>
    <x v="43"/>
    <s v="STORE2"/>
    <n v="3"/>
    <n v="3"/>
    <n v="334.6"/>
    <n v="334.6"/>
    <n v="0.11"/>
    <n v="0.11"/>
    <s v="PayPal"/>
    <n v="893.38200000000006"/>
    <n v="1003.69"/>
    <s v="South"/>
  </r>
  <r>
    <s v="SALE124"/>
    <d v="2025-04-30T00:00:00"/>
    <s v="CUST1087"/>
    <x v="66"/>
    <s v="STORE3"/>
    <n v="2"/>
    <n v="2"/>
    <n v="44.35"/>
    <n v="44.35"/>
    <n v="0.2"/>
    <n v="0.2"/>
    <s v="COD"/>
    <n v="70.960000000000008"/>
    <n v="88.5"/>
    <s v="North"/>
  </r>
  <r>
    <s v="SALE125"/>
    <d v="2024-11-02T00:00:00"/>
    <s v="CUST1498"/>
    <x v="67"/>
    <s v="STORE6"/>
    <n v="1"/>
    <n v="1"/>
    <n v="846.31"/>
    <n v="846.31"/>
    <n v="0.05"/>
    <n v="0.05"/>
    <s v="PayPal"/>
    <n v="803.9944999999999"/>
    <n v="846.26"/>
    <s v="East"/>
  </r>
  <r>
    <s v="SALE126"/>
    <d v="2025-08-15T00:00:00"/>
    <s v="CUST1131"/>
    <x v="68"/>
    <s v="STORE12"/>
    <n v="1"/>
    <n v="1"/>
    <n v="996.48"/>
    <n v="996.48"/>
    <n v="7.0000000000000007E-2"/>
    <n v="7.0000000000000007E-2"/>
    <s v="COD"/>
    <n v="926.7263999999999"/>
    <n v="996.41"/>
    <s v="North"/>
  </r>
  <r>
    <s v="SALE127"/>
    <d v="2025-09-16T00:00:00"/>
    <s v="CUST1277"/>
    <x v="47"/>
    <s v="STORE6"/>
    <n v="3"/>
    <n v="3"/>
    <n v="949.19"/>
    <n v="949.19"/>
    <n v="0.03"/>
    <n v="0.03"/>
    <s v="COD"/>
    <n v="2762.1428999999998"/>
    <n v="2847.54"/>
    <s v="East"/>
  </r>
  <r>
    <s v="SALE128"/>
    <d v="2024-02-25T00:00:00"/>
    <s v="CUST1397"/>
    <x v="32"/>
    <s v="STORE9"/>
    <n v="2"/>
    <n v="2"/>
    <n v="724.97"/>
    <n v="724.97"/>
    <n v="0.1"/>
    <n v="0.1"/>
    <s v="Credit Card"/>
    <n v="1304.9459999999999"/>
    <n v="1449.8400000000001"/>
    <s v="South"/>
  </r>
  <r>
    <s v="SALE129"/>
    <d v="2025-03-07T00:00:00"/>
    <s v="CUST1315"/>
    <x v="55"/>
    <s v="STORE16"/>
    <n v="1"/>
    <n v="1"/>
    <n v="783.25"/>
    <n v="783.25"/>
    <n v="0.3"/>
    <n v="0.3"/>
    <s v="Credit Card"/>
    <n v="548.27499999999998"/>
    <n v="782.95"/>
    <s v="West"/>
  </r>
  <r>
    <s v="SALE130"/>
    <d v="2024-07-22T00:00:00"/>
    <s v="CUST1343"/>
    <x v="53"/>
    <s v="STORE3"/>
    <n v="1"/>
    <n v="1"/>
    <n v="942.38"/>
    <n v="942.38"/>
    <n v="0.17"/>
    <n v="0.17"/>
    <s v="Credit Card"/>
    <n v="782.17539999999997"/>
    <n v="942.21"/>
    <s v="North"/>
  </r>
  <r>
    <s v="SALE131"/>
    <d v="2024-06-01T00:00:00"/>
    <s v="CUST1496"/>
    <x v="69"/>
    <s v="STORE11"/>
    <n v="3"/>
    <n v="3"/>
    <n v="298.35000000000002"/>
    <n v="298.35000000000002"/>
    <n v="0.05"/>
    <n v="0.05"/>
    <s v="COD"/>
    <n v="850.29750000000001"/>
    <n v="895.00000000000011"/>
    <s v="South"/>
  </r>
  <r>
    <s v="SALE132"/>
    <d v="2025-01-05T00:00:00"/>
    <s v="CUST1164"/>
    <x v="70"/>
    <s v="STORE12"/>
    <n v="4"/>
    <n v="4"/>
    <n v="950.04"/>
    <n v="950.04"/>
    <n v="0.13"/>
    <n v="0.13"/>
    <s v="PayPal"/>
    <n v="3306.1392000000001"/>
    <n v="3800.0299999999997"/>
    <s v="North"/>
  </r>
  <r>
    <s v="SALE133"/>
    <d v="2025-09-10T00:00:00"/>
    <s v="CUST1329"/>
    <x v="71"/>
    <s v="STORE4"/>
    <n v="2"/>
    <n v="2"/>
    <n v="267.19"/>
    <n v="267.19"/>
    <n v="7.0000000000000007E-2"/>
    <n v="7.0000000000000007E-2"/>
    <s v="Credit Card"/>
    <n v="496.97340000000003"/>
    <n v="534.30999999999995"/>
    <s v="South"/>
  </r>
  <r>
    <s v="SALE134"/>
    <d v="2025-06-19T00:00:00"/>
    <s v="CUST1201"/>
    <x v="72"/>
    <s v="STORE15"/>
    <n v="4"/>
    <n v="4"/>
    <n v="72.63"/>
    <n v="72.63"/>
    <n v="0.06"/>
    <n v="0.06"/>
    <s v="PayPal"/>
    <n v="273.08879999999999"/>
    <n v="290.45999999999998"/>
    <s v="North"/>
  </r>
  <r>
    <s v="SALE135"/>
    <d v="2024-09-09T00:00:00"/>
    <s v="CUST1427"/>
    <x v="27"/>
    <s v="STORE5"/>
    <n v="3"/>
    <n v="3"/>
    <n v="576.52"/>
    <n v="576.52"/>
    <n v="0.22"/>
    <n v="0.22"/>
    <s v="COD"/>
    <n v="1349.0568000000001"/>
    <n v="1729.34"/>
    <s v="North"/>
  </r>
  <r>
    <s v="SALE136"/>
    <d v="2025-04-04T00:00:00"/>
    <s v="CUST1349"/>
    <x v="51"/>
    <s v="STORE9"/>
    <n v="3"/>
    <n v="3"/>
    <n v="849.36"/>
    <n v="849.36"/>
    <n v="0.03"/>
    <n v="0.03"/>
    <s v="Credit Card"/>
    <n v="2471.6376"/>
    <n v="2548.0499999999997"/>
    <s v="South"/>
  </r>
  <r>
    <s v="SALE137"/>
    <d v="2024-04-10T00:00:00"/>
    <s v="CUST1473"/>
    <x v="57"/>
    <s v="STORE6"/>
    <n v="1"/>
    <n v="1"/>
    <n v="245.85"/>
    <n v="245.85"/>
    <n v="0.18"/>
    <n v="0.18"/>
    <s v="COD"/>
    <n v="201.59700000000001"/>
    <n v="245.67"/>
    <s v="East"/>
  </r>
  <r>
    <s v="SALE138"/>
    <d v="2024-10-24T00:00:00"/>
    <s v="CUST1178"/>
    <x v="0"/>
    <s v="STORE10"/>
    <n v="3"/>
    <n v="3"/>
    <n v="237.68"/>
    <n v="237.68"/>
    <n v="0.1"/>
    <n v="0.1"/>
    <s v="COD"/>
    <n v="641.73599999999999"/>
    <n v="712.93999999999994"/>
    <s v="East"/>
  </r>
  <r>
    <s v="SALE139"/>
    <d v="2025-04-09T00:00:00"/>
    <s v="CUST1337"/>
    <x v="51"/>
    <s v="STORE14"/>
    <n v="4"/>
    <n v="4"/>
    <n v="715.85"/>
    <n v="715.85"/>
    <n v="0.25"/>
    <n v="0.25"/>
    <s v="PayPal"/>
    <n v="2147.5500000000002"/>
    <n v="2863.15"/>
    <s v="South"/>
  </r>
  <r>
    <s v="SALE140"/>
    <d v="2023-11-25T00:00:00"/>
    <s v="CUST1171"/>
    <x v="64"/>
    <s v="STORE5"/>
    <n v="2"/>
    <n v="2"/>
    <n v="478.85"/>
    <n v="478.85"/>
    <n v="0.01"/>
    <n v="0.01"/>
    <s v="COD"/>
    <n v="948.12300000000005"/>
    <n v="957.69"/>
    <s v="North"/>
  </r>
  <r>
    <s v="SALE141"/>
    <d v="2025-03-02T00:00:00"/>
    <s v="CUST1113"/>
    <x v="44"/>
    <s v="STORE0"/>
    <n v="1"/>
    <n v="1"/>
    <n v="503.95"/>
    <n v="503.95"/>
    <n v="0.26"/>
    <n v="0.26"/>
    <s v="COD"/>
    <n v="372.923"/>
    <n v="503.69"/>
    <s v="East"/>
  </r>
  <r>
    <s v="SALE142"/>
    <d v="2024-10-08T00:00:00"/>
    <s v="CUST1399"/>
    <x v="73"/>
    <s v="STORE12"/>
    <n v="2"/>
    <n v="2"/>
    <n v="975.48"/>
    <n v="975.48"/>
    <n v="0.26"/>
    <n v="0.26"/>
    <s v="COD"/>
    <n v="1443.7103999999999"/>
    <n v="1950.7"/>
    <s v="North"/>
  </r>
  <r>
    <s v="SALE143"/>
    <d v="2025-08-15T00:00:00"/>
    <s v="CUST1401"/>
    <x v="13"/>
    <s v="STORE16"/>
    <n v="4"/>
    <n v="4"/>
    <n v="450.12"/>
    <n v="450.12"/>
    <n v="0.28999999999999998"/>
    <n v="0.28999999999999998"/>
    <s v="COD"/>
    <n v="1278.3407999999999"/>
    <n v="1800.19"/>
    <s v="West"/>
  </r>
  <r>
    <s v="SALE144"/>
    <d v="2024-06-05T00:00:00"/>
    <s v="CUST1435"/>
    <x v="14"/>
    <s v="STORE8"/>
    <n v="3"/>
    <n v="3"/>
    <n v="237.24"/>
    <n v="237.24"/>
    <n v="0.24"/>
    <n v="0.24"/>
    <s v="PayPal"/>
    <n v="540.90719999999999"/>
    <n v="711.48"/>
    <s v="West"/>
  </r>
  <r>
    <s v="SALE145"/>
    <d v="2024-08-18T00:00:00"/>
    <s v="CUST1459"/>
    <x v="59"/>
    <s v="STORE15"/>
    <n v="2"/>
    <n v="2"/>
    <n v="536.84"/>
    <n v="536.84"/>
    <n v="0.09"/>
    <n v="0.09"/>
    <s v="COD"/>
    <n v="977.04880000000014"/>
    <n v="1073.5900000000001"/>
    <s v="North"/>
  </r>
  <r>
    <s v="SALE146"/>
    <d v="2024-11-30T00:00:00"/>
    <s v="CUST1443"/>
    <x v="14"/>
    <s v="STORE19"/>
    <n v="3"/>
    <n v="3"/>
    <n v="584.41"/>
    <n v="584.41"/>
    <n v="0"/>
    <n v="0"/>
    <s v="COD"/>
    <n v="1753.23"/>
    <n v="1753.23"/>
    <s v="East"/>
  </r>
  <r>
    <s v="SALE147"/>
    <d v="2024-11-21T00:00:00"/>
    <s v="CUST1294"/>
    <x v="74"/>
    <s v="STORE19"/>
    <n v="1"/>
    <n v="1"/>
    <n v="653.87"/>
    <n v="653.87"/>
    <n v="0.14000000000000001"/>
    <n v="0.14000000000000001"/>
    <s v="PayPal"/>
    <n v="562.32820000000004"/>
    <n v="653.73"/>
    <s v="East"/>
  </r>
  <r>
    <s v="SALE148"/>
    <d v="2025-08-09T00:00:00"/>
    <s v="CUST1493"/>
    <x v="72"/>
    <s v="STORE0"/>
    <n v="1"/>
    <n v="1"/>
    <n v="652.03"/>
    <n v="652.03"/>
    <n v="0.27"/>
    <n v="0.27"/>
    <s v="Credit Card"/>
    <n v="475.9819"/>
    <n v="651.76"/>
    <s v="East"/>
  </r>
  <r>
    <s v="SALE149"/>
    <d v="2024-07-29T00:00:00"/>
    <s v="CUST1093"/>
    <x v="23"/>
    <s v="STORE12"/>
    <n v="3"/>
    <n v="3"/>
    <n v="513.36"/>
    <n v="513.36"/>
    <n v="7.0000000000000007E-2"/>
    <n v="7.0000000000000007E-2"/>
    <s v="COD"/>
    <n v="1432.2744"/>
    <n v="1540.01"/>
    <s v="North"/>
  </r>
  <r>
    <s v="SALE150"/>
    <d v="2024-05-21T00:00:00"/>
    <s v="CUST1068"/>
    <x v="40"/>
    <s v="STORE5"/>
    <n v="4"/>
    <n v="4"/>
    <n v="355.64"/>
    <n v="355.64"/>
    <n v="0.16"/>
    <n v="0.16"/>
    <s v="COD"/>
    <n v="1194.9503999999999"/>
    <n v="1422.3999999999999"/>
    <s v="North"/>
  </r>
  <r>
    <s v="SALE151"/>
    <d v="2024-10-29T00:00:00"/>
    <s v="CUST1022"/>
    <x v="26"/>
    <s v="STORE8"/>
    <n v="4"/>
    <n v="4"/>
    <n v="535.4"/>
    <n v="535.4"/>
    <n v="0.26"/>
    <n v="0.26"/>
    <s v="PayPal"/>
    <n v="1584.7840000000001"/>
    <n v="2141.3399999999997"/>
    <s v="West"/>
  </r>
  <r>
    <s v="SALE152"/>
    <d v="2025-05-21T00:00:00"/>
    <s v="CUST1243"/>
    <x v="20"/>
    <s v="STORE19"/>
    <n v="2"/>
    <n v="2"/>
    <n v="108.74"/>
    <n v="108.74"/>
    <n v="0.11"/>
    <n v="0.11"/>
    <s v="PayPal"/>
    <n v="193.55719999999999"/>
    <n v="217.36999999999998"/>
    <s v="East"/>
  </r>
  <r>
    <s v="SALE153"/>
    <d v="2024-10-14T00:00:00"/>
    <s v="CUST1314"/>
    <x v="75"/>
    <s v="STORE19"/>
    <n v="3"/>
    <n v="3"/>
    <n v="591.98"/>
    <n v="591.98"/>
    <n v="0.16"/>
    <n v="0.16"/>
    <s v="Credit Card"/>
    <n v="1491.7896000000001"/>
    <n v="1775.78"/>
    <s v="East"/>
  </r>
  <r>
    <s v="SALE154"/>
    <d v="2024-11-17T00:00:00"/>
    <s v="CUST1405"/>
    <x v="70"/>
    <s v="STORE2"/>
    <n v="1"/>
    <n v="1"/>
    <n v="345.06"/>
    <n v="345.06"/>
    <n v="0.13"/>
    <n v="0.13"/>
    <s v="COD"/>
    <n v="300.2022"/>
    <n v="344.93"/>
    <s v="South"/>
  </r>
  <r>
    <s v="SALE155"/>
    <d v="2025-03-29T00:00:00"/>
    <s v="CUST1307"/>
    <x v="47"/>
    <s v="STORE12"/>
    <n v="4"/>
    <n v="4"/>
    <n v="986.41"/>
    <n v="986.41"/>
    <n v="0.22"/>
    <n v="0.22"/>
    <s v="Credit Card"/>
    <n v="3077.5992000000001"/>
    <n v="3945.42"/>
    <s v="North"/>
  </r>
  <r>
    <s v="SALE156"/>
    <d v="2024-07-21T00:00:00"/>
    <s v="CUST1319"/>
    <x v="2"/>
    <s v="STORE0"/>
    <n v="2"/>
    <n v="2"/>
    <n v="921.52"/>
    <n v="921.52"/>
    <n v="0"/>
    <n v="0"/>
    <s v="PayPal"/>
    <n v="1843.04"/>
    <n v="1843.04"/>
    <s v="East"/>
  </r>
  <r>
    <s v="SALE157"/>
    <d v="2025-08-14T00:00:00"/>
    <s v="CUST1097"/>
    <x v="76"/>
    <s v="STORE5"/>
    <n v="1"/>
    <n v="1"/>
    <n v="83.1"/>
    <n v="83.1"/>
    <n v="0.04"/>
    <n v="0.04"/>
    <s v="PayPal"/>
    <n v="79.775999999999996"/>
    <n v="83.059999999999988"/>
    <s v="North"/>
  </r>
  <r>
    <s v="SALE158"/>
    <d v="2024-11-05T00:00:00"/>
    <s v="CUST1369"/>
    <x v="77"/>
    <s v="STORE11"/>
    <n v="2"/>
    <n v="2"/>
    <n v="60.98"/>
    <n v="60.98"/>
    <n v="0.23"/>
    <n v="0.23"/>
    <s v="PayPal"/>
    <n v="93.909199999999998"/>
    <n v="121.72999999999999"/>
    <s v="South"/>
  </r>
  <r>
    <s v="SALE159"/>
    <d v="2024-06-11T00:00:00"/>
    <s v="CUST1394"/>
    <x v="41"/>
    <s v="STORE16"/>
    <n v="2"/>
    <n v="2"/>
    <n v="122.23"/>
    <n v="122.23"/>
    <n v="0.21"/>
    <n v="0.21"/>
    <s v="COD"/>
    <n v="193.1234"/>
    <n v="244.25"/>
    <s v="West"/>
  </r>
  <r>
    <s v="SALE160"/>
    <d v="2025-09-18T00:00:00"/>
    <s v="CUST1020"/>
    <x v="7"/>
    <s v="STORE18"/>
    <n v="2"/>
    <n v="2"/>
    <n v="623.38"/>
    <n v="623.38"/>
    <n v="0.13"/>
    <n v="0.13"/>
    <s v="Credit Card"/>
    <n v="1084.6812"/>
    <n v="1246.6299999999999"/>
    <s v="East"/>
  </r>
  <r>
    <s v="SALE161"/>
    <d v="2025-03-13T00:00:00"/>
    <s v="CUST1058"/>
    <x v="7"/>
    <s v="STORE0"/>
    <n v="1"/>
    <n v="1"/>
    <n v="479.58"/>
    <n v="479.58"/>
    <n v="0.05"/>
    <n v="0.05"/>
    <s v="PayPal"/>
    <n v="455.60099999999989"/>
    <n v="479.53"/>
    <s v="East"/>
  </r>
  <r>
    <s v="SALE162"/>
    <d v="2023-12-16T00:00:00"/>
    <s v="CUST1298"/>
    <x v="78"/>
    <s v="STORE6"/>
    <n v="3"/>
    <n v="3"/>
    <n v="369.32"/>
    <n v="369.32"/>
    <n v="0.14000000000000001"/>
    <n v="0.14000000000000001"/>
    <s v="PayPal"/>
    <n v="952.84559999999999"/>
    <n v="1107.82"/>
    <s v="East"/>
  </r>
  <r>
    <s v="SALE163"/>
    <d v="2025-07-13T00:00:00"/>
    <s v="CUST1076"/>
    <x v="79"/>
    <s v="STORE1"/>
    <n v="1"/>
    <n v="1"/>
    <n v="488.31"/>
    <n v="488.31"/>
    <n v="0.03"/>
    <n v="0.03"/>
    <s v="PayPal"/>
    <n v="473.66070000000002"/>
    <n v="488.28000000000003"/>
    <s v="North"/>
  </r>
  <r>
    <s v="SALE164"/>
    <d v="2024-05-06T00:00:00"/>
    <s v="CUST1276"/>
    <x v="59"/>
    <s v="STORE12"/>
    <n v="4"/>
    <n v="4"/>
    <n v="164.04"/>
    <n v="164.04"/>
    <n v="0.26"/>
    <n v="0.26"/>
    <s v="Credit Card"/>
    <n v="485.55839999999989"/>
    <n v="655.9"/>
    <s v="North"/>
  </r>
  <r>
    <s v="SALE165"/>
    <d v="2024-08-04T00:00:00"/>
    <s v="CUST1073"/>
    <x v="31"/>
    <s v="STORE17"/>
    <n v="3"/>
    <n v="3"/>
    <n v="707.95"/>
    <n v="707.95"/>
    <n v="0.18"/>
    <n v="0.18"/>
    <s v="PayPal"/>
    <n v="1741.557"/>
    <n v="2123.6700000000005"/>
    <s v="North"/>
  </r>
  <r>
    <s v="SALE166"/>
    <d v="2023-12-09T00:00:00"/>
    <s v="CUST1295"/>
    <x v="20"/>
    <s v="STORE8"/>
    <n v="4"/>
    <n v="4"/>
    <n v="714.47"/>
    <n v="714.47"/>
    <n v="0.18"/>
    <n v="0.18"/>
    <s v="COD"/>
    <n v="2343.4616000000001"/>
    <n v="2857.7000000000003"/>
    <s v="West"/>
  </r>
  <r>
    <s v="SALE167"/>
    <d v="2025-07-28T00:00:00"/>
    <s v="CUST1415"/>
    <x v="29"/>
    <s v="STORE7"/>
    <n v="4"/>
    <n v="4"/>
    <n v="422.09"/>
    <n v="422.09"/>
    <n v="0.04"/>
    <n v="0.04"/>
    <s v="Credit Card"/>
    <n v="1620.8255999999999"/>
    <n v="1688.32"/>
    <s v="South"/>
  </r>
  <r>
    <s v="SALE168"/>
    <d v="2024-06-19T00:00:00"/>
    <s v="CUST1108"/>
    <x v="37"/>
    <s v="STORE9"/>
    <n v="1"/>
    <n v="1"/>
    <n v="998.19"/>
    <n v="998.19"/>
    <n v="0.2"/>
    <n v="0.2"/>
    <s v="Credit Card"/>
    <n v="798.55200000000013"/>
    <n v="997.99"/>
    <s v="South"/>
  </r>
  <r>
    <s v="SALE169"/>
    <d v="2024-01-22T00:00:00"/>
    <s v="CUST1373"/>
    <x v="18"/>
    <s v="STORE7"/>
    <n v="2"/>
    <n v="2"/>
    <n v="343.42"/>
    <n v="343.42"/>
    <n v="0.12"/>
    <n v="0.12"/>
    <s v="COD"/>
    <n v="604.41920000000005"/>
    <n v="686.72"/>
    <s v="South"/>
  </r>
  <r>
    <s v="SALE170"/>
    <d v="2024-04-08T00:00:00"/>
    <s v="CUST1256"/>
    <x v="13"/>
    <s v="STORE6"/>
    <n v="1"/>
    <n v="1"/>
    <n v="152.16999999999999"/>
    <n v="152.16999999999999"/>
    <n v="0.28000000000000003"/>
    <n v="0.28000000000000003"/>
    <s v="COD"/>
    <n v="109.5624"/>
    <n v="151.88999999999999"/>
    <s v="East"/>
  </r>
  <r>
    <s v="SALE171"/>
    <d v="2025-05-18T00:00:00"/>
    <s v="CUST1175"/>
    <x v="2"/>
    <s v="STORE11"/>
    <n v="1"/>
    <n v="1"/>
    <n v="325.08"/>
    <n v="325.08"/>
    <n v="0.26"/>
    <n v="0.26"/>
    <s v="PayPal"/>
    <n v="240.5592"/>
    <n v="324.82"/>
    <s v="South"/>
  </r>
  <r>
    <s v="SALE172"/>
    <d v="2023-12-07T00:00:00"/>
    <s v="CUST1344"/>
    <x v="41"/>
    <s v="STORE10"/>
    <n v="2"/>
    <n v="2"/>
    <n v="827.92"/>
    <n v="827.92"/>
    <n v="0.25"/>
    <n v="0.25"/>
    <s v="COD"/>
    <n v="1241.8800000000001"/>
    <n v="1655.59"/>
    <s v="East"/>
  </r>
  <r>
    <s v="SALE173"/>
    <d v="2024-01-23T00:00:00"/>
    <s v="CUST1485"/>
    <x v="33"/>
    <s v="STORE2"/>
    <n v="2"/>
    <n v="2"/>
    <n v="593.47"/>
    <n v="593.47"/>
    <n v="0.1"/>
    <n v="0.1"/>
    <s v="COD"/>
    <n v="1068.2460000000001"/>
    <n v="1186.8400000000001"/>
    <s v="South"/>
  </r>
  <r>
    <s v="SALE174"/>
    <d v="2023-12-07T00:00:00"/>
    <s v="CUST1293"/>
    <x v="42"/>
    <s v="STORE7"/>
    <n v="4"/>
    <n v="4"/>
    <n v="756.28"/>
    <n v="756.28"/>
    <n v="0.05"/>
    <n v="0.05"/>
    <s v="COD"/>
    <n v="2873.864"/>
    <n v="3025.0699999999997"/>
    <s v="South"/>
  </r>
  <r>
    <s v="SALE175"/>
    <d v="2024-12-15T00:00:00"/>
    <s v="CUST1377"/>
    <x v="80"/>
    <s v="STORE1"/>
    <n v="2"/>
    <n v="2"/>
    <n v="707.65"/>
    <n v="707.65"/>
    <n v="0.14000000000000001"/>
    <n v="0.14000000000000001"/>
    <s v="Credit Card"/>
    <n v="1217.1579999999999"/>
    <n v="1415.1599999999999"/>
    <s v="North"/>
  </r>
  <r>
    <s v="SALE176"/>
    <d v="2024-03-20T00:00:00"/>
    <s v="CUST1128"/>
    <x v="60"/>
    <s v="STORE15"/>
    <n v="1"/>
    <n v="1"/>
    <n v="857.35"/>
    <n v="857.35"/>
    <n v="0.28000000000000003"/>
    <n v="0.28000000000000003"/>
    <s v="PayPal"/>
    <n v="617.29200000000003"/>
    <n v="857.07"/>
    <s v="North"/>
  </r>
  <r>
    <s v="SALE177"/>
    <d v="2025-01-13T00:00:00"/>
    <s v="CUST1499"/>
    <x v="76"/>
    <s v="STORE8"/>
    <n v="1"/>
    <n v="1"/>
    <n v="79"/>
    <n v="79"/>
    <n v="0.04"/>
    <n v="0.04"/>
    <s v="PayPal"/>
    <n v="75.84"/>
    <n v="78.959999999999994"/>
    <s v="West"/>
  </r>
  <r>
    <s v="SALE178"/>
    <d v="2025-08-16T00:00:00"/>
    <s v="CUST1066"/>
    <x v="32"/>
    <s v="STORE5"/>
    <n v="4"/>
    <n v="4"/>
    <n v="638.91"/>
    <n v="638.91"/>
    <n v="0"/>
    <n v="0"/>
    <s v="COD"/>
    <n v="2555.64"/>
    <n v="2555.64"/>
    <s v="North"/>
  </r>
  <r>
    <s v="SALE179"/>
    <d v="2025-06-04T00:00:00"/>
    <s v="CUST1081"/>
    <x v="49"/>
    <s v="STORE0"/>
    <n v="2"/>
    <n v="2"/>
    <n v="522.16999999999996"/>
    <n v="522.16999999999996"/>
    <n v="0.27"/>
    <n v="0.27"/>
    <s v="Credit Card"/>
    <n v="762.36819999999989"/>
    <n v="1044.07"/>
    <s v="East"/>
  </r>
  <r>
    <s v="SALE180"/>
    <d v="2023-11-05T00:00:00"/>
    <s v="CUST1478"/>
    <x v="11"/>
    <s v="STORE12"/>
    <n v="3"/>
    <n v="3"/>
    <n v="954.29"/>
    <n v="954.29"/>
    <n v="0.27"/>
    <n v="0.27"/>
    <s v="Credit Card"/>
    <n v="2089.8951000000002"/>
    <n v="2862.6"/>
    <s v="North"/>
  </r>
  <r>
    <s v="SALE181"/>
    <d v="2025-02-22T00:00:00"/>
    <s v="CUST1462"/>
    <x v="9"/>
    <s v="STORE13"/>
    <n v="3"/>
    <n v="3"/>
    <n v="53.92"/>
    <n v="53.92"/>
    <n v="0.15"/>
    <n v="0.15"/>
    <s v="PayPal"/>
    <n v="137.49600000000001"/>
    <n v="161.60999999999999"/>
    <s v="East"/>
  </r>
  <r>
    <s v="SALE182"/>
    <d v="2025-04-06T00:00:00"/>
    <s v="CUST1396"/>
    <x v="13"/>
    <s v="STORE0"/>
    <n v="4"/>
    <n v="4"/>
    <n v="741.88"/>
    <n v="741.88"/>
    <n v="0.02"/>
    <n v="0.02"/>
    <s v="COD"/>
    <n v="2908.1696000000002"/>
    <n v="2967.5"/>
    <s v="East"/>
  </r>
  <r>
    <s v="SALE183"/>
    <d v="2024-10-29T00:00:00"/>
    <s v="CUST1033"/>
    <x v="54"/>
    <s v="STORE3"/>
    <n v="1"/>
    <n v="1"/>
    <n v="547.09"/>
    <n v="547.09"/>
    <n v="0.01"/>
    <n v="0.01"/>
    <s v="PayPal"/>
    <n v="541.6191"/>
    <n v="547.08000000000004"/>
    <s v="North"/>
  </r>
  <r>
    <s v="SALE184"/>
    <d v="2025-01-29T00:00:00"/>
    <s v="CUST1489"/>
    <x v="41"/>
    <s v="STORE3"/>
    <n v="1"/>
    <n v="1"/>
    <n v="789.35"/>
    <n v="789.35"/>
    <n v="0.14000000000000001"/>
    <n v="0.14000000000000001"/>
    <s v="PayPal"/>
    <n v="678.84100000000001"/>
    <n v="789.21"/>
    <s v="North"/>
  </r>
  <r>
    <s v="SALE185"/>
    <d v="2024-03-03T00:00:00"/>
    <s v="CUST1428"/>
    <x v="81"/>
    <s v="STORE3"/>
    <n v="3"/>
    <n v="3"/>
    <n v="476.78"/>
    <n v="476.78"/>
    <n v="0.09"/>
    <n v="0.09"/>
    <s v="COD"/>
    <n v="1301.6094000000001"/>
    <n v="1430.25"/>
    <s v="North"/>
  </r>
  <r>
    <s v="SALE186"/>
    <d v="2024-11-04T00:00:00"/>
    <s v="CUST1453"/>
    <x v="29"/>
    <s v="STORE18"/>
    <n v="2"/>
    <n v="2"/>
    <n v="504.26"/>
    <n v="504.26"/>
    <n v="0.04"/>
    <n v="0.04"/>
    <s v="PayPal"/>
    <n v="968.17919999999992"/>
    <n v="1008.48"/>
    <s v="East"/>
  </r>
  <r>
    <s v="SALE187"/>
    <d v="2024-09-03T00:00:00"/>
    <s v="CUST1272"/>
    <x v="82"/>
    <s v="STORE6"/>
    <n v="2"/>
    <n v="2"/>
    <n v="549.33000000000004"/>
    <n v="549.33000000000004"/>
    <n v="0.01"/>
    <n v="0.01"/>
    <s v="COD"/>
    <n v="1087.6733999999999"/>
    <n v="1098.6500000000001"/>
    <s v="East"/>
  </r>
  <r>
    <s v="SALE188"/>
    <d v="2024-04-29T00:00:00"/>
    <s v="CUST1382"/>
    <x v="83"/>
    <s v="STORE3"/>
    <n v="3"/>
    <n v="3"/>
    <n v="620.22"/>
    <n v="620.22"/>
    <n v="0.04"/>
    <n v="0.04"/>
    <s v="Credit Card"/>
    <n v="1786.2336"/>
    <n v="1860.6200000000001"/>
    <s v="North"/>
  </r>
  <r>
    <s v="SALE189"/>
    <d v="2024-04-29T00:00:00"/>
    <s v="CUST1091"/>
    <x v="54"/>
    <s v="STORE3"/>
    <n v="1"/>
    <n v="1"/>
    <n v="580.76"/>
    <n v="580.76"/>
    <n v="0.1"/>
    <n v="0.1"/>
    <s v="COD"/>
    <n v="522.68399999999997"/>
    <n v="580.66"/>
    <s v="North"/>
  </r>
  <r>
    <s v="SALE190"/>
    <d v="2025-04-28T00:00:00"/>
    <s v="CUST1334"/>
    <x v="51"/>
    <s v="STORE9"/>
    <n v="3"/>
    <n v="3"/>
    <n v="444.55"/>
    <n v="444.55"/>
    <n v="0.14000000000000001"/>
    <n v="0.14000000000000001"/>
    <s v="PayPal"/>
    <n v="1146.9390000000001"/>
    <n v="1333.51"/>
    <s v="South"/>
  </r>
  <r>
    <s v="SALE191"/>
    <d v="2024-06-16T00:00:00"/>
    <s v="CUST1138"/>
    <x v="54"/>
    <s v="STORE18"/>
    <n v="1"/>
    <n v="1"/>
    <n v="804.9"/>
    <n v="804.9"/>
    <n v="0.03"/>
    <n v="0.03"/>
    <s v="PayPal"/>
    <n v="780.75299999999993"/>
    <n v="804.87"/>
    <s v="East"/>
  </r>
  <r>
    <s v="SALE192"/>
    <d v="2024-11-21T00:00:00"/>
    <s v="CUST1424"/>
    <x v="80"/>
    <s v="STORE14"/>
    <n v="3"/>
    <n v="3"/>
    <n v="361.65"/>
    <n v="361.65"/>
    <n v="0.15"/>
    <n v="0.15"/>
    <s v="COD"/>
    <n v="922.20749999999987"/>
    <n v="1084.7999999999997"/>
    <s v="South"/>
  </r>
  <r>
    <s v="SALE193"/>
    <d v="2025-04-16T00:00:00"/>
    <s v="CUST1162"/>
    <x v="84"/>
    <s v="STORE4"/>
    <n v="1"/>
    <n v="1"/>
    <n v="271.76"/>
    <n v="271.76"/>
    <n v="0.03"/>
    <n v="0.03"/>
    <s v="Credit Card"/>
    <n v="263.60719999999998"/>
    <n v="271.73"/>
    <s v="South"/>
  </r>
  <r>
    <s v="SALE194"/>
    <d v="2024-11-22T00:00:00"/>
    <s v="CUST1323"/>
    <x v="2"/>
    <s v="STORE10"/>
    <n v="3"/>
    <n v="3"/>
    <n v="958.15"/>
    <n v="958.15"/>
    <n v="0.24"/>
    <n v="0.24"/>
    <s v="COD"/>
    <n v="2184.5819999999999"/>
    <n v="2874.21"/>
    <s v="East"/>
  </r>
  <r>
    <s v="SALE195"/>
    <d v="2023-12-30T00:00:00"/>
    <s v="CUST1427"/>
    <x v="17"/>
    <s v="STORE17"/>
    <n v="1"/>
    <n v="1"/>
    <n v="889.19"/>
    <n v="889.19"/>
    <n v="0.03"/>
    <n v="0.03"/>
    <s v="Credit Card"/>
    <n v="862.51430000000005"/>
    <n v="889.16000000000008"/>
    <s v="North"/>
  </r>
  <r>
    <s v="SALE196"/>
    <d v="2025-09-04T00:00:00"/>
    <s v="CUST1464"/>
    <x v="71"/>
    <s v="STORE16"/>
    <n v="4"/>
    <n v="4"/>
    <n v="689.67"/>
    <n v="689.67"/>
    <n v="0.05"/>
    <n v="0.05"/>
    <s v="COD"/>
    <n v="2620.7460000000001"/>
    <n v="2758.6299999999997"/>
    <s v="West"/>
  </r>
  <r>
    <s v="SALE197"/>
    <d v="2023-10-28T00:00:00"/>
    <s v="CUST1135"/>
    <x v="38"/>
    <s v="STORE11"/>
    <n v="1"/>
    <n v="1"/>
    <n v="541.24"/>
    <n v="541.24"/>
    <n v="0.03"/>
    <n v="0.03"/>
    <s v="PayPal"/>
    <n v="525.00279999999998"/>
    <n v="541.21"/>
    <s v="South"/>
  </r>
  <r>
    <s v="SALE198"/>
    <d v="2024-11-04T00:00:00"/>
    <s v="CUST1448"/>
    <x v="82"/>
    <s v="STORE6"/>
    <n v="1"/>
    <n v="1"/>
    <n v="454.71"/>
    <n v="454.71"/>
    <n v="0.16"/>
    <n v="0.16"/>
    <s v="PayPal"/>
    <n v="381.95639999999997"/>
    <n v="454.54999999999995"/>
    <s v="East"/>
  </r>
  <r>
    <s v="SALE199"/>
    <d v="2024-12-20T00:00:00"/>
    <s v="CUST1038"/>
    <x v="73"/>
    <s v="STORE5"/>
    <n v="2"/>
    <n v="2"/>
    <n v="397.63"/>
    <n v="397.63"/>
    <n v="0.26"/>
    <n v="0.26"/>
    <s v="Credit Card"/>
    <n v="588.49239999999998"/>
    <n v="795"/>
    <s v="North"/>
  </r>
  <r>
    <s v="SALE200"/>
    <d v="2025-03-09T00:00:00"/>
    <s v="CUST1170"/>
    <x v="50"/>
    <s v="STORE6"/>
    <n v="3"/>
    <n v="3"/>
    <n v="748.56"/>
    <n v="748.56"/>
    <n v="0.26"/>
    <n v="0.26"/>
    <s v="PayPal"/>
    <n v="1661.8032000000001"/>
    <n v="2245.4199999999996"/>
    <s v="East"/>
  </r>
  <r>
    <s v="SALE201"/>
    <d v="2025-03-26T00:00:00"/>
    <s v="CUST1144"/>
    <x v="9"/>
    <s v="STORE4"/>
    <n v="1"/>
    <n v="1"/>
    <n v="885.72"/>
    <n v="885.72"/>
    <n v="0.15"/>
    <n v="0.15"/>
    <s v="Credit Card"/>
    <n v="752.86199999999997"/>
    <n v="885.57"/>
    <s v="South"/>
  </r>
  <r>
    <s v="SALE202"/>
    <d v="2025-04-03T00:00:00"/>
    <s v="CUST1108"/>
    <x v="85"/>
    <s v="STORE1"/>
    <n v="4"/>
    <n v="4"/>
    <n v="408.07"/>
    <n v="408.07"/>
    <n v="0.28000000000000003"/>
    <n v="0.28000000000000003"/>
    <s v="COD"/>
    <n v="1175.2416000000001"/>
    <n v="1632"/>
    <s v="North"/>
  </r>
  <r>
    <s v="SALE203"/>
    <d v="2024-02-05T00:00:00"/>
    <s v="CUST1472"/>
    <x v="13"/>
    <s v="STORE9"/>
    <n v="2"/>
    <n v="2"/>
    <n v="597.07000000000005"/>
    <n v="597.07000000000005"/>
    <n v="0.28000000000000003"/>
    <n v="0.28000000000000003"/>
    <s v="PayPal"/>
    <n v="859.7808"/>
    <n v="1193.8600000000001"/>
    <s v="South"/>
  </r>
  <r>
    <s v="SALE204"/>
    <d v="2024-06-22T00:00:00"/>
    <s v="CUST1022"/>
    <x v="22"/>
    <s v="STORE9"/>
    <n v="3"/>
    <n v="3"/>
    <n v="723.47"/>
    <n v="723.47"/>
    <n v="0.12"/>
    <n v="0.12"/>
    <s v="COD"/>
    <n v="1909.9608000000001"/>
    <n v="2170.29"/>
    <s v="South"/>
  </r>
  <r>
    <s v="SALE205"/>
    <d v="2025-08-14T00:00:00"/>
    <s v="CUST1437"/>
    <x v="12"/>
    <s v="STORE5"/>
    <n v="1"/>
    <n v="1"/>
    <n v="479.93"/>
    <n v="479.93"/>
    <n v="0.22"/>
    <n v="0.22"/>
    <s v="Credit Card"/>
    <n v="374.34539999999998"/>
    <n v="479.71"/>
    <s v="North"/>
  </r>
  <r>
    <s v="SALE206"/>
    <d v="2024-06-02T00:00:00"/>
    <s v="CUST1243"/>
    <x v="13"/>
    <s v="STORE16"/>
    <n v="4"/>
    <n v="4"/>
    <n v="362.81"/>
    <n v="362.81"/>
    <n v="0.21"/>
    <n v="0.21"/>
    <s v="COD"/>
    <n v="1146.4795999999999"/>
    <n v="1451.03"/>
    <s v="West"/>
  </r>
  <r>
    <s v="SALE207"/>
    <d v="2024-12-14T00:00:00"/>
    <s v="CUST1185"/>
    <x v="29"/>
    <s v="STORE3"/>
    <n v="1"/>
    <n v="1"/>
    <n v="127.11"/>
    <n v="127.11"/>
    <n v="0.01"/>
    <n v="0.01"/>
    <s v="PayPal"/>
    <n v="125.8389"/>
    <n v="127.1"/>
    <s v="North"/>
  </r>
  <r>
    <s v="SALE208"/>
    <d v="2024-04-29T00:00:00"/>
    <s v="CUST1184"/>
    <x v="13"/>
    <s v="STORE17"/>
    <n v="4"/>
    <n v="4"/>
    <n v="931.26"/>
    <n v="931.26"/>
    <n v="0.04"/>
    <n v="0.04"/>
    <s v="Credit Card"/>
    <n v="3576.0383999999999"/>
    <n v="3725"/>
    <s v="North"/>
  </r>
  <r>
    <s v="SALE209"/>
    <d v="2023-10-25T00:00:00"/>
    <s v="CUST1371"/>
    <x v="22"/>
    <s v="STORE8"/>
    <n v="1"/>
    <n v="1"/>
    <n v="620.80999999999995"/>
    <n v="620.80999999999995"/>
    <n v="0.04"/>
    <n v="0.04"/>
    <s v="PayPal"/>
    <n v="595.97759999999994"/>
    <n v="620.77"/>
    <s v="West"/>
  </r>
  <r>
    <s v="SALE210"/>
    <d v="2024-07-24T00:00:00"/>
    <s v="CUST1094"/>
    <x v="57"/>
    <s v="STORE2"/>
    <n v="1"/>
    <n v="1"/>
    <n v="823.26"/>
    <n v="823.26"/>
    <n v="0.27"/>
    <n v="0.27"/>
    <s v="COD"/>
    <n v="600.97979999999995"/>
    <n v="822.99"/>
    <s v="South"/>
  </r>
  <r>
    <s v="SALE211"/>
    <d v="2025-05-30T00:00:00"/>
    <s v="CUST1012"/>
    <x v="16"/>
    <s v="STORE8"/>
    <n v="3"/>
    <n v="3"/>
    <n v="681.01"/>
    <n v="681.01"/>
    <n v="0.27"/>
    <n v="0.27"/>
    <s v="COD"/>
    <n v="1491.4119000000001"/>
    <n v="2042.76"/>
    <s v="West"/>
  </r>
  <r>
    <s v="SALE212"/>
    <d v="2025-10-12T00:00:00"/>
    <s v="CUST1442"/>
    <x v="6"/>
    <s v="STORE19"/>
    <n v="4"/>
    <n v="4"/>
    <n v="119.83"/>
    <n v="119.83"/>
    <n v="0.13"/>
    <n v="0.13"/>
    <s v="Credit Card"/>
    <n v="417.00839999999999"/>
    <n v="479.19"/>
    <s v="East"/>
  </r>
  <r>
    <s v="SALE213"/>
    <d v="2024-01-23T00:00:00"/>
    <s v="CUST1307"/>
    <x v="36"/>
    <s v="STORE2"/>
    <n v="1"/>
    <n v="1"/>
    <n v="575.66"/>
    <n v="575.66"/>
    <n v="0.03"/>
    <n v="0.03"/>
    <s v="PayPal"/>
    <n v="558.39019999999994"/>
    <n v="575.63"/>
    <s v="South"/>
  </r>
  <r>
    <s v="SALE214"/>
    <d v="2025-10-13T00:00:00"/>
    <s v="CUST1199"/>
    <x v="70"/>
    <s v="STORE16"/>
    <n v="1"/>
    <n v="1"/>
    <n v="775.84"/>
    <n v="775.84"/>
    <n v="0.26"/>
    <n v="0.26"/>
    <s v="Credit Card"/>
    <n v="574.12160000000006"/>
    <n v="775.58"/>
    <s v="West"/>
  </r>
  <r>
    <s v="SALE215"/>
    <d v="2024-03-05T00:00:00"/>
    <s v="CUST1443"/>
    <x v="66"/>
    <s v="STORE9"/>
    <n v="3"/>
    <n v="3"/>
    <n v="318.43"/>
    <n v="318.43"/>
    <n v="0.05"/>
    <n v="0.05"/>
    <s v="Credit Card"/>
    <n v="907.52549999999997"/>
    <n v="955.24"/>
    <s v="South"/>
  </r>
  <r>
    <s v="SALE216"/>
    <d v="2025-07-16T00:00:00"/>
    <s v="CUST1153"/>
    <x v="18"/>
    <s v="STORE8"/>
    <n v="3"/>
    <n v="3"/>
    <n v="141.6"/>
    <n v="141.6"/>
    <n v="0.08"/>
    <n v="0.08"/>
    <s v="COD"/>
    <n v="390.81599999999997"/>
    <n v="424.71999999999997"/>
    <s v="West"/>
  </r>
  <r>
    <s v="SALE217"/>
    <d v="2023-10-20T00:00:00"/>
    <s v="CUST1266"/>
    <x v="5"/>
    <s v="STORE19"/>
    <n v="1"/>
    <n v="1"/>
    <n v="332.82"/>
    <n v="332.82"/>
    <n v="0.14000000000000001"/>
    <n v="0.14000000000000001"/>
    <s v="PayPal"/>
    <n v="286.22519999999997"/>
    <n v="332.68"/>
    <s v="East"/>
  </r>
  <r>
    <s v="SALE218"/>
    <d v="2024-06-04T00:00:00"/>
    <s v="CUST1246"/>
    <x v="18"/>
    <s v="STORE1"/>
    <n v="4"/>
    <n v="4"/>
    <n v="640.97"/>
    <n v="640.97"/>
    <n v="0.11"/>
    <n v="0.11"/>
    <s v="COD"/>
    <n v="2281.8532"/>
    <n v="2563.77"/>
    <s v="North"/>
  </r>
  <r>
    <s v="SALE219"/>
    <d v="2023-10-26T00:00:00"/>
    <s v="CUST1203"/>
    <x v="64"/>
    <s v="STORE15"/>
    <n v="4"/>
    <n v="4"/>
    <n v="75.37"/>
    <n v="75.37"/>
    <n v="0.02"/>
    <n v="0.02"/>
    <s v="COD"/>
    <n v="295.4504"/>
    <n v="301.46000000000004"/>
    <s v="North"/>
  </r>
  <r>
    <s v="SALE220"/>
    <d v="2025-04-07T00:00:00"/>
    <s v="CUST1075"/>
    <x v="30"/>
    <s v="STORE18"/>
    <n v="3"/>
    <n v="3"/>
    <n v="434.55"/>
    <n v="434.55"/>
    <n v="0.08"/>
    <n v="0.08"/>
    <s v="COD"/>
    <n v="1199.3579999999999"/>
    <n v="1303.5700000000002"/>
    <s v="East"/>
  </r>
  <r>
    <s v="SALE221"/>
    <d v="2025-03-13T00:00:00"/>
    <s v="CUST1099"/>
    <x v="33"/>
    <s v="STORE14"/>
    <n v="4"/>
    <n v="4"/>
    <n v="652.28"/>
    <n v="652.28"/>
    <n v="0.15"/>
    <n v="0.15"/>
    <s v="Credit Card"/>
    <n v="2217.752"/>
    <n v="2608.9699999999998"/>
    <s v="South"/>
  </r>
  <r>
    <s v="SALE222"/>
    <d v="2024-07-07T00:00:00"/>
    <s v="CUST1269"/>
    <x v="3"/>
    <s v="STORE17"/>
    <n v="3"/>
    <n v="3"/>
    <n v="207.8"/>
    <n v="207.8"/>
    <n v="0.15"/>
    <n v="0.15"/>
    <s v="Credit Card"/>
    <n v="529.8900000000001"/>
    <n v="623.25000000000011"/>
    <s v="North"/>
  </r>
  <r>
    <s v="SALE223"/>
    <d v="2024-03-10T00:00:00"/>
    <s v="CUST1495"/>
    <x v="86"/>
    <s v="STORE15"/>
    <n v="4"/>
    <n v="4"/>
    <n v="385.5"/>
    <n v="385.5"/>
    <n v="0.03"/>
    <n v="0.03"/>
    <s v="PayPal"/>
    <n v="1495.74"/>
    <n v="1541.97"/>
    <s v="North"/>
  </r>
  <r>
    <s v="SALE224"/>
    <d v="2025-09-15T00:00:00"/>
    <s v="CUST1096"/>
    <x v="15"/>
    <s v="STORE6"/>
    <n v="3"/>
    <n v="3"/>
    <n v="548.19000000000005"/>
    <n v="548.19000000000005"/>
    <n v="0.12"/>
    <n v="0.12"/>
    <s v="Credit Card"/>
    <n v="1447.2216000000001"/>
    <n v="1644.4500000000003"/>
    <s v="East"/>
  </r>
  <r>
    <s v="SALE225"/>
    <d v="2024-11-11T00:00:00"/>
    <s v="CUST1069"/>
    <x v="78"/>
    <s v="STORE9"/>
    <n v="3"/>
    <n v="3"/>
    <n v="927.6"/>
    <n v="927.6"/>
    <n v="0.09"/>
    <n v="0.09"/>
    <s v="Credit Card"/>
    <n v="2532.348"/>
    <n v="2782.71"/>
    <s v="South"/>
  </r>
  <r>
    <s v="SALE226"/>
    <d v="2025-01-09T00:00:00"/>
    <s v="CUST1266"/>
    <x v="86"/>
    <s v="STORE3"/>
    <n v="4"/>
    <n v="4"/>
    <n v="585.04"/>
    <n v="585.04"/>
    <n v="0.22"/>
    <n v="0.22"/>
    <s v="PayPal"/>
    <n v="1825.3248000000001"/>
    <n v="2339.94"/>
    <s v="North"/>
  </r>
  <r>
    <s v="SALE227"/>
    <d v="2024-04-24T00:00:00"/>
    <s v="CUST1499"/>
    <x v="11"/>
    <s v="STORE2"/>
    <n v="2"/>
    <n v="2"/>
    <n v="999.89"/>
    <n v="999.89"/>
    <n v="0.09"/>
    <n v="0.09"/>
    <s v="Credit Card"/>
    <n v="1819.7998"/>
    <n v="1999.69"/>
    <s v="South"/>
  </r>
  <r>
    <s v="SALE228"/>
    <d v="2023-12-24T00:00:00"/>
    <s v="CUST1107"/>
    <x v="28"/>
    <s v="STORE3"/>
    <n v="2"/>
    <n v="2"/>
    <n v="848.98"/>
    <n v="848.98"/>
    <n v="0.04"/>
    <n v="0.04"/>
    <s v="PayPal"/>
    <n v="1630.0416"/>
    <n v="1697.92"/>
    <s v="North"/>
  </r>
  <r>
    <s v="SALE229"/>
    <d v="2024-02-26T00:00:00"/>
    <s v="CUST1142"/>
    <x v="17"/>
    <s v="STORE14"/>
    <n v="3"/>
    <n v="3"/>
    <n v="769.56"/>
    <n v="769.56"/>
    <n v="0.08"/>
    <n v="0.08"/>
    <s v="Credit Card"/>
    <n v="2123.9856"/>
    <n v="2308.6"/>
    <s v="South"/>
  </r>
  <r>
    <s v="SALE230"/>
    <d v="2025-01-19T00:00:00"/>
    <s v="CUST1049"/>
    <x v="70"/>
    <s v="STORE13"/>
    <n v="3"/>
    <n v="3"/>
    <n v="449.88"/>
    <n v="449.88"/>
    <n v="0.1"/>
    <n v="0.1"/>
    <s v="PayPal"/>
    <n v="1214.6759999999999"/>
    <n v="1349.54"/>
    <s v="East"/>
  </r>
  <r>
    <s v="SALE231"/>
    <d v="2025-07-25T00:00:00"/>
    <s v="CUST1275"/>
    <x v="20"/>
    <s v="STORE12"/>
    <n v="4"/>
    <n v="4"/>
    <n v="383.74"/>
    <n v="383.74"/>
    <n v="0.01"/>
    <n v="0.01"/>
    <s v="Credit Card"/>
    <n v="1519.6104"/>
    <n v="1534.95"/>
    <s v="North"/>
  </r>
  <r>
    <s v="SALE232"/>
    <d v="2024-04-27T00:00:00"/>
    <s v="CUST1148"/>
    <x v="87"/>
    <s v="STORE10"/>
    <n v="4"/>
    <n v="4"/>
    <n v="794.97"/>
    <n v="794.97"/>
    <n v="0.24"/>
    <n v="0.24"/>
    <s v="PayPal"/>
    <n v="2416.7087999999999"/>
    <n v="3179.6400000000003"/>
    <s v="East"/>
  </r>
  <r>
    <s v="SALE233"/>
    <d v="2025-08-11T00:00:00"/>
    <s v="CUST1010"/>
    <x v="29"/>
    <s v="STORE5"/>
    <n v="1"/>
    <n v="1"/>
    <n v="989.63"/>
    <n v="989.63"/>
    <n v="0.05"/>
    <n v="0.05"/>
    <s v="PayPal"/>
    <n v="940.1484999999999"/>
    <n v="989.58"/>
    <s v="North"/>
  </r>
  <r>
    <s v="SALE234"/>
    <d v="2025-03-15T00:00:00"/>
    <s v="CUST1335"/>
    <x v="59"/>
    <s v="STORE0"/>
    <n v="1"/>
    <n v="1"/>
    <n v="447.16"/>
    <n v="447.16"/>
    <n v="0.22"/>
    <n v="0.22"/>
    <s v="COD"/>
    <n v="348.78480000000002"/>
    <n v="446.94"/>
    <s v="East"/>
  </r>
  <r>
    <s v="SALE235"/>
    <d v="2025-01-14T00:00:00"/>
    <s v="CUST1008"/>
    <x v="32"/>
    <s v="STORE6"/>
    <n v="1"/>
    <n v="1"/>
    <n v="946.9"/>
    <n v="946.9"/>
    <n v="0.28999999999999998"/>
    <n v="0.28999999999999998"/>
    <s v="COD"/>
    <n v="672.29899999999998"/>
    <n v="946.61"/>
    <s v="East"/>
  </r>
  <r>
    <s v="SALE236"/>
    <d v="2025-06-01T00:00:00"/>
    <s v="CUST1169"/>
    <x v="53"/>
    <s v="STORE0"/>
    <n v="4"/>
    <n v="4"/>
    <n v="469.68"/>
    <n v="469.68"/>
    <n v="0.19"/>
    <n v="0.19"/>
    <s v="Credit Card"/>
    <n v="1521.7632000000001"/>
    <n v="1878.53"/>
    <s v="East"/>
  </r>
  <r>
    <s v="SALE237"/>
    <d v="2024-09-24T00:00:00"/>
    <s v="CUST1494"/>
    <x v="77"/>
    <s v="STORE17"/>
    <n v="4"/>
    <n v="4"/>
    <n v="320.64"/>
    <n v="320.64"/>
    <n v="0.2"/>
    <n v="0.2"/>
    <s v="COD"/>
    <n v="1026.048"/>
    <n v="1282.3599999999999"/>
    <s v="North"/>
  </r>
  <r>
    <s v="SALE238"/>
    <d v="2023-11-23T00:00:00"/>
    <s v="CUST1135"/>
    <x v="5"/>
    <s v="STORE5"/>
    <n v="1"/>
    <n v="1"/>
    <n v="594.44000000000005"/>
    <n v="594.44000000000005"/>
    <n v="0.21"/>
    <n v="0.21"/>
    <s v="Credit Card"/>
    <n v="469.60759999999999"/>
    <n v="594.23"/>
    <s v="North"/>
  </r>
  <r>
    <s v="SALE239"/>
    <d v="2025-07-23T00:00:00"/>
    <s v="CUST1216"/>
    <x v="56"/>
    <s v="STORE8"/>
    <n v="3"/>
    <n v="3"/>
    <n v="91.7"/>
    <n v="91.7"/>
    <n v="0.08"/>
    <n v="0.08"/>
    <s v="COD"/>
    <n v="253.09200000000001"/>
    <n v="275.02000000000004"/>
    <s v="West"/>
  </r>
  <r>
    <s v="SALE240"/>
    <d v="2025-09-17T00:00:00"/>
    <s v="CUST1031"/>
    <x v="85"/>
    <s v="STORE12"/>
    <n v="3"/>
    <n v="3"/>
    <n v="741.33"/>
    <n v="741.33"/>
    <n v="0.03"/>
    <n v="0.03"/>
    <s v="Credit Card"/>
    <n v="2157.2703000000001"/>
    <n v="2223.96"/>
    <s v="North"/>
  </r>
  <r>
    <s v="SALE241"/>
    <d v="2025-04-07T00:00:00"/>
    <s v="CUST1476"/>
    <x v="30"/>
    <s v="STORE19"/>
    <n v="1"/>
    <n v="1"/>
    <n v="922.78"/>
    <n v="922.78"/>
    <n v="0.28999999999999998"/>
    <n v="0.28999999999999998"/>
    <s v="COD"/>
    <n v="655.17379999999991"/>
    <n v="922.49"/>
    <s v="East"/>
  </r>
  <r>
    <s v="SALE242"/>
    <d v="2024-01-21T00:00:00"/>
    <s v="CUST1325"/>
    <x v="67"/>
    <s v="STORE16"/>
    <n v="1"/>
    <n v="1"/>
    <n v="394.35"/>
    <n v="394.35"/>
    <n v="0.09"/>
    <n v="0.09"/>
    <s v="PayPal"/>
    <n v="358.85849999999999"/>
    <n v="394.26000000000005"/>
    <s v="West"/>
  </r>
  <r>
    <s v="SALE243"/>
    <d v="2024-07-07T00:00:00"/>
    <s v="CUST1364"/>
    <x v="15"/>
    <s v="STORE11"/>
    <n v="2"/>
    <n v="2"/>
    <n v="703.95"/>
    <n v="703.95"/>
    <n v="0.03"/>
    <n v="0.03"/>
    <s v="Credit Card"/>
    <n v="1365.663"/>
    <n v="1407.8700000000001"/>
    <s v="South"/>
  </r>
  <r>
    <s v="SALE244"/>
    <d v="2025-05-03T00:00:00"/>
    <s v="CUST1200"/>
    <x v="66"/>
    <s v="STORE0"/>
    <n v="4"/>
    <n v="4"/>
    <n v="452.67"/>
    <n v="452.67"/>
    <n v="0.28000000000000003"/>
    <n v="0.28000000000000003"/>
    <s v="PayPal"/>
    <n v="1303.6895999999999"/>
    <n v="1810.4"/>
    <s v="East"/>
  </r>
  <r>
    <s v="SALE245"/>
    <d v="2024-02-27T00:00:00"/>
    <s v="CUST1463"/>
    <x v="67"/>
    <s v="STORE7"/>
    <n v="2"/>
    <n v="2"/>
    <n v="377.3"/>
    <n v="377.3"/>
    <n v="0.15"/>
    <n v="0.15"/>
    <s v="PayPal"/>
    <n v="641.41"/>
    <n v="754.45"/>
    <s v="South"/>
  </r>
  <r>
    <s v="SALE246"/>
    <d v="2025-07-08T00:00:00"/>
    <s v="CUST1344"/>
    <x v="1"/>
    <s v="STORE7"/>
    <n v="2"/>
    <n v="2"/>
    <n v="130.47999999999999"/>
    <n v="130.47999999999999"/>
    <n v="0.23"/>
    <n v="0.23"/>
    <s v="PayPal"/>
    <n v="200.9392"/>
    <n v="260.72999999999996"/>
    <s v="South"/>
  </r>
  <r>
    <s v="SALE247"/>
    <d v="2025-03-13T00:00:00"/>
    <s v="CUST1435"/>
    <x v="32"/>
    <s v="STORE12"/>
    <n v="1"/>
    <n v="1"/>
    <n v="809.45"/>
    <n v="809.45"/>
    <n v="0.09"/>
    <n v="0.09"/>
    <s v="COD"/>
    <n v="736.59950000000003"/>
    <n v="809.36"/>
    <s v="North"/>
  </r>
  <r>
    <s v="SALE248"/>
    <d v="2025-04-21T00:00:00"/>
    <s v="CUST1083"/>
    <x v="49"/>
    <s v="STORE9"/>
    <n v="3"/>
    <n v="3"/>
    <n v="499.12"/>
    <n v="499.12"/>
    <n v="0.05"/>
    <n v="0.05"/>
    <s v="PayPal"/>
    <n v="1422.492"/>
    <n v="1497.3100000000002"/>
    <s v="South"/>
  </r>
  <r>
    <s v="SALE249"/>
    <d v="2024-11-10T00:00:00"/>
    <s v="CUST1023"/>
    <x v="88"/>
    <s v="STORE3"/>
    <n v="2"/>
    <n v="2"/>
    <n v="894.58"/>
    <n v="894.58"/>
    <n v="0.25"/>
    <n v="0.25"/>
    <s v="Credit Card"/>
    <n v="1341.87"/>
    <n v="1788.91"/>
    <s v="North"/>
  </r>
  <r>
    <s v="SALE250"/>
    <d v="2024-08-09T00:00:00"/>
    <s v="CUST1131"/>
    <x v="28"/>
    <s v="STORE9"/>
    <n v="4"/>
    <n v="4"/>
    <n v="578.39"/>
    <n v="578.39"/>
    <n v="0.01"/>
    <n v="0.01"/>
    <s v="Credit Card"/>
    <n v="2290.4243999999999"/>
    <n v="2313.5499999999997"/>
    <s v="South"/>
  </r>
  <r>
    <s v="SALE251"/>
    <d v="2024-03-05T00:00:00"/>
    <s v="CUST1485"/>
    <x v="89"/>
    <s v="STORE17"/>
    <n v="4"/>
    <n v="4"/>
    <n v="982.45"/>
    <n v="982.45"/>
    <n v="0.2"/>
    <n v="0.2"/>
    <s v="PayPal"/>
    <n v="3143.84"/>
    <n v="3929.6000000000004"/>
    <s v="North"/>
  </r>
  <r>
    <s v="SALE252"/>
    <d v="2025-09-25T00:00:00"/>
    <s v="CUST1449"/>
    <x v="24"/>
    <s v="STORE19"/>
    <n v="1"/>
    <n v="1"/>
    <n v="549.52"/>
    <n v="549.52"/>
    <n v="0.1"/>
    <n v="0.1"/>
    <s v="PayPal"/>
    <n v="494.56799999999998"/>
    <n v="549.41999999999996"/>
    <s v="East"/>
  </r>
  <r>
    <s v="SALE253"/>
    <d v="2025-08-07T00:00:00"/>
    <s v="CUST1240"/>
    <x v="80"/>
    <s v="STORE18"/>
    <n v="2"/>
    <n v="2"/>
    <n v="239.92"/>
    <n v="239.92"/>
    <n v="0.16"/>
    <n v="0.16"/>
    <s v="Credit Card"/>
    <n v="403.06560000000002"/>
    <n v="479.67999999999995"/>
    <s v="East"/>
  </r>
  <r>
    <s v="SALE254"/>
    <d v="2024-02-16T00:00:00"/>
    <s v="CUST1082"/>
    <x v="80"/>
    <s v="STORE6"/>
    <n v="2"/>
    <n v="2"/>
    <n v="878.05"/>
    <n v="878.05"/>
    <n v="0.11"/>
    <n v="0.11"/>
    <s v="PayPal"/>
    <n v="1562.9290000000001"/>
    <n v="1755.99"/>
    <s v="East"/>
  </r>
  <r>
    <s v="SALE255"/>
    <d v="2025-03-30T00:00:00"/>
    <s v="CUST1044"/>
    <x v="55"/>
    <s v="STORE9"/>
    <n v="3"/>
    <n v="3"/>
    <n v="546.96"/>
    <n v="546.96"/>
    <n v="0.19"/>
    <n v="0.19"/>
    <s v="Credit Card"/>
    <n v="1329.1128000000001"/>
    <n v="1640.69"/>
    <s v="South"/>
  </r>
  <r>
    <s v="SALE256"/>
    <d v="2025-02-18T00:00:00"/>
    <s v="CUST1471"/>
    <x v="53"/>
    <s v="STORE10"/>
    <n v="2"/>
    <n v="2"/>
    <n v="71.77"/>
    <n v="71.77"/>
    <n v="0.22"/>
    <n v="0.22"/>
    <s v="Credit Card"/>
    <n v="111.96120000000001"/>
    <n v="143.32"/>
    <s v="East"/>
  </r>
  <r>
    <s v="SALE257"/>
    <d v="2025-03-01T00:00:00"/>
    <s v="CUST1013"/>
    <x v="10"/>
    <s v="STORE1"/>
    <n v="2"/>
    <n v="2"/>
    <n v="679.86"/>
    <n v="679.86"/>
    <n v="0.22"/>
    <n v="0.22"/>
    <s v="COD"/>
    <n v="1060.5816"/>
    <n v="1359.5"/>
    <s v="North"/>
  </r>
  <r>
    <s v="SALE258"/>
    <d v="2024-01-09T00:00:00"/>
    <s v="CUST1136"/>
    <x v="68"/>
    <s v="STORE17"/>
    <n v="1"/>
    <n v="1"/>
    <n v="222.94"/>
    <n v="222.94"/>
    <n v="0.19"/>
    <n v="0.19"/>
    <s v="Credit Card"/>
    <n v="180.5814"/>
    <n v="222.75"/>
    <s v="North"/>
  </r>
  <r>
    <s v="SALE259"/>
    <d v="2025-04-26T00:00:00"/>
    <s v="CUST1248"/>
    <x v="68"/>
    <s v="STORE2"/>
    <n v="2"/>
    <n v="2"/>
    <n v="355.3"/>
    <n v="355.3"/>
    <m/>
    <n v="0.14808617234468943"/>
    <s v="PayPal"/>
    <n v="589.798"/>
    <n v="710.6"/>
    <s v="South"/>
  </r>
  <r>
    <s v="SALE260"/>
    <d v="2024-07-24T00:00:00"/>
    <s v="CUST1103"/>
    <x v="41"/>
    <s v="STORE19"/>
    <n v="4"/>
    <n v="4"/>
    <n v="611.29999999999995"/>
    <n v="611.29999999999995"/>
    <n v="0.11"/>
    <n v="0.11"/>
    <s v="PayPal"/>
    <n v="2176.2280000000001"/>
    <n v="2445.0899999999997"/>
    <s v="East"/>
  </r>
  <r>
    <s v="SALE261"/>
    <d v="2025-03-26T00:00:00"/>
    <s v="CUST1333"/>
    <x v="90"/>
    <s v="STORE8"/>
    <n v="4"/>
    <n v="4"/>
    <n v="849.21"/>
    <n v="849.21"/>
    <n v="7.0000000000000007E-2"/>
    <n v="7.0000000000000007E-2"/>
    <s v="Credit Card"/>
    <n v="3159.0612000000001"/>
    <n v="3396.77"/>
    <s v="West"/>
  </r>
  <r>
    <s v="SALE262"/>
    <d v="2025-02-25T00:00:00"/>
    <s v="CUST1209"/>
    <x v="63"/>
    <s v="STORE7"/>
    <n v="3"/>
    <n v="3"/>
    <n v="553.12"/>
    <n v="553.12"/>
    <n v="0.28000000000000003"/>
    <n v="0.28000000000000003"/>
    <s v="COD"/>
    <n v="1194.7392"/>
    <n v="1659.0800000000002"/>
    <s v="South"/>
  </r>
  <r>
    <s v="SALE263"/>
    <d v="2025-06-18T00:00:00"/>
    <s v="CUST1282"/>
    <x v="52"/>
    <s v="STORE9"/>
    <n v="2"/>
    <n v="2"/>
    <n v="903.08"/>
    <n v="903.08"/>
    <n v="0.18"/>
    <n v="0.18"/>
    <s v="COD"/>
    <n v="1481.0512000000001"/>
    <n v="1805.98"/>
    <s v="South"/>
  </r>
  <r>
    <s v="SALE264"/>
    <d v="2024-12-22T00:00:00"/>
    <s v="CUST1478"/>
    <x v="30"/>
    <s v="STORE11"/>
    <n v="4"/>
    <n v="4"/>
    <n v="640.23"/>
    <n v="640.23"/>
    <n v="0.06"/>
    <n v="0.06"/>
    <s v="COD"/>
    <n v="2407.2647999999999"/>
    <n v="2560.86"/>
    <s v="South"/>
  </r>
  <r>
    <s v="SALE265"/>
    <d v="2025-06-28T00:00:00"/>
    <s v="CUST1141"/>
    <x v="39"/>
    <s v="STORE6"/>
    <n v="1"/>
    <n v="1"/>
    <n v="518"/>
    <n v="518"/>
    <n v="0.25"/>
    <n v="0.25"/>
    <s v="Credit Card"/>
    <n v="388.5"/>
    <n v="517.75"/>
    <s v="East"/>
  </r>
  <r>
    <s v="SALE266"/>
    <d v="2024-05-25T00:00:00"/>
    <s v="CUST1433"/>
    <x v="91"/>
    <s v="STORE4"/>
    <n v="4"/>
    <n v="4"/>
    <n v="779.25"/>
    <n v="779.25"/>
    <n v="0.25"/>
    <n v="0.25"/>
    <s v="Credit Card"/>
    <n v="2337.75"/>
    <n v="3116.75"/>
    <s v="South"/>
  </r>
  <r>
    <s v="SALE267"/>
    <d v="2025-05-30T00:00:00"/>
    <s v="CUST1118"/>
    <x v="50"/>
    <s v="STORE7"/>
    <n v="2"/>
    <n v="2"/>
    <n v="467.75"/>
    <n v="467.75"/>
    <n v="0.26"/>
    <n v="0.26"/>
    <s v="Credit Card"/>
    <n v="692.27"/>
    <n v="935.24"/>
    <s v="South"/>
  </r>
  <r>
    <s v="SALE268"/>
    <d v="2024-09-20T00:00:00"/>
    <s v="CUST1406"/>
    <x v="64"/>
    <s v="STORE18"/>
    <n v="3"/>
    <n v="3"/>
    <m/>
    <n v="513.98477215823721"/>
    <n v="0.06"/>
    <n v="0.06"/>
    <s v="Credit Card"/>
    <n v="315.24779999999998"/>
    <n v="1541.8943164747116"/>
    <s v="East"/>
  </r>
  <r>
    <s v="SALE269"/>
    <d v="2025-05-26T00:00:00"/>
    <s v="CUST1219"/>
    <x v="92"/>
    <s v="STORE0"/>
    <n v="4"/>
    <n v="4"/>
    <n v="747.01"/>
    <n v="747.01"/>
    <n v="0.13"/>
    <n v="0.13"/>
    <s v="PayPal"/>
    <n v="2599.5947999999999"/>
    <n v="2987.91"/>
    <s v="East"/>
  </r>
  <r>
    <s v="SALE270"/>
    <d v="2025-03-19T00:00:00"/>
    <s v="CUST1101"/>
    <x v="41"/>
    <s v="STORE12"/>
    <n v="4"/>
    <n v="4"/>
    <n v="461.83"/>
    <n v="461.83"/>
    <n v="0.28000000000000003"/>
    <n v="0.28000000000000003"/>
    <s v="PayPal"/>
    <n v="1330.0704000000001"/>
    <n v="1847.04"/>
    <s v="North"/>
  </r>
  <r>
    <s v="SALE271"/>
    <d v="2025-04-03T00:00:00"/>
    <s v="CUST1134"/>
    <x v="7"/>
    <s v="STORE8"/>
    <n v="2"/>
    <n v="2"/>
    <n v="105.15"/>
    <n v="105.15"/>
    <n v="0.06"/>
    <n v="0.06"/>
    <s v="Credit Card"/>
    <n v="197.68199999999999"/>
    <n v="210.24"/>
    <s v="West"/>
  </r>
  <r>
    <s v="SALE272"/>
    <d v="2025-02-05T00:00:00"/>
    <s v="CUST1033"/>
    <x v="34"/>
    <s v="STORE3"/>
    <n v="3"/>
    <n v="3"/>
    <n v="610.24"/>
    <n v="610.24"/>
    <n v="0.17"/>
    <n v="0.17"/>
    <s v="COD"/>
    <n v="1519.4975999999999"/>
    <n v="1830.55"/>
    <s v="North"/>
  </r>
  <r>
    <s v="SALE273"/>
    <d v="2025-01-10T00:00:00"/>
    <s v="CUST1312"/>
    <x v="1"/>
    <s v="STORE8"/>
    <n v="1"/>
    <n v="1"/>
    <n v="872.12"/>
    <n v="872.12"/>
    <n v="7.0000000000000007E-2"/>
    <n v="7.0000000000000007E-2"/>
    <s v="PayPal"/>
    <n v="811.07159999999999"/>
    <n v="872.05"/>
    <s v="West"/>
  </r>
  <r>
    <s v="SALE274"/>
    <d v="2024-01-25T00:00:00"/>
    <s v="CUST1433"/>
    <x v="31"/>
    <s v="STORE1"/>
    <n v="1"/>
    <n v="1"/>
    <n v="406.79"/>
    <n v="406.79"/>
    <n v="0.03"/>
    <n v="0.03"/>
    <s v="COD"/>
    <n v="394.58629999999999"/>
    <n v="406.76000000000005"/>
    <s v="North"/>
  </r>
  <r>
    <s v="SALE275"/>
    <d v="2025-10-02T00:00:00"/>
    <s v="CUST1372"/>
    <x v="59"/>
    <s v="STORE14"/>
    <n v="1"/>
    <n v="1"/>
    <n v="606.01"/>
    <n v="606.01"/>
    <n v="0.04"/>
    <n v="0.04"/>
    <s v="PayPal"/>
    <n v="581.76959999999997"/>
    <n v="605.97"/>
    <s v="South"/>
  </r>
  <r>
    <s v="SALE276"/>
    <d v="2024-07-10T00:00:00"/>
    <s v="CUST1349"/>
    <x v="53"/>
    <s v="STORE5"/>
    <n v="4"/>
    <n v="4"/>
    <n v="322.58"/>
    <n v="322.58"/>
    <n v="0.06"/>
    <n v="0.06"/>
    <s v="Credit Card"/>
    <n v="1212.9007999999999"/>
    <n v="1290.26"/>
    <s v="North"/>
  </r>
  <r>
    <s v="SALE277"/>
    <d v="2025-01-04T00:00:00"/>
    <s v="CUST1484"/>
    <x v="25"/>
    <s v="STORE18"/>
    <n v="4"/>
    <n v="4"/>
    <n v="463.17"/>
    <n v="463.17"/>
    <n v="0.06"/>
    <n v="0.06"/>
    <s v="PayPal"/>
    <n v="1741.5192"/>
    <n v="1852.6200000000001"/>
    <s v="East"/>
  </r>
  <r>
    <s v="SALE278"/>
    <d v="2025-05-21T00:00:00"/>
    <s v="CUST1316"/>
    <x v="60"/>
    <s v="STORE7"/>
    <n v="4"/>
    <n v="4"/>
    <n v="285.82"/>
    <n v="285.82"/>
    <n v="0.18"/>
    <n v="0.18"/>
    <s v="PayPal"/>
    <n v="937.4896"/>
    <n v="1143.0999999999999"/>
    <s v="South"/>
  </r>
  <r>
    <s v="SALE279"/>
    <d v="2025-07-30T00:00:00"/>
    <s v="CUST1326"/>
    <x v="92"/>
    <s v="STORE11"/>
    <n v="3"/>
    <n v="3"/>
    <n v="995.38"/>
    <n v="995.38"/>
    <n v="0.1"/>
    <n v="0.1"/>
    <s v="PayPal"/>
    <n v="2687.5259999999998"/>
    <n v="2986.04"/>
    <s v="South"/>
  </r>
  <r>
    <s v="SALE280"/>
    <d v="2025-04-10T00:00:00"/>
    <s v="CUST1119"/>
    <x v="85"/>
    <s v="STORE8"/>
    <n v="1"/>
    <n v="1"/>
    <n v="329.31"/>
    <n v="329.31"/>
    <n v="0.09"/>
    <n v="0.09"/>
    <s v="Credit Card"/>
    <n v="299.6721"/>
    <n v="329.22"/>
    <s v="West"/>
  </r>
  <r>
    <s v="SALE281"/>
    <d v="2024-07-02T00:00:00"/>
    <s v="CUST1490"/>
    <x v="44"/>
    <s v="STORE16"/>
    <n v="3"/>
    <n v="3"/>
    <n v="64.2"/>
    <n v="64.2"/>
    <n v="0.08"/>
    <n v="0.08"/>
    <s v="COD"/>
    <n v="177.19200000000001"/>
    <n v="192.52"/>
    <s v="West"/>
  </r>
  <r>
    <s v="SALE282"/>
    <d v="2025-06-21T00:00:00"/>
    <s v="CUST1262"/>
    <x v="75"/>
    <s v="STORE13"/>
    <n v="3"/>
    <n v="3"/>
    <n v="697.13"/>
    <n v="697.13"/>
    <n v="0.25"/>
    <n v="0.25"/>
    <s v="COD"/>
    <n v="1568.5425"/>
    <n v="2091.14"/>
    <s v="East"/>
  </r>
  <r>
    <s v="SALE283"/>
    <d v="2024-12-13T00:00:00"/>
    <s v="CUST1022"/>
    <x v="93"/>
    <s v="STORE5"/>
    <n v="3"/>
    <n v="3"/>
    <n v="134.30000000000001"/>
    <n v="134.30000000000001"/>
    <n v="0.14000000000000001"/>
    <n v="0.14000000000000001"/>
    <s v="Credit Card"/>
    <n v="346.49400000000003"/>
    <n v="402.76000000000005"/>
    <s v="North"/>
  </r>
  <r>
    <s v="SALE284"/>
    <d v="2024-08-14T00:00:00"/>
    <s v="CUST1260"/>
    <x v="94"/>
    <s v="STORE13"/>
    <n v="1"/>
    <n v="1"/>
    <n v="520.92999999999995"/>
    <n v="520.92999999999995"/>
    <n v="0.15"/>
    <n v="0.15"/>
    <s v="Credit Card"/>
    <n v="442.79050000000001"/>
    <n v="520.78"/>
    <s v="East"/>
  </r>
  <r>
    <s v="SALE285"/>
    <d v="2025-03-05T00:00:00"/>
    <s v="CUST1225"/>
    <x v="46"/>
    <s v="STORE7"/>
    <n v="2"/>
    <n v="2"/>
    <n v="350.12"/>
    <n v="350.12"/>
    <n v="0.21"/>
    <n v="0.21"/>
    <s v="COD"/>
    <n v="553.18960000000004"/>
    <n v="700.03"/>
    <s v="South"/>
  </r>
  <r>
    <s v="SALE286"/>
    <d v="2024-01-17T00:00:00"/>
    <s v="CUST1466"/>
    <x v="70"/>
    <s v="STORE19"/>
    <n v="3"/>
    <n v="3"/>
    <n v="807.95"/>
    <n v="807.95"/>
    <n v="0.1"/>
    <n v="0.1"/>
    <s v="PayPal"/>
    <n v="2181.4650000000011"/>
    <n v="2423.7500000000005"/>
    <s v="East"/>
  </r>
  <r>
    <s v="SALE287"/>
    <d v="2025-08-20T00:00:00"/>
    <s v="CUST1335"/>
    <x v="48"/>
    <s v="STORE6"/>
    <n v="4"/>
    <n v="4"/>
    <n v="766.03"/>
    <n v="766.03"/>
    <n v="0.28999999999999998"/>
    <n v="0.28999999999999998"/>
    <s v="PayPal"/>
    <n v="2175.5252"/>
    <n v="3063.83"/>
    <s v="East"/>
  </r>
  <r>
    <s v="SALE288"/>
    <d v="2024-04-04T00:00:00"/>
    <s v="CUST1182"/>
    <x v="71"/>
    <s v="STORE8"/>
    <n v="3"/>
    <n v="3"/>
    <n v="545.1"/>
    <n v="545.1"/>
    <n v="0.08"/>
    <n v="0.08"/>
    <s v="COD"/>
    <n v="1504.4760000000001"/>
    <n v="1635.2200000000003"/>
    <s v="West"/>
  </r>
  <r>
    <s v="SALE289"/>
    <d v="2024-05-26T00:00:00"/>
    <s v="CUST1263"/>
    <x v="15"/>
    <s v="STORE7"/>
    <n v="1"/>
    <n v="1"/>
    <n v="203.61"/>
    <n v="203.61"/>
    <n v="0.24"/>
    <n v="0.24"/>
    <s v="COD"/>
    <n v="154.74359999999999"/>
    <n v="203.37"/>
    <s v="South"/>
  </r>
  <r>
    <s v="SALE290"/>
    <d v="2025-07-18T00:00:00"/>
    <s v="CUST1417"/>
    <x v="0"/>
    <s v="STORE15"/>
    <n v="4"/>
    <n v="4"/>
    <n v="493.8"/>
    <n v="493.8"/>
    <n v="0.24"/>
    <n v="0.24"/>
    <s v="COD"/>
    <n v="1501.152"/>
    <n v="1974.96"/>
    <s v="North"/>
  </r>
  <r>
    <s v="SALE291"/>
    <d v="2024-07-12T00:00:00"/>
    <s v="CUST1017"/>
    <x v="89"/>
    <s v="STORE17"/>
    <n v="1"/>
    <n v="1"/>
    <n v="640.54999999999995"/>
    <n v="640.54999999999995"/>
    <n v="0.25"/>
    <n v="0.25"/>
    <s v="Credit Card"/>
    <n v="480.41250000000002"/>
    <n v="640.29999999999995"/>
    <s v="North"/>
  </r>
  <r>
    <s v="SALE292"/>
    <d v="2024-09-10T00:00:00"/>
    <s v="CUST1119"/>
    <x v="1"/>
    <s v="STORE4"/>
    <n v="1"/>
    <n v="1"/>
    <n v="702.53"/>
    <n v="702.53"/>
    <n v="0.3"/>
    <n v="0.3"/>
    <s v="Credit Card"/>
    <n v="491.77100000000002"/>
    <n v="702.23"/>
    <s v="South"/>
  </r>
  <r>
    <s v="SALE293"/>
    <d v="2025-06-18T00:00:00"/>
    <s v="CUST1224"/>
    <x v="11"/>
    <s v="STORE8"/>
    <n v="4"/>
    <n v="4"/>
    <n v="139.94"/>
    <n v="139.94"/>
    <n v="0.24"/>
    <n v="0.24"/>
    <s v="Credit Card"/>
    <n v="425.41759999999999"/>
    <n v="559.52"/>
    <s v="West"/>
  </r>
  <r>
    <s v="SALE294"/>
    <d v="2024-12-28T00:00:00"/>
    <s v="CUST1277"/>
    <x v="46"/>
    <s v="STORE8"/>
    <n v="2"/>
    <n v="2"/>
    <n v="230.85"/>
    <n v="230.85"/>
    <n v="0.18"/>
    <n v="0.18"/>
    <s v="Credit Card"/>
    <n v="378.59399999999999"/>
    <n v="461.52"/>
    <s v="West"/>
  </r>
  <r>
    <s v="SALE295"/>
    <d v="2024-09-21T00:00:00"/>
    <s v="CUST1211"/>
    <x v="65"/>
    <s v="STORE17"/>
    <n v="4"/>
    <n v="4"/>
    <n v="626.35"/>
    <n v="626.35"/>
    <n v="0.25"/>
    <n v="0.25"/>
    <s v="COD"/>
    <n v="1879.05"/>
    <n v="2505.15"/>
    <s v="North"/>
  </r>
  <r>
    <s v="SALE296"/>
    <d v="2024-05-22T00:00:00"/>
    <s v="CUST1082"/>
    <x v="89"/>
    <s v="STORE14"/>
    <n v="4"/>
    <n v="4"/>
    <n v="108.55"/>
    <n v="108.55"/>
    <n v="0.18"/>
    <n v="0.18"/>
    <s v="PayPal"/>
    <n v="356.04399999999998"/>
    <n v="434.02"/>
    <s v="South"/>
  </r>
  <r>
    <s v="SALE297"/>
    <d v="2025-08-02T00:00:00"/>
    <s v="CUST1191"/>
    <x v="53"/>
    <s v="STORE1"/>
    <n v="4"/>
    <n v="4"/>
    <n v="353.67"/>
    <n v="353.67"/>
    <n v="0.03"/>
    <n v="0.03"/>
    <s v="COD"/>
    <n v="1372.2396000000001"/>
    <n v="1414.65"/>
    <s v="North"/>
  </r>
  <r>
    <s v="SALE298"/>
    <d v="2024-10-18T00:00:00"/>
    <s v="CUST1065"/>
    <x v="64"/>
    <s v="STORE1"/>
    <n v="4"/>
    <n v="4"/>
    <n v="61.98"/>
    <n v="61.98"/>
    <n v="0.16"/>
    <n v="0.16"/>
    <s v="Credit Card"/>
    <n v="208.25280000000001"/>
    <n v="247.76"/>
    <s v="North"/>
  </r>
  <r>
    <s v="SALE299"/>
    <d v="2024-02-26T00:00:00"/>
    <s v="CUST1216"/>
    <x v="62"/>
    <s v="STORE19"/>
    <n v="2"/>
    <n v="2"/>
    <n v="873.1"/>
    <n v="873.1"/>
    <n v="0.12"/>
    <n v="0.12"/>
    <s v="PayPal"/>
    <n v="1536.6559999999999"/>
    <n v="1746.0800000000002"/>
    <s v="East"/>
  </r>
  <r>
    <s v="SALE300"/>
    <d v="2023-12-08T00:00:00"/>
    <s v="CUST1198"/>
    <x v="21"/>
    <s v="STORE15"/>
    <n v="4"/>
    <n v="4"/>
    <n v="889.47"/>
    <n v="889.47"/>
    <n v="0.24"/>
    <n v="0.24"/>
    <s v="Credit Card"/>
    <n v="2703.9888000000001"/>
    <n v="3557.6400000000003"/>
    <s v="North"/>
  </r>
  <r>
    <s v="SALE301"/>
    <d v="2024-10-31T00:00:00"/>
    <s v="CUST1028"/>
    <x v="1"/>
    <s v="STORE11"/>
    <n v="3"/>
    <n v="3"/>
    <n v="803.76"/>
    <n v="803.76"/>
    <n v="0.19"/>
    <n v="0.19"/>
    <s v="COD"/>
    <n v="1953.1368"/>
    <n v="2411.0899999999997"/>
    <s v="South"/>
  </r>
  <r>
    <s v="SALE302"/>
    <d v="2024-11-28T00:00:00"/>
    <s v="CUST1468"/>
    <x v="28"/>
    <s v="STORE5"/>
    <n v="2"/>
    <n v="2"/>
    <n v="865.14"/>
    <n v="865.14"/>
    <n v="0.2"/>
    <n v="0.2"/>
    <s v="PayPal"/>
    <n v="1384.2239999999999"/>
    <n v="1730.08"/>
    <s v="North"/>
  </r>
  <r>
    <s v="SALE303"/>
    <d v="2025-06-05T00:00:00"/>
    <s v="CUST1097"/>
    <x v="45"/>
    <s v="STORE9"/>
    <n v="2"/>
    <n v="2"/>
    <n v="916.49"/>
    <n v="916.49"/>
    <n v="0.3"/>
    <n v="0.3"/>
    <s v="COD"/>
    <n v="1283.086"/>
    <n v="1832.68"/>
    <s v="South"/>
  </r>
  <r>
    <s v="SALE304"/>
    <d v="2024-11-19T00:00:00"/>
    <s v="CUST1042"/>
    <x v="69"/>
    <s v="STORE12"/>
    <n v="3"/>
    <n v="3"/>
    <n v="781.39"/>
    <n v="781.39"/>
    <n v="0.12"/>
    <n v="0.12"/>
    <s v="Credit Card"/>
    <n v="2062.8696"/>
    <n v="2344.0500000000002"/>
    <s v="North"/>
  </r>
  <r>
    <s v="SALE305"/>
    <d v="2024-05-19T00:00:00"/>
    <s v="CUST1211"/>
    <x v="48"/>
    <s v="STORE12"/>
    <n v="4"/>
    <n v="4"/>
    <n v="619.74"/>
    <n v="619.74"/>
    <n v="0.13"/>
    <n v="0.13"/>
    <s v="COD"/>
    <n v="2156.6952000000001"/>
    <n v="2478.83"/>
    <s v="North"/>
  </r>
  <r>
    <s v="SALE306"/>
    <d v="2025-01-22T00:00:00"/>
    <s v="CUST1481"/>
    <x v="85"/>
    <s v="STORE14"/>
    <n v="2"/>
    <n v="2"/>
    <n v="837.76"/>
    <n v="837.76"/>
    <n v="0.03"/>
    <n v="0.03"/>
    <s v="COD"/>
    <n v="1625.2544"/>
    <n v="1675.49"/>
    <s v="South"/>
  </r>
  <r>
    <s v="SALE307"/>
    <d v="2025-07-04T00:00:00"/>
    <s v="CUST1451"/>
    <x v="64"/>
    <s v="STORE1"/>
    <n v="3"/>
    <n v="3"/>
    <n v="135.94"/>
    <n v="135.94"/>
    <n v="0.2"/>
    <n v="0.2"/>
    <s v="Credit Card"/>
    <n v="326.25599999999997"/>
    <n v="407.62"/>
    <s v="North"/>
  </r>
  <r>
    <s v="SALE308"/>
    <d v="2025-05-19T00:00:00"/>
    <s v="CUST1479"/>
    <x v="1"/>
    <s v="STORE1"/>
    <n v="4"/>
    <n v="4"/>
    <n v="396.53"/>
    <n v="396.53"/>
    <n v="7.0000000000000007E-2"/>
    <n v="7.0000000000000007E-2"/>
    <s v="PayPal"/>
    <n v="1475.0916"/>
    <n v="1586.05"/>
    <s v="North"/>
  </r>
  <r>
    <s v="SALE309"/>
    <d v="2023-12-04T00:00:00"/>
    <s v="CUST1220"/>
    <x v="35"/>
    <s v="STORE14"/>
    <n v="2"/>
    <n v="2"/>
    <n v="722.45"/>
    <n v="722.45"/>
    <n v="0.22"/>
    <n v="0.22"/>
    <s v="PayPal"/>
    <n v="1127.0219999999999"/>
    <n v="1444.68"/>
    <s v="South"/>
  </r>
  <r>
    <s v="SALE310"/>
    <d v="2024-07-31T00:00:00"/>
    <s v="CUST1047"/>
    <x v="91"/>
    <s v="STORE2"/>
    <n v="2"/>
    <n v="2"/>
    <n v="138.41"/>
    <n v="138.41"/>
    <n v="0.02"/>
    <n v="0.02"/>
    <s v="Credit Card"/>
    <n v="271.28359999999998"/>
    <n v="276.8"/>
    <s v="South"/>
  </r>
  <r>
    <s v="SALE311"/>
    <d v="2025-01-22T00:00:00"/>
    <s v="CUST1126"/>
    <x v="61"/>
    <s v="STORE2"/>
    <n v="4"/>
    <n v="4"/>
    <n v="741.51"/>
    <n v="741.51"/>
    <n v="0.09"/>
    <n v="0.09"/>
    <s v="COD"/>
    <n v="2699.0963999999999"/>
    <n v="2965.95"/>
    <s v="South"/>
  </r>
  <r>
    <s v="SALE312"/>
    <d v="2024-11-15T00:00:00"/>
    <s v="CUST1023"/>
    <x v="61"/>
    <s v="STORE17"/>
    <n v="2"/>
    <n v="2"/>
    <n v="588.9"/>
    <n v="588.9"/>
    <n v="0.19"/>
    <n v="0.19"/>
    <s v="PayPal"/>
    <n v="954.01800000000003"/>
    <n v="1177.6099999999999"/>
    <s v="North"/>
  </r>
  <r>
    <s v="SALE313"/>
    <d v="2024-04-07T00:00:00"/>
    <s v="CUST1304"/>
    <x v="57"/>
    <s v="STORE2"/>
    <n v="1"/>
    <n v="1"/>
    <n v="88.92"/>
    <n v="88.92"/>
    <n v="0.19"/>
    <n v="0.19"/>
    <s v="PayPal"/>
    <n v="72.025200000000012"/>
    <n v="88.73"/>
    <s v="South"/>
  </r>
  <r>
    <s v="SALE314"/>
    <d v="2024-02-17T00:00:00"/>
    <s v="CUST1118"/>
    <x v="86"/>
    <s v="STORE16"/>
    <n v="1"/>
    <n v="1"/>
    <n v="299.13"/>
    <n v="299.13"/>
    <n v="0.1"/>
    <n v="0.1"/>
    <s v="COD"/>
    <n v="269.21699999999998"/>
    <n v="299.02999999999997"/>
    <s v="West"/>
  </r>
  <r>
    <s v="SALE315"/>
    <d v="2024-05-21T00:00:00"/>
    <s v="CUST1116"/>
    <x v="25"/>
    <s v="STORE3"/>
    <n v="2"/>
    <n v="2"/>
    <n v="548.29999999999995"/>
    <n v="548.29999999999995"/>
    <n v="0.23"/>
    <n v="0.23"/>
    <s v="Credit Card"/>
    <n v="844.38199999999995"/>
    <n v="1096.3699999999999"/>
    <s v="North"/>
  </r>
  <r>
    <s v="SALE316"/>
    <d v="2024-05-23T00:00:00"/>
    <s v="CUST1262"/>
    <x v="59"/>
    <s v="STORE10"/>
    <n v="3"/>
    <n v="3"/>
    <n v="977.55"/>
    <n v="977.55"/>
    <n v="0.02"/>
    <n v="0.02"/>
    <s v="PayPal"/>
    <n v="2873.9969999999989"/>
    <n v="2932.6299999999997"/>
    <s v="East"/>
  </r>
  <r>
    <s v="SALE317"/>
    <d v="2025-06-15T00:00:00"/>
    <s v="CUST1346"/>
    <x v="38"/>
    <s v="STORE18"/>
    <n v="1"/>
    <n v="1"/>
    <n v="459.42"/>
    <n v="459.42"/>
    <n v="0.28000000000000003"/>
    <n v="0.28000000000000003"/>
    <s v="COD"/>
    <n v="330.7824"/>
    <n v="459.14000000000004"/>
    <s v="East"/>
  </r>
  <r>
    <s v="SALE318"/>
    <d v="2025-01-06T00:00:00"/>
    <s v="CUST1088"/>
    <x v="95"/>
    <s v="STORE4"/>
    <n v="2"/>
    <n v="2"/>
    <n v="123.19"/>
    <n v="123.19"/>
    <n v="0.19"/>
    <n v="0.19"/>
    <s v="Credit Card"/>
    <n v="199.56780000000001"/>
    <n v="246.19"/>
    <s v="South"/>
  </r>
  <r>
    <s v="SALE319"/>
    <d v="2025-08-10T00:00:00"/>
    <s v="CUST1358"/>
    <x v="76"/>
    <s v="STORE19"/>
    <n v="1"/>
    <n v="1"/>
    <n v="222.95"/>
    <n v="222.95"/>
    <n v="0.02"/>
    <n v="0.02"/>
    <s v="PayPal"/>
    <n v="218.49100000000001"/>
    <n v="222.92999999999998"/>
    <s v="East"/>
  </r>
  <r>
    <s v="SALE320"/>
    <d v="2025-07-02T00:00:00"/>
    <s v="CUST1332"/>
    <x v="79"/>
    <s v="STORE4"/>
    <n v="3"/>
    <n v="3"/>
    <n v="601.92999999999995"/>
    <n v="601.92999999999995"/>
    <n v="0.14000000000000001"/>
    <n v="0.14000000000000001"/>
    <s v="Credit Card"/>
    <n v="1552.9793999999999"/>
    <n v="1805.6499999999999"/>
    <s v="South"/>
  </r>
  <r>
    <s v="SALE321"/>
    <d v="2024-03-29T00:00:00"/>
    <s v="CUST1297"/>
    <x v="20"/>
    <s v="STORE2"/>
    <n v="1"/>
    <n v="1"/>
    <n v="564.1"/>
    <n v="564.1"/>
    <n v="0.03"/>
    <n v="0.03"/>
    <s v="Credit Card"/>
    <n v="547.17700000000002"/>
    <n v="564.07000000000005"/>
    <s v="South"/>
  </r>
  <r>
    <s v="SALE322"/>
    <d v="2025-01-15T00:00:00"/>
    <s v="CUST1095"/>
    <x v="61"/>
    <s v="STORE5"/>
    <n v="1"/>
    <n v="1"/>
    <n v="516.62"/>
    <n v="516.62"/>
    <n v="0.18"/>
    <n v="0.18"/>
    <s v="Credit Card"/>
    <n v="423.62840000000011"/>
    <n v="516.44000000000005"/>
    <s v="North"/>
  </r>
  <r>
    <s v="SALE323"/>
    <d v="2024-07-24T00:00:00"/>
    <s v="CUST1438"/>
    <x v="81"/>
    <s v="STORE12"/>
    <n v="1"/>
    <n v="1"/>
    <n v="934.75"/>
    <n v="934.75"/>
    <n v="0.11"/>
    <n v="0.11"/>
    <s v="PayPal"/>
    <n v="831.92750000000001"/>
    <n v="934.64"/>
    <s v="North"/>
  </r>
  <r>
    <s v="SALE324"/>
    <d v="2024-04-25T00:00:00"/>
    <s v="CUST1234"/>
    <x v="24"/>
    <s v="STORE7"/>
    <n v="4"/>
    <n v="4"/>
    <n v="548.44000000000005"/>
    <n v="548.44000000000005"/>
    <n v="0.05"/>
    <n v="0.05"/>
    <s v="PayPal"/>
    <n v="2084.0720000000001"/>
    <n v="2193.71"/>
    <s v="South"/>
  </r>
  <r>
    <s v="SALE325"/>
    <d v="2025-04-17T00:00:00"/>
    <s v="CUST1013"/>
    <x v="92"/>
    <s v="STORE3"/>
    <n v="3"/>
    <n v="3"/>
    <n v="361.11"/>
    <n v="361.11"/>
    <n v="0.06"/>
    <n v="0.06"/>
    <s v="Credit Card"/>
    <n v="1018.3302"/>
    <n v="1083.27"/>
    <s v="North"/>
  </r>
  <r>
    <s v="SALE326"/>
    <d v="2025-09-24T00:00:00"/>
    <s v="CUST1187"/>
    <x v="26"/>
    <s v="STORE1"/>
    <n v="2"/>
    <n v="2"/>
    <n v="610.37"/>
    <n v="610.37"/>
    <n v="0.1"/>
    <n v="0.1"/>
    <s v="PayPal"/>
    <n v="1098.6659999999999"/>
    <n v="1220.6400000000001"/>
    <s v="North"/>
  </r>
  <r>
    <s v="SALE327"/>
    <d v="2023-11-10T00:00:00"/>
    <s v="CUST1334"/>
    <x v="69"/>
    <s v="STORE16"/>
    <n v="1"/>
    <n v="1"/>
    <n v="272.2"/>
    <n v="272.2"/>
    <n v="0.3"/>
    <n v="0.3"/>
    <s v="Credit Card"/>
    <n v="190.54"/>
    <n v="271.89999999999998"/>
    <s v="West"/>
  </r>
  <r>
    <s v="SALE328"/>
    <d v="2024-02-27T00:00:00"/>
    <s v="CUST1438"/>
    <x v="25"/>
    <s v="STORE6"/>
    <n v="3"/>
    <n v="3"/>
    <n v="573.1"/>
    <n v="573.1"/>
    <n v="0.16"/>
    <n v="0.16"/>
    <s v="COD"/>
    <n v="1444.212"/>
    <n v="1719.14"/>
    <s v="East"/>
  </r>
  <r>
    <s v="SALE329"/>
    <d v="2025-04-09T00:00:00"/>
    <s v="CUST1322"/>
    <x v="96"/>
    <s v="STORE0"/>
    <n v="4"/>
    <n v="4"/>
    <n v="24.72"/>
    <n v="24.72"/>
    <n v="0.28000000000000003"/>
    <n v="0.28000000000000003"/>
    <s v="Credit Card"/>
    <n v="71.193599999999989"/>
    <n v="98.6"/>
    <s v="East"/>
  </r>
  <r>
    <s v="SALE330"/>
    <d v="2024-07-05T00:00:00"/>
    <s v="CUST1251"/>
    <x v="93"/>
    <s v="STORE9"/>
    <n v="3"/>
    <n v="3"/>
    <n v="268.89"/>
    <n v="268.89"/>
    <n v="7.0000000000000007E-2"/>
    <n v="7.0000000000000007E-2"/>
    <s v="COD"/>
    <n v="750.20309999999995"/>
    <n v="806.59999999999991"/>
    <s v="South"/>
  </r>
  <r>
    <s v="SALE331"/>
    <d v="2025-08-21T00:00:00"/>
    <s v="CUST1257"/>
    <x v="88"/>
    <s v="STORE9"/>
    <n v="1"/>
    <n v="1"/>
    <n v="78.5"/>
    <n v="78.5"/>
    <n v="0.17"/>
    <n v="0.17"/>
    <s v="COD"/>
    <n v="65.155000000000001"/>
    <n v="78.33"/>
    <s v="South"/>
  </r>
  <r>
    <s v="SALE332"/>
    <d v="2025-06-07T00:00:00"/>
    <s v="CUST1133"/>
    <x v="14"/>
    <s v="STORE4"/>
    <n v="3"/>
    <n v="3"/>
    <n v="399.42"/>
    <n v="399.42"/>
    <n v="0.02"/>
    <n v="0.02"/>
    <s v="Credit Card"/>
    <n v="1174.2947999999999"/>
    <n v="1198.24"/>
    <s v="South"/>
  </r>
  <r>
    <s v="SALE333"/>
    <d v="2025-08-22T00:00:00"/>
    <s v="CUST1085"/>
    <x v="45"/>
    <s v="STORE19"/>
    <n v="3"/>
    <n v="3"/>
    <n v="455.82"/>
    <n v="455.82"/>
    <n v="0.01"/>
    <n v="0.01"/>
    <s v="PayPal"/>
    <n v="1353.7854"/>
    <n v="1367.45"/>
    <s v="East"/>
  </r>
  <r>
    <s v="SALE334"/>
    <d v="2024-11-13T00:00:00"/>
    <s v="CUST1349"/>
    <x v="57"/>
    <s v="STORE5"/>
    <n v="2"/>
    <n v="2"/>
    <n v="613.23"/>
    <n v="613.23"/>
    <n v="0.15"/>
    <n v="0.15"/>
    <s v="PayPal"/>
    <n v="1042.491"/>
    <n v="1226.31"/>
    <s v="North"/>
  </r>
  <r>
    <s v="SALE335"/>
    <d v="2024-01-18T00:00:00"/>
    <s v="CUST1458"/>
    <x v="95"/>
    <s v="STORE14"/>
    <n v="4"/>
    <n v="4"/>
    <n v="971.9"/>
    <n v="971.9"/>
    <n v="0.28000000000000003"/>
    <n v="0.28000000000000003"/>
    <s v="PayPal"/>
    <n v="2799.0720000000001"/>
    <n v="3887.3199999999997"/>
    <s v="South"/>
  </r>
  <r>
    <s v="SALE336"/>
    <d v="2024-08-15T00:00:00"/>
    <s v="CUST1034"/>
    <x v="77"/>
    <s v="STORE7"/>
    <n v="3"/>
    <n v="3"/>
    <n v="884.92"/>
    <n v="884.92"/>
    <n v="0.06"/>
    <n v="0.06"/>
    <s v="PayPal"/>
    <n v="2495.4744000000001"/>
    <n v="2654.7"/>
    <s v="South"/>
  </r>
  <r>
    <s v="SALE337"/>
    <d v="2025-09-21T00:00:00"/>
    <s v="CUST1087"/>
    <x v="67"/>
    <s v="STORE9"/>
    <n v="1"/>
    <n v="1"/>
    <n v="125"/>
    <n v="125"/>
    <n v="0.23"/>
    <n v="0.23"/>
    <s v="Credit Card"/>
    <n v="96.25"/>
    <n v="124.77"/>
    <s v="South"/>
  </r>
  <r>
    <s v="SALE338"/>
    <d v="2024-06-22T00:00:00"/>
    <s v="CUST1128"/>
    <x v="31"/>
    <s v="STORE15"/>
    <n v="2"/>
    <n v="2"/>
    <n v="188.25"/>
    <n v="188.25"/>
    <n v="0.08"/>
    <n v="0.08"/>
    <s v="PayPal"/>
    <n v="346.38"/>
    <n v="376.42"/>
    <s v="North"/>
  </r>
  <r>
    <s v="SALE339"/>
    <d v="2024-01-12T00:00:00"/>
    <s v="CUST1222"/>
    <x v="54"/>
    <s v="STORE6"/>
    <n v="4"/>
    <n v="4"/>
    <n v="344.12"/>
    <n v="344.12"/>
    <n v="0.25"/>
    <n v="0.25"/>
    <s v="PayPal"/>
    <n v="1032.3599999999999"/>
    <n v="1376.23"/>
    <s v="East"/>
  </r>
  <r>
    <s v="SALE340"/>
    <d v="2023-10-19T00:00:00"/>
    <s v="CUST1047"/>
    <x v="53"/>
    <s v="STORE19"/>
    <n v="3"/>
    <n v="3"/>
    <n v="997.95"/>
    <n v="997.95"/>
    <n v="0.09"/>
    <n v="0.09"/>
    <s v="COD"/>
    <n v="2724.4034999999999"/>
    <n v="2993.76"/>
    <s v="East"/>
  </r>
  <r>
    <s v="SALE341"/>
    <d v="2025-03-11T00:00:00"/>
    <s v="CUST1150"/>
    <x v="75"/>
    <s v="STORE15"/>
    <n v="3"/>
    <n v="3"/>
    <n v="121.64"/>
    <n v="121.64"/>
    <n v="7.0000000000000007E-2"/>
    <n v="7.0000000000000007E-2"/>
    <s v="PayPal"/>
    <n v="339.37560000000002"/>
    <n v="364.85"/>
    <s v="North"/>
  </r>
  <r>
    <s v="SALE342"/>
    <d v="2024-09-22T00:00:00"/>
    <s v="CUST1221"/>
    <x v="88"/>
    <s v="STORE10"/>
    <n v="2"/>
    <n v="2"/>
    <n v="692.72"/>
    <n v="692.72"/>
    <n v="0.13"/>
    <n v="0.13"/>
    <s v="PayPal"/>
    <n v="1205.3327999999999"/>
    <n v="1385.31"/>
    <s v="East"/>
  </r>
  <r>
    <s v="SALE343"/>
    <d v="2024-11-27T00:00:00"/>
    <s v="CUST1027"/>
    <x v="10"/>
    <s v="STORE19"/>
    <n v="3"/>
    <n v="3"/>
    <n v="794.59"/>
    <n v="794.59"/>
    <n v="0.03"/>
    <n v="0.03"/>
    <s v="PayPal"/>
    <n v="2312.2568999999999"/>
    <n v="2383.7399999999998"/>
    <s v="East"/>
  </r>
  <r>
    <s v="SALE344"/>
    <d v="2023-10-25T00:00:00"/>
    <s v="CUST1014"/>
    <x v="33"/>
    <s v="STORE9"/>
    <n v="1"/>
    <n v="1"/>
    <n v="907.95"/>
    <n v="907.95"/>
    <n v="0.1"/>
    <n v="0.1"/>
    <s v="PayPal"/>
    <n v="817.15500000000009"/>
    <n v="907.85"/>
    <s v="South"/>
  </r>
  <r>
    <s v="SALE345"/>
    <d v="2025-10-10T00:00:00"/>
    <s v="CUST1287"/>
    <x v="57"/>
    <s v="STORE0"/>
    <n v="2"/>
    <n v="2"/>
    <n v="660.81"/>
    <n v="660.81"/>
    <n v="0.18"/>
    <n v="0.18"/>
    <s v="Credit Card"/>
    <n v="1083.7284"/>
    <n v="1321.4399999999998"/>
    <s v="East"/>
  </r>
  <r>
    <s v="SALE346"/>
    <d v="2025-09-15T00:00:00"/>
    <s v="CUST1061"/>
    <x v="69"/>
    <s v="STORE8"/>
    <n v="3"/>
    <n v="3"/>
    <n v="564.94000000000005"/>
    <n v="564.94000000000005"/>
    <n v="0.22"/>
    <n v="0.22"/>
    <s v="COD"/>
    <n v="1321.9595999999999"/>
    <n v="1694.6000000000001"/>
    <s v="West"/>
  </r>
  <r>
    <s v="SALE347"/>
    <d v="2024-09-06T00:00:00"/>
    <s v="CUST1054"/>
    <x v="5"/>
    <s v="STORE15"/>
    <n v="2"/>
    <n v="2"/>
    <n v="280.37"/>
    <n v="280.37"/>
    <n v="0.22"/>
    <n v="0.22"/>
    <s v="COD"/>
    <n v="437.37720000000002"/>
    <n v="560.52"/>
    <s v="North"/>
  </r>
  <r>
    <s v="SALE348"/>
    <d v="2024-07-16T00:00:00"/>
    <s v="CUST1372"/>
    <x v="57"/>
    <s v="STORE3"/>
    <n v="2"/>
    <n v="2"/>
    <n v="85.23"/>
    <n v="85.23"/>
    <n v="0.13"/>
    <n v="0.13"/>
    <s v="Credit Card"/>
    <n v="148.30019999999999"/>
    <n v="170.33"/>
    <s v="North"/>
  </r>
  <r>
    <s v="SALE349"/>
    <d v="2025-04-01T00:00:00"/>
    <s v="CUST1312"/>
    <x v="16"/>
    <s v="STORE13"/>
    <n v="2"/>
    <n v="2"/>
    <n v="563.29999999999995"/>
    <n v="563.29999999999995"/>
    <n v="0.26"/>
    <n v="0.26"/>
    <s v="Credit Card"/>
    <n v="833.68399999999997"/>
    <n v="1126.3399999999999"/>
    <s v="East"/>
  </r>
  <r>
    <s v="SALE350"/>
    <d v="2024-01-18T00:00:00"/>
    <s v="CUST1033"/>
    <x v="61"/>
    <s v="STORE18"/>
    <n v="2"/>
    <n v="2"/>
    <n v="827.81"/>
    <n v="827.81"/>
    <n v="0.04"/>
    <n v="0.04"/>
    <s v="PayPal"/>
    <n v="1589.3951999999999"/>
    <n v="1655.58"/>
    <s v="East"/>
  </r>
  <r>
    <s v="SALE351"/>
    <d v="2024-11-25T00:00:00"/>
    <s v="CUST1214"/>
    <x v="21"/>
    <s v="STORE18"/>
    <n v="3"/>
    <n v="3"/>
    <n v="877.71"/>
    <n v="877.71"/>
    <n v="0.12"/>
    <n v="0.12"/>
    <s v="PayPal"/>
    <n v="2317.1543999999999"/>
    <n v="2633.01"/>
    <s v="East"/>
  </r>
  <r>
    <s v="SALE352"/>
    <d v="2024-11-07T00:00:00"/>
    <s v="CUST1257"/>
    <x v="71"/>
    <s v="STORE9"/>
    <n v="4"/>
    <n v="4"/>
    <n v="488.56"/>
    <n v="488.56"/>
    <n v="0.26"/>
    <n v="0.26"/>
    <s v="COD"/>
    <n v="1446.1376"/>
    <n v="1953.98"/>
    <s v="South"/>
  </r>
  <r>
    <s v="SALE353"/>
    <d v="2024-07-28T00:00:00"/>
    <s v="CUST1104"/>
    <x v="60"/>
    <s v="STORE12"/>
    <n v="4"/>
    <n v="4"/>
    <n v="175.91"/>
    <n v="175.91"/>
    <n v="0.13"/>
    <n v="0.13"/>
    <s v="PayPal"/>
    <n v="612.16679999999997"/>
    <n v="703.51"/>
    <s v="North"/>
  </r>
  <r>
    <s v="SALE354"/>
    <d v="2024-04-16T00:00:00"/>
    <s v="CUST1248"/>
    <x v="72"/>
    <s v="STORE8"/>
    <n v="4"/>
    <n v="4"/>
    <n v="289.66000000000003"/>
    <n v="289.66000000000003"/>
    <n v="0.25"/>
    <n v="0.25"/>
    <s v="COD"/>
    <n v="868.98"/>
    <n v="1158.3900000000001"/>
    <s v="West"/>
  </r>
  <r>
    <s v="SALE355"/>
    <d v="2024-01-13T00:00:00"/>
    <s v="CUST1241"/>
    <x v="5"/>
    <s v="STORE15"/>
    <n v="2"/>
    <n v="2"/>
    <n v="899.27"/>
    <n v="899.27"/>
    <n v="0.17"/>
    <n v="0.17"/>
    <s v="Credit Card"/>
    <n v="1492.7882"/>
    <n v="1798.37"/>
    <s v="North"/>
  </r>
  <r>
    <s v="SALE356"/>
    <d v="2024-01-08T00:00:00"/>
    <s v="CUST1065"/>
    <x v="97"/>
    <s v="STORE1"/>
    <n v="1"/>
    <n v="1"/>
    <n v="691.38"/>
    <n v="691.38"/>
    <n v="0.11"/>
    <n v="0.11"/>
    <s v="COD"/>
    <n v="615.32820000000004"/>
    <n v="691.27"/>
    <s v="North"/>
  </r>
  <r>
    <s v="SALE357"/>
    <d v="2024-09-29T00:00:00"/>
    <s v="CUST1165"/>
    <x v="16"/>
    <s v="STORE0"/>
    <n v="3"/>
    <n v="3"/>
    <n v="158.72"/>
    <n v="158.72"/>
    <n v="0.13"/>
    <n v="0.13"/>
    <s v="Credit Card"/>
    <n v="414.25920000000002"/>
    <n v="476.03"/>
    <s v="East"/>
  </r>
  <r>
    <s v="SALE358"/>
    <d v="2024-05-01T00:00:00"/>
    <s v="CUST1210"/>
    <x v="17"/>
    <s v="STORE16"/>
    <n v="4"/>
    <n v="4"/>
    <n v="537.15"/>
    <n v="537.15"/>
    <n v="0.06"/>
    <n v="0.06"/>
    <s v="COD"/>
    <n v="2019.684"/>
    <n v="2148.54"/>
    <s v="West"/>
  </r>
  <r>
    <s v="SALE359"/>
    <d v="2024-07-07T00:00:00"/>
    <s v="CUST1417"/>
    <x v="89"/>
    <s v="STORE9"/>
    <n v="3"/>
    <n v="3"/>
    <n v="771.7"/>
    <n v="771.7"/>
    <n v="0.05"/>
    <n v="0.05"/>
    <s v="COD"/>
    <n v="2199.3449999999998"/>
    <n v="2315.0500000000002"/>
    <s v="South"/>
  </r>
  <r>
    <s v="SALE360"/>
    <d v="2024-11-14T00:00:00"/>
    <s v="CUST1108"/>
    <x v="12"/>
    <s v="STORE1"/>
    <n v="4"/>
    <n v="4"/>
    <n v="677.25"/>
    <n v="677.25"/>
    <n v="0.14000000000000001"/>
    <n v="0.14000000000000001"/>
    <s v="PayPal"/>
    <n v="2329.7399999999998"/>
    <n v="2708.86"/>
    <s v="North"/>
  </r>
  <r>
    <s v="SALE361"/>
    <d v="2025-04-16T00:00:00"/>
    <s v="CUST1102"/>
    <x v="24"/>
    <s v="STORE11"/>
    <n v="1"/>
    <n v="1"/>
    <n v="645.48"/>
    <n v="645.48"/>
    <n v="0.26"/>
    <n v="0.26"/>
    <s v="COD"/>
    <n v="477.65519999999998"/>
    <n v="645.22"/>
    <s v="South"/>
  </r>
  <r>
    <s v="SALE362"/>
    <d v="2025-07-18T00:00:00"/>
    <s v="CUST1360"/>
    <x v="78"/>
    <s v="STORE2"/>
    <n v="2"/>
    <n v="2"/>
    <n v="934"/>
    <n v="934"/>
    <n v="0.3"/>
    <n v="0.3"/>
    <s v="COD"/>
    <n v="1307.5999999999999"/>
    <n v="1867.7"/>
    <s v="South"/>
  </r>
  <r>
    <s v="SALE363"/>
    <d v="2025-02-24T00:00:00"/>
    <s v="CUST1334"/>
    <x v="54"/>
    <s v="STORE2"/>
    <n v="1"/>
    <n v="1"/>
    <n v="669.53"/>
    <n v="669.53"/>
    <n v="0.2"/>
    <n v="0.2"/>
    <s v="Credit Card"/>
    <n v="535.62400000000002"/>
    <n v="669.32999999999993"/>
    <s v="South"/>
  </r>
  <r>
    <s v="SALE364"/>
    <d v="2025-03-07T00:00:00"/>
    <s v="CUST1216"/>
    <x v="68"/>
    <s v="STORE18"/>
    <n v="1"/>
    <n v="1"/>
    <n v="213.69"/>
    <n v="213.69"/>
    <n v="0.28000000000000003"/>
    <n v="0.28000000000000003"/>
    <s v="COD"/>
    <n v="153.85679999999999"/>
    <n v="213.41"/>
    <s v="East"/>
  </r>
  <r>
    <s v="SALE365"/>
    <d v="2025-02-18T00:00:00"/>
    <s v="CUST1077"/>
    <x v="39"/>
    <s v="STORE19"/>
    <n v="2"/>
    <n v="2"/>
    <n v="99.1"/>
    <n v="99.1"/>
    <n v="0.2"/>
    <n v="0.2"/>
    <s v="PayPal"/>
    <n v="158.56"/>
    <n v="198"/>
    <s v="East"/>
  </r>
  <r>
    <s v="SALE366"/>
    <d v="2024-06-26T00:00:00"/>
    <s v="CUST1370"/>
    <x v="92"/>
    <s v="STORE16"/>
    <n v="1"/>
    <n v="1"/>
    <n v="628.98"/>
    <n v="628.98"/>
    <n v="0.03"/>
    <n v="0.03"/>
    <s v="COD"/>
    <n v="610.11059999999998"/>
    <n v="628.95000000000005"/>
    <s v="West"/>
  </r>
  <r>
    <s v="SALE367"/>
    <d v="2025-02-23T00:00:00"/>
    <s v="CUST1085"/>
    <x v="94"/>
    <s v="STORE4"/>
    <n v="3"/>
    <n v="3"/>
    <n v="944.64"/>
    <n v="944.64"/>
    <n v="0.26"/>
    <n v="0.26"/>
    <s v="Credit Card"/>
    <n v="2097.1008000000002"/>
    <n v="2833.66"/>
    <s v="South"/>
  </r>
  <r>
    <s v="SALE368"/>
    <d v="2025-06-15T00:00:00"/>
    <s v="CUST1471"/>
    <x v="47"/>
    <s v="STORE12"/>
    <n v="2"/>
    <n v="2"/>
    <n v="121.7"/>
    <n v="121.7"/>
    <n v="0.06"/>
    <n v="0.06"/>
    <s v="COD"/>
    <n v="228.79599999999999"/>
    <n v="243.34"/>
    <s v="North"/>
  </r>
  <r>
    <s v="SALE369"/>
    <d v="2023-10-18T00:00:00"/>
    <s v="CUST1448"/>
    <x v="15"/>
    <s v="STORE3"/>
    <n v="4"/>
    <n v="4"/>
    <n v="269.49"/>
    <n v="269.49"/>
    <n v="7.0000000000000007E-2"/>
    <n v="7.0000000000000007E-2"/>
    <s v="PayPal"/>
    <n v="1002.5028"/>
    <n v="1077.8900000000001"/>
    <s v="North"/>
  </r>
  <r>
    <s v="SALE370"/>
    <d v="2025-03-17T00:00:00"/>
    <s v="CUST1099"/>
    <x v="62"/>
    <s v="STORE18"/>
    <n v="1"/>
    <n v="1"/>
    <n v="678.2"/>
    <n v="678.2"/>
    <n v="0.14000000000000001"/>
    <n v="0.14000000000000001"/>
    <s v="Credit Card"/>
    <n v="583.25200000000007"/>
    <n v="678.06000000000006"/>
    <s v="East"/>
  </r>
  <r>
    <s v="SALE371"/>
    <d v="2024-08-16T00:00:00"/>
    <s v="CUST1231"/>
    <x v="64"/>
    <s v="STORE13"/>
    <n v="1"/>
    <n v="1"/>
    <n v="752.45"/>
    <n v="752.45"/>
    <n v="0.21"/>
    <n v="0.21"/>
    <s v="COD"/>
    <n v="594.43550000000005"/>
    <n v="752.24"/>
    <s v="East"/>
  </r>
  <r>
    <s v="SALE372"/>
    <d v="2024-03-22T00:00:00"/>
    <s v="CUST1037"/>
    <x v="32"/>
    <s v="STORE13"/>
    <n v="2"/>
    <n v="2"/>
    <n v="209.66"/>
    <n v="209.66"/>
    <n v="0.21"/>
    <n v="0.21"/>
    <s v="Credit Card"/>
    <n v="331.26280000000003"/>
    <n v="419.11"/>
    <s v="East"/>
  </r>
  <r>
    <s v="SALE373"/>
    <d v="2025-01-31T00:00:00"/>
    <s v="CUST1161"/>
    <x v="0"/>
    <s v="STORE19"/>
    <n v="2"/>
    <n v="2"/>
    <n v="739.95"/>
    <n v="739.95"/>
    <n v="0.1"/>
    <n v="0.1"/>
    <s v="COD"/>
    <n v="1331.91"/>
    <n v="1479.8000000000002"/>
    <s v="East"/>
  </r>
  <r>
    <s v="SALE374"/>
    <d v="2023-12-16T00:00:00"/>
    <s v="CUST1469"/>
    <x v="49"/>
    <s v="STORE15"/>
    <n v="1"/>
    <n v="1"/>
    <n v="496.19"/>
    <n v="496.19"/>
    <n v="0.08"/>
    <n v="0.08"/>
    <s v="COD"/>
    <n v="456.4948"/>
    <n v="496.11"/>
    <s v="North"/>
  </r>
  <r>
    <s v="SALE375"/>
    <d v="2025-04-09T00:00:00"/>
    <s v="CUST1044"/>
    <x v="93"/>
    <s v="STORE12"/>
    <n v="1"/>
    <n v="1"/>
    <n v="306.36"/>
    <n v="306.36"/>
    <n v="0.01"/>
    <n v="0.01"/>
    <s v="PayPal"/>
    <n v="303.29640000000001"/>
    <n v="306.35000000000002"/>
    <s v="North"/>
  </r>
  <r>
    <s v="SALE376"/>
    <d v="2024-01-18T00:00:00"/>
    <s v="CUST1120"/>
    <x v="78"/>
    <s v="STORE4"/>
    <n v="4"/>
    <n v="4"/>
    <n v="693.16"/>
    <n v="693.16"/>
    <n v="0.05"/>
    <n v="0.05"/>
    <s v="PayPal"/>
    <n v="2634.0079999999998"/>
    <n v="2772.5899999999997"/>
    <s v="South"/>
  </r>
  <r>
    <s v="SALE377"/>
    <d v="2025-03-28T00:00:00"/>
    <s v="CUST1455"/>
    <x v="50"/>
    <s v="STORE10"/>
    <n v="1"/>
    <n v="1"/>
    <n v="995.52"/>
    <n v="995.52"/>
    <n v="0.22"/>
    <n v="0.22"/>
    <s v="PayPal"/>
    <n v="776.50559999999996"/>
    <n v="995.3"/>
    <s v="East"/>
  </r>
  <r>
    <s v="SALE378"/>
    <d v="2024-08-31T00:00:00"/>
    <s v="CUST1125"/>
    <x v="84"/>
    <s v="STORE18"/>
    <n v="4"/>
    <n v="4"/>
    <n v="241.32"/>
    <n v="241.32"/>
    <n v="0.28999999999999998"/>
    <n v="0.28999999999999998"/>
    <s v="COD"/>
    <n v="685.34879999999998"/>
    <n v="964.99"/>
    <s v="East"/>
  </r>
  <r>
    <s v="SALE379"/>
    <d v="2023-11-10T00:00:00"/>
    <s v="CUST1239"/>
    <x v="36"/>
    <s v="STORE1"/>
    <n v="3"/>
    <n v="3"/>
    <n v="636.03"/>
    <n v="636.03"/>
    <n v="0.06"/>
    <n v="0.06"/>
    <s v="COD"/>
    <n v="1793.6045999999999"/>
    <n v="1908.03"/>
    <s v="North"/>
  </r>
  <r>
    <s v="SALE380"/>
    <d v="2023-12-15T00:00:00"/>
    <s v="CUST1096"/>
    <x v="83"/>
    <s v="STORE19"/>
    <n v="4"/>
    <n v="4"/>
    <n v="603.30999999999995"/>
    <n v="603.30999999999995"/>
    <n v="0.15"/>
    <n v="0.15"/>
    <s v="Credit Card"/>
    <n v="2051.2539999999999"/>
    <n v="2413.0899999999997"/>
    <s v="East"/>
  </r>
  <r>
    <s v="SALE381"/>
    <d v="2024-05-15T00:00:00"/>
    <s v="CUST1075"/>
    <x v="41"/>
    <s v="STORE10"/>
    <n v="3"/>
    <n v="3"/>
    <n v="437.96"/>
    <n v="437.96"/>
    <n v="0.27"/>
    <n v="0.27"/>
    <s v="COD"/>
    <n v="959.13239999999985"/>
    <n v="1313.61"/>
    <s v="East"/>
  </r>
  <r>
    <s v="SALE382"/>
    <d v="2024-01-31T00:00:00"/>
    <s v="CUST1208"/>
    <x v="13"/>
    <s v="STORE4"/>
    <n v="2"/>
    <n v="2"/>
    <n v="56.91"/>
    <n v="56.91"/>
    <n v="0.08"/>
    <n v="0.08"/>
    <s v="COD"/>
    <n v="104.7144"/>
    <n v="113.74"/>
    <s v="South"/>
  </r>
  <r>
    <s v="SALE383"/>
    <d v="2023-12-06T00:00:00"/>
    <s v="CUST1334"/>
    <x v="3"/>
    <s v="STORE6"/>
    <n v="1"/>
    <n v="1"/>
    <n v="141.79"/>
    <n v="141.79"/>
    <n v="0.1"/>
    <n v="0.1"/>
    <s v="Credit Card"/>
    <n v="127.611"/>
    <n v="141.69"/>
    <s v="East"/>
  </r>
  <r>
    <s v="SALE384"/>
    <d v="2024-01-11T00:00:00"/>
    <s v="CUST1483"/>
    <x v="93"/>
    <s v="STORE15"/>
    <n v="4"/>
    <n v="4"/>
    <n v="355.14"/>
    <n v="355.14"/>
    <n v="0.16"/>
    <n v="0.16"/>
    <s v="COD"/>
    <n v="1193.2704000000001"/>
    <n v="1420.3999999999999"/>
    <s v="North"/>
  </r>
  <r>
    <s v="SALE385"/>
    <d v="2025-09-07T00:00:00"/>
    <s v="CUST1211"/>
    <x v="48"/>
    <s v="STORE6"/>
    <n v="4"/>
    <n v="4"/>
    <n v="960.38"/>
    <n v="960.38"/>
    <n v="0.15"/>
    <n v="0.15"/>
    <s v="COD"/>
    <n v="3265.2919999999999"/>
    <n v="3841.37"/>
    <s v="East"/>
  </r>
  <r>
    <s v="SALE386"/>
    <d v="2024-05-21T00:00:00"/>
    <s v="CUST1420"/>
    <x v="20"/>
    <s v="STORE16"/>
    <n v="3"/>
    <n v="3"/>
    <n v="847.21"/>
    <n v="847.21"/>
    <n v="0.06"/>
    <n v="0.06"/>
    <s v="PayPal"/>
    <n v="2389.1322"/>
    <n v="2541.5700000000002"/>
    <s v="West"/>
  </r>
  <r>
    <s v="SALE387"/>
    <d v="2025-08-23T00:00:00"/>
    <s v="CUST1066"/>
    <x v="61"/>
    <s v="STORE10"/>
    <n v="4"/>
    <n v="4"/>
    <n v="773.81"/>
    <n v="773.81"/>
    <n v="0.08"/>
    <n v="0.08"/>
    <s v="COD"/>
    <n v="2847.6208000000001"/>
    <n v="3095.16"/>
    <s v="East"/>
  </r>
  <r>
    <s v="SALE388"/>
    <d v="2025-05-03T00:00:00"/>
    <s v="CUST1000"/>
    <x v="81"/>
    <s v="STORE16"/>
    <n v="1"/>
    <n v="1"/>
    <n v="664.71"/>
    <n v="664.71"/>
    <n v="0.1"/>
    <n v="0.1"/>
    <s v="PayPal"/>
    <n v="598.23900000000003"/>
    <n v="664.61"/>
    <s v="West"/>
  </r>
  <r>
    <s v="SALE389"/>
    <d v="2023-11-03T00:00:00"/>
    <s v="CUST1347"/>
    <x v="92"/>
    <s v="STORE7"/>
    <n v="4"/>
    <n v="4"/>
    <n v="482.06"/>
    <n v="482.06"/>
    <n v="7.0000000000000007E-2"/>
    <n v="7.0000000000000007E-2"/>
    <s v="PayPal"/>
    <n v="1793.2632000000001"/>
    <n v="1928.17"/>
    <s v="South"/>
  </r>
  <r>
    <s v="SALE390"/>
    <d v="2025-03-26T00:00:00"/>
    <s v="CUST1089"/>
    <x v="71"/>
    <s v="STORE3"/>
    <n v="4"/>
    <n v="4"/>
    <n v="995.55"/>
    <n v="995.55"/>
    <n v="0.19"/>
    <n v="0.19"/>
    <s v="PayPal"/>
    <n v="3225.5819999999999"/>
    <n v="3982.0099999999998"/>
    <s v="North"/>
  </r>
  <r>
    <s v="SALE391"/>
    <d v="2024-07-05T00:00:00"/>
    <s v="CUST1141"/>
    <x v="47"/>
    <s v="STORE13"/>
    <n v="2"/>
    <n v="2"/>
    <n v="153.84"/>
    <n v="153.84"/>
    <n v="0.27"/>
    <n v="0.27"/>
    <s v="PayPal"/>
    <n v="224.60640000000001"/>
    <n v="307.41000000000003"/>
    <s v="East"/>
  </r>
  <r>
    <s v="SALE392"/>
    <d v="2025-05-12T00:00:00"/>
    <s v="CUST1153"/>
    <x v="36"/>
    <s v="STORE6"/>
    <n v="3"/>
    <n v="3"/>
    <n v="362.11"/>
    <n v="362.11"/>
    <n v="0.23"/>
    <n v="0.23"/>
    <s v="COD"/>
    <n v="836.47409999999991"/>
    <n v="1086.0999999999999"/>
    <s v="East"/>
  </r>
  <r>
    <s v="SALE393"/>
    <d v="2024-09-26T00:00:00"/>
    <s v="CUST1472"/>
    <x v="19"/>
    <s v="STORE8"/>
    <n v="3"/>
    <n v="3"/>
    <n v="112.26"/>
    <n v="112.26"/>
    <n v="0.11"/>
    <n v="0.11"/>
    <s v="Credit Card"/>
    <n v="299.73419999999999"/>
    <n v="336.67"/>
    <s v="West"/>
  </r>
  <r>
    <s v="SALE394"/>
    <d v="2024-03-27T00:00:00"/>
    <s v="CUST1203"/>
    <x v="32"/>
    <s v="STORE19"/>
    <n v="2"/>
    <n v="2"/>
    <n v="962.81"/>
    <n v="962.81"/>
    <n v="0.06"/>
    <n v="0.06"/>
    <s v="COD"/>
    <n v="1810.0827999999999"/>
    <n v="1925.56"/>
    <s v="East"/>
  </r>
  <r>
    <s v="SALE395"/>
    <d v="2024-01-17T00:00:00"/>
    <s v="CUST1213"/>
    <x v="39"/>
    <s v="STORE0"/>
    <n v="4"/>
    <n v="4"/>
    <n v="276.23"/>
    <n v="276.23"/>
    <n v="0.12"/>
    <n v="0.12"/>
    <s v="Credit Card"/>
    <n v="972.32960000000003"/>
    <n v="1104.8000000000002"/>
    <s v="East"/>
  </r>
  <r>
    <s v="SALE396"/>
    <d v="2024-04-25T00:00:00"/>
    <s v="CUST1015"/>
    <x v="97"/>
    <s v="STORE14"/>
    <n v="3"/>
    <n v="3"/>
    <n v="991.37"/>
    <n v="991.37"/>
    <n v="0.1"/>
    <n v="0.1"/>
    <s v="PayPal"/>
    <n v="2676.6990000000001"/>
    <n v="2974.01"/>
    <s v="South"/>
  </r>
  <r>
    <s v="SALE397"/>
    <d v="2025-09-29T00:00:00"/>
    <s v="CUST1168"/>
    <x v="39"/>
    <s v="STORE13"/>
    <n v="3"/>
    <n v="3"/>
    <n v="977.47"/>
    <n v="977.47"/>
    <n v="0.05"/>
    <n v="0.05"/>
    <s v="Credit Card"/>
    <n v="2785.7894999999999"/>
    <n v="2932.3599999999997"/>
    <s v="East"/>
  </r>
  <r>
    <s v="SALE398"/>
    <d v="2025-07-06T00:00:00"/>
    <s v="CUST1206"/>
    <x v="32"/>
    <s v="STORE12"/>
    <n v="2"/>
    <n v="2"/>
    <n v="308.7"/>
    <n v="308.7"/>
    <n v="0.2"/>
    <n v="0.2"/>
    <s v="PayPal"/>
    <n v="493.92"/>
    <n v="617.19999999999993"/>
    <s v="North"/>
  </r>
  <r>
    <s v="SALE399"/>
    <d v="2024-10-14T00:00:00"/>
    <s v="CUST1037"/>
    <x v="96"/>
    <s v="STORE16"/>
    <n v="2"/>
    <n v="2"/>
    <n v="733.87"/>
    <n v="733.87"/>
    <n v="0.1"/>
    <n v="0.1"/>
    <s v="PayPal"/>
    <n v="1320.9659999999999"/>
    <n v="1467.64"/>
    <s v="West"/>
  </r>
  <r>
    <s v="SALE400"/>
    <d v="2023-10-28T00:00:00"/>
    <s v="CUST1095"/>
    <x v="46"/>
    <s v="STORE16"/>
    <n v="2"/>
    <n v="2"/>
    <n v="22.47"/>
    <n v="22.47"/>
    <n v="0.22"/>
    <n v="0.22"/>
    <s v="PayPal"/>
    <n v="35.053199999999997"/>
    <n v="44.72"/>
    <s v="West"/>
  </r>
  <r>
    <s v="SALE401"/>
    <d v="2024-03-29T00:00:00"/>
    <s v="CUST1348"/>
    <x v="71"/>
    <s v="STORE13"/>
    <n v="4"/>
    <n v="4"/>
    <n v="651.36"/>
    <n v="651.36"/>
    <n v="0.13"/>
    <n v="0.13"/>
    <s v="Credit Card"/>
    <n v="2266.7328000000002"/>
    <n v="2605.31"/>
    <s v="East"/>
  </r>
  <r>
    <s v="SALE402"/>
    <d v="2025-06-09T00:00:00"/>
    <s v="CUST1296"/>
    <x v="66"/>
    <s v="STORE10"/>
    <n v="1"/>
    <n v="1"/>
    <n v="753.39"/>
    <n v="753.39"/>
    <n v="0.04"/>
    <n v="0.04"/>
    <s v="COD"/>
    <n v="723.25439999999992"/>
    <n v="753.35"/>
    <s v="East"/>
  </r>
  <r>
    <s v="SALE403"/>
    <d v="2024-10-11T00:00:00"/>
    <s v="CUST1201"/>
    <x v="51"/>
    <s v="STORE12"/>
    <n v="4"/>
    <n v="4"/>
    <n v="849.17"/>
    <n v="849.17"/>
    <n v="0.12"/>
    <n v="0.12"/>
    <s v="COD"/>
    <n v="2989.0783999999999"/>
    <n v="3396.56"/>
    <s v="North"/>
  </r>
  <r>
    <s v="SALE404"/>
    <d v="2024-07-22T00:00:00"/>
    <s v="CUST1379"/>
    <x v="42"/>
    <s v="STORE0"/>
    <n v="4"/>
    <n v="4"/>
    <n v="585.45000000000005"/>
    <n v="585.45000000000005"/>
    <n v="0.25"/>
    <n v="0.25"/>
    <s v="COD"/>
    <n v="1756.35"/>
    <n v="2341.5500000000002"/>
    <s v="East"/>
  </r>
  <r>
    <s v="SALE405"/>
    <d v="2024-12-02T00:00:00"/>
    <s v="CUST1476"/>
    <x v="28"/>
    <s v="STORE16"/>
    <n v="1"/>
    <n v="1"/>
    <n v="745.15"/>
    <n v="745.15"/>
    <n v="0.25"/>
    <n v="0.25"/>
    <s v="COD"/>
    <n v="558.86249999999995"/>
    <n v="744.9"/>
    <s v="West"/>
  </r>
  <r>
    <s v="SALE406"/>
    <d v="2023-11-14T00:00:00"/>
    <s v="CUST1050"/>
    <x v="8"/>
    <s v="STORE2"/>
    <n v="1"/>
    <n v="1"/>
    <n v="848.69"/>
    <n v="848.69"/>
    <n v="0.04"/>
    <n v="0.04"/>
    <s v="COD"/>
    <n v="814.74239999999998"/>
    <n v="848.65000000000009"/>
    <s v="South"/>
  </r>
  <r>
    <s v="SALE407"/>
    <d v="2024-02-14T00:00:00"/>
    <s v="CUST1413"/>
    <x v="7"/>
    <s v="STORE14"/>
    <n v="2"/>
    <n v="2"/>
    <n v="247.67"/>
    <n v="247.67"/>
    <n v="0.1"/>
    <n v="0.1"/>
    <s v="PayPal"/>
    <n v="445.80599999999998"/>
    <n v="495.23999999999995"/>
    <s v="South"/>
  </r>
  <r>
    <s v="SALE408"/>
    <d v="2024-06-22T00:00:00"/>
    <s v="CUST1039"/>
    <x v="1"/>
    <s v="STORE3"/>
    <n v="3"/>
    <n v="3"/>
    <n v="220.51"/>
    <n v="220.51"/>
    <n v="0.02"/>
    <n v="0.02"/>
    <s v="PayPal"/>
    <n v="648.29939999999999"/>
    <n v="661.51"/>
    <s v="North"/>
  </r>
  <r>
    <s v="SALE409"/>
    <d v="2025-06-29T00:00:00"/>
    <s v="CUST1327"/>
    <x v="5"/>
    <s v="STORE16"/>
    <n v="4"/>
    <n v="4"/>
    <n v="370.63"/>
    <n v="370.63"/>
    <n v="0.08"/>
    <n v="0.08"/>
    <s v="Credit Card"/>
    <n v="1363.9184"/>
    <n v="1482.44"/>
    <s v="West"/>
  </r>
  <r>
    <s v="SALE410"/>
    <d v="2025-02-18T00:00:00"/>
    <s v="CUST1391"/>
    <x v="35"/>
    <s v="STORE19"/>
    <n v="4"/>
    <n v="4"/>
    <n v="349.84"/>
    <n v="349.84"/>
    <n v="0.11"/>
    <n v="0.11"/>
    <s v="Credit Card"/>
    <n v="1245.4304"/>
    <n v="1399.25"/>
    <s v="East"/>
  </r>
  <r>
    <s v="SALE411"/>
    <d v="2025-06-15T00:00:00"/>
    <s v="CUST1043"/>
    <x v="11"/>
    <s v="STORE12"/>
    <n v="1"/>
    <n v="1"/>
    <n v="770.87"/>
    <n v="770.87"/>
    <n v="0.1"/>
    <n v="0.1"/>
    <s v="COD"/>
    <n v="693.78300000000002"/>
    <n v="770.77"/>
    <s v="North"/>
  </r>
  <r>
    <s v="SALE412"/>
    <d v="2024-08-14T00:00:00"/>
    <s v="CUST1479"/>
    <x v="8"/>
    <s v="STORE17"/>
    <n v="3"/>
    <n v="3"/>
    <n v="507.33"/>
    <n v="507.33"/>
    <n v="0.06"/>
    <n v="0.06"/>
    <s v="PayPal"/>
    <n v="1430.6705999999999"/>
    <n v="1521.93"/>
    <s v="North"/>
  </r>
  <r>
    <s v="SALE413"/>
    <d v="2025-07-25T00:00:00"/>
    <s v="CUST1185"/>
    <x v="73"/>
    <s v="STORE9"/>
    <n v="1"/>
    <n v="1"/>
    <n v="87.78"/>
    <n v="87.78"/>
    <n v="0.06"/>
    <n v="0.06"/>
    <s v="Credit Card"/>
    <n v="82.513199999999998"/>
    <n v="87.72"/>
    <s v="South"/>
  </r>
  <r>
    <s v="SALE414"/>
    <d v="2025-01-09T00:00:00"/>
    <s v="CUST1006"/>
    <x v="47"/>
    <s v="STORE4"/>
    <n v="2"/>
    <n v="2"/>
    <n v="772.24"/>
    <n v="772.24"/>
    <n v="0.22"/>
    <n v="0.22"/>
    <s v="Credit Card"/>
    <n v="1204.6944000000001"/>
    <n v="1544.26"/>
    <s v="South"/>
  </r>
  <r>
    <s v="SALE415"/>
    <d v="2025-06-05T00:00:00"/>
    <s v="CUST1047"/>
    <x v="7"/>
    <s v="STORE14"/>
    <n v="1"/>
    <n v="1"/>
    <n v="108.27"/>
    <n v="108.27"/>
    <n v="0.1"/>
    <n v="0.1"/>
    <s v="COD"/>
    <n v="97.442999999999998"/>
    <n v="108.17"/>
    <s v="South"/>
  </r>
  <r>
    <s v="SALE416"/>
    <d v="2024-12-07T00:00:00"/>
    <s v="CUST1347"/>
    <x v="48"/>
    <s v="STORE17"/>
    <n v="2"/>
    <n v="2"/>
    <n v="839.24"/>
    <n v="839.24"/>
    <n v="0.21"/>
    <n v="0.21"/>
    <s v="PayPal"/>
    <n v="1325.9992"/>
    <n v="1678.27"/>
    <s v="North"/>
  </r>
  <r>
    <s v="SALE417"/>
    <d v="2024-02-09T00:00:00"/>
    <s v="CUST1383"/>
    <x v="87"/>
    <s v="STORE10"/>
    <n v="2"/>
    <n v="2"/>
    <n v="466.27"/>
    <n v="466.27"/>
    <n v="0.11"/>
    <n v="0.11"/>
    <s v="PayPal"/>
    <n v="829.9606"/>
    <n v="932.43"/>
    <s v="East"/>
  </r>
  <r>
    <s v="SALE418"/>
    <d v="2025-10-12T00:00:00"/>
    <s v="CUST1398"/>
    <x v="85"/>
    <s v="STORE14"/>
    <n v="3"/>
    <n v="3"/>
    <n v="969.83"/>
    <n v="969.83"/>
    <n v="0.02"/>
    <n v="0.02"/>
    <s v="Credit Card"/>
    <n v="2851.3002000000001"/>
    <n v="2909.4700000000003"/>
    <s v="South"/>
  </r>
  <r>
    <s v="SALE419"/>
    <d v="2025-06-16T00:00:00"/>
    <s v="CUST1417"/>
    <x v="52"/>
    <s v="STORE19"/>
    <n v="2"/>
    <n v="2"/>
    <n v="782.11"/>
    <n v="782.11"/>
    <n v="0.17"/>
    <n v="0.17"/>
    <s v="PayPal"/>
    <n v="1298.3026"/>
    <n v="1564.05"/>
    <s v="East"/>
  </r>
  <r>
    <s v="SALE420"/>
    <d v="2025-09-21T00:00:00"/>
    <s v="CUST1451"/>
    <x v="43"/>
    <s v="STORE11"/>
    <n v="2"/>
    <n v="2"/>
    <n v="74.63"/>
    <n v="74.63"/>
    <n v="0.01"/>
    <n v="0.01"/>
    <s v="PayPal"/>
    <n v="147.76740000000001"/>
    <n v="149.25"/>
    <s v="South"/>
  </r>
  <r>
    <s v="SALE421"/>
    <d v="2025-09-09T00:00:00"/>
    <s v="CUST1041"/>
    <x v="65"/>
    <s v="STORE6"/>
    <n v="3"/>
    <n v="3"/>
    <n v="522.78"/>
    <n v="522.78"/>
    <n v="0.25"/>
    <n v="0.25"/>
    <s v="PayPal"/>
    <n v="1176.2550000000001"/>
    <n v="1568.09"/>
    <s v="East"/>
  </r>
  <r>
    <s v="SALE422"/>
    <d v="2025-07-15T00:00:00"/>
    <s v="CUST1338"/>
    <x v="26"/>
    <s v="STORE15"/>
    <n v="1"/>
    <n v="1"/>
    <n v="206.45"/>
    <n v="206.45"/>
    <n v="0.15"/>
    <n v="0.15"/>
    <s v="PayPal"/>
    <n v="175.48249999999999"/>
    <n v="206.29999999999998"/>
    <s v="North"/>
  </r>
  <r>
    <s v="SALE423"/>
    <d v="2024-10-15T00:00:00"/>
    <s v="CUST1145"/>
    <x v="20"/>
    <s v="STORE5"/>
    <n v="1"/>
    <n v="1"/>
    <n v="815.53"/>
    <n v="815.53"/>
    <n v="0.3"/>
    <n v="0.3"/>
    <s v="PayPal"/>
    <n v="570.87099999999998"/>
    <n v="815.23"/>
    <s v="North"/>
  </r>
  <r>
    <s v="SALE424"/>
    <d v="2023-10-21T00:00:00"/>
    <s v="CUST1037"/>
    <x v="29"/>
    <s v="STORE13"/>
    <n v="1"/>
    <n v="1"/>
    <n v="823.61"/>
    <n v="823.61"/>
    <n v="0.28000000000000003"/>
    <n v="0.28000000000000003"/>
    <s v="COD"/>
    <n v="592.99919999999997"/>
    <n v="823.33"/>
    <s v="East"/>
  </r>
  <r>
    <s v="SALE425"/>
    <d v="2025-05-30T00:00:00"/>
    <s v="CUST1478"/>
    <x v="72"/>
    <s v="STORE9"/>
    <n v="2"/>
    <n v="2"/>
    <n v="209.96"/>
    <n v="209.96"/>
    <n v="0"/>
    <n v="0"/>
    <s v="Credit Card"/>
    <n v="419.92"/>
    <n v="419.92"/>
    <s v="South"/>
  </r>
  <r>
    <s v="SALE426"/>
    <d v="2024-06-19T00:00:00"/>
    <s v="CUST1175"/>
    <x v="90"/>
    <s v="STORE16"/>
    <n v="4"/>
    <n v="4"/>
    <n v="897.93"/>
    <n v="897.93"/>
    <n v="0.05"/>
    <n v="0.05"/>
    <s v="COD"/>
    <n v="3412.134"/>
    <n v="3591.6699999999996"/>
    <s v="West"/>
  </r>
  <r>
    <s v="SALE427"/>
    <d v="2024-12-20T00:00:00"/>
    <s v="CUST1181"/>
    <x v="81"/>
    <s v="STORE0"/>
    <n v="4"/>
    <n v="4"/>
    <n v="925.95"/>
    <n v="925.95"/>
    <n v="0.16"/>
    <n v="0.16"/>
    <s v="COD"/>
    <n v="3111.192"/>
    <n v="3703.6400000000003"/>
    <s v="East"/>
  </r>
  <r>
    <s v="SALE428"/>
    <d v="2024-08-16T00:00:00"/>
    <s v="CUST1084"/>
    <x v="69"/>
    <s v="STORE6"/>
    <n v="2"/>
    <n v="2"/>
    <n v="573.09"/>
    <n v="573.09"/>
    <n v="0.03"/>
    <n v="0.03"/>
    <s v="COD"/>
    <n v="1111.7945999999999"/>
    <n v="1146.1500000000001"/>
    <s v="East"/>
  </r>
  <r>
    <s v="SALE429"/>
    <d v="2025-03-15T00:00:00"/>
    <s v="CUST1183"/>
    <x v="84"/>
    <s v="STORE4"/>
    <n v="4"/>
    <n v="4"/>
    <n v="149.83000000000001"/>
    <n v="149.83000000000001"/>
    <n v="0.02"/>
    <n v="0.02"/>
    <s v="Credit Card"/>
    <n v="587.33360000000005"/>
    <n v="599.30000000000007"/>
    <s v="South"/>
  </r>
  <r>
    <s v="SALE430"/>
    <d v="2024-06-02T00:00:00"/>
    <s v="CUST1001"/>
    <x v="69"/>
    <s v="STORE14"/>
    <n v="3"/>
    <n v="3"/>
    <n v="287.70999999999998"/>
    <n v="287.70999999999998"/>
    <n v="0.03"/>
    <n v="0.03"/>
    <s v="COD"/>
    <n v="837.23609999999985"/>
    <n v="863.09999999999991"/>
    <s v="South"/>
  </r>
  <r>
    <s v="SALE431"/>
    <d v="2025-07-22T00:00:00"/>
    <s v="CUST1094"/>
    <x v="22"/>
    <s v="STORE6"/>
    <n v="2"/>
    <n v="2"/>
    <n v="849.8"/>
    <n v="849.8"/>
    <n v="0.06"/>
    <n v="0.06"/>
    <s v="COD"/>
    <n v="1597.624"/>
    <n v="1699.54"/>
    <s v="East"/>
  </r>
  <r>
    <s v="SALE432"/>
    <d v="2025-03-09T00:00:00"/>
    <s v="CUST1016"/>
    <x v="89"/>
    <s v="STORE3"/>
    <n v="3"/>
    <n v="3"/>
    <n v="482.58"/>
    <n v="482.58"/>
    <n v="0.28000000000000003"/>
    <n v="0.28000000000000003"/>
    <s v="PayPal"/>
    <n v="1042.3728000000001"/>
    <n v="1447.46"/>
    <s v="North"/>
  </r>
  <r>
    <s v="SALE433"/>
    <d v="2025-02-11T00:00:00"/>
    <s v="CUST1114"/>
    <x v="4"/>
    <s v="STORE2"/>
    <n v="2"/>
    <n v="2"/>
    <n v="64.7"/>
    <n v="64.7"/>
    <n v="0"/>
    <n v="0"/>
    <s v="Credit Card"/>
    <n v="129.4"/>
    <n v="129.4"/>
    <s v="South"/>
  </r>
  <r>
    <s v="SALE434"/>
    <d v="2023-12-06T00:00:00"/>
    <s v="CUST1148"/>
    <x v="23"/>
    <s v="STORE5"/>
    <n v="3"/>
    <n v="3"/>
    <n v="589.83000000000004"/>
    <n v="589.83000000000004"/>
    <n v="0.26"/>
    <n v="0.26"/>
    <s v="Credit Card"/>
    <n v="1309.4226000000001"/>
    <n v="1769.2300000000002"/>
    <s v="North"/>
  </r>
  <r>
    <s v="SALE435"/>
    <d v="2025-08-20T00:00:00"/>
    <s v="CUST1288"/>
    <x v="58"/>
    <s v="STORE9"/>
    <n v="4"/>
    <n v="4"/>
    <n v="758.49"/>
    <n v="758.49"/>
    <n v="0.16"/>
    <n v="0.16"/>
    <s v="COD"/>
    <n v="2548.5264000000002"/>
    <n v="3033.8"/>
    <s v="South"/>
  </r>
  <r>
    <s v="SALE436"/>
    <d v="2024-09-20T00:00:00"/>
    <s v="CUST1053"/>
    <x v="92"/>
    <s v="STORE12"/>
    <n v="4"/>
    <n v="4"/>
    <n v="747.56"/>
    <n v="747.56"/>
    <n v="0.09"/>
    <n v="0.09"/>
    <s v="COD"/>
    <n v="2721.1183999999998"/>
    <n v="2990.1499999999996"/>
    <s v="North"/>
  </r>
  <r>
    <s v="SALE437"/>
    <d v="2025-06-05T00:00:00"/>
    <s v="CUST1253"/>
    <x v="43"/>
    <s v="STORE17"/>
    <n v="3"/>
    <n v="3"/>
    <n v="551.22"/>
    <n v="551.22"/>
    <n v="0.12"/>
    <n v="0.12"/>
    <s v="PayPal"/>
    <n v="1455.2208000000001"/>
    <n v="1653.5400000000002"/>
    <s v="North"/>
  </r>
  <r>
    <s v="SALE438"/>
    <d v="2025-06-03T00:00:00"/>
    <s v="CUST1159"/>
    <x v="20"/>
    <s v="STORE14"/>
    <n v="2"/>
    <n v="2"/>
    <n v="527.05999999999995"/>
    <n v="527.05999999999995"/>
    <n v="0.17"/>
    <n v="0.17"/>
    <s v="PayPal"/>
    <n v="874.91959999999983"/>
    <n v="1053.9499999999998"/>
    <s v="South"/>
  </r>
  <r>
    <s v="SALE439"/>
    <d v="2025-01-13T00:00:00"/>
    <s v="CUST1098"/>
    <x v="85"/>
    <s v="STORE5"/>
    <n v="4"/>
    <n v="4"/>
    <n v="875.41"/>
    <n v="875.41"/>
    <n v="0.27"/>
    <n v="0.27"/>
    <s v="Credit Card"/>
    <n v="2556.1972000000001"/>
    <n v="3501.37"/>
    <s v="North"/>
  </r>
  <r>
    <s v="SALE440"/>
    <d v="2025-03-20T00:00:00"/>
    <s v="CUST1007"/>
    <x v="65"/>
    <s v="STORE0"/>
    <n v="2"/>
    <n v="2"/>
    <n v="226.43"/>
    <n v="226.43"/>
    <n v="0.03"/>
    <n v="0.03"/>
    <s v="Credit Card"/>
    <n v="439.27420000000001"/>
    <n v="452.83000000000004"/>
    <s v="East"/>
  </r>
  <r>
    <s v="SALE441"/>
    <d v="2024-07-07T00:00:00"/>
    <s v="CUST1035"/>
    <x v="29"/>
    <s v="STORE5"/>
    <n v="2"/>
    <n v="2"/>
    <n v="285.39"/>
    <n v="285.39"/>
    <n v="0.1"/>
    <n v="0.1"/>
    <s v="Credit Card"/>
    <n v="513.702"/>
    <n v="570.67999999999995"/>
    <s v="North"/>
  </r>
  <r>
    <s v="SALE442"/>
    <d v="2025-09-29T00:00:00"/>
    <s v="CUST1334"/>
    <x v="75"/>
    <s v="STORE15"/>
    <n v="2"/>
    <n v="2"/>
    <n v="298.01"/>
    <n v="298.01"/>
    <n v="0.05"/>
    <n v="0.05"/>
    <s v="Credit Card"/>
    <n v="566.21899999999994"/>
    <n v="595.97"/>
    <s v="North"/>
  </r>
  <r>
    <s v="SALE443"/>
    <d v="2024-11-30T00:00:00"/>
    <s v="CUST1159"/>
    <x v="43"/>
    <s v="STORE4"/>
    <n v="4"/>
    <n v="4"/>
    <n v="753.49"/>
    <n v="753.49"/>
    <n v="0.26"/>
    <n v="0.26"/>
    <s v="COD"/>
    <n v="2230.3303999999998"/>
    <n v="3013.7"/>
    <s v="South"/>
  </r>
  <r>
    <s v="SALE444"/>
    <d v="2024-06-17T00:00:00"/>
    <s v="CUST1488"/>
    <x v="36"/>
    <s v="STORE12"/>
    <n v="2"/>
    <n v="2"/>
    <n v="130.38999999999999"/>
    <n v="130.38999999999999"/>
    <n v="0.17"/>
    <n v="0.17"/>
    <s v="PayPal"/>
    <n v="216.44739999999999"/>
    <n v="260.60999999999996"/>
    <s v="North"/>
  </r>
  <r>
    <s v="SALE445"/>
    <d v="2025-02-21T00:00:00"/>
    <s v="CUST1345"/>
    <x v="62"/>
    <s v="STORE9"/>
    <n v="4"/>
    <n v="4"/>
    <n v="164.02"/>
    <n v="164.02"/>
    <n v="0.01"/>
    <n v="0.01"/>
    <s v="PayPal"/>
    <n v="649.51920000000007"/>
    <n v="656.07"/>
    <s v="South"/>
  </r>
  <r>
    <s v="SALE446"/>
    <d v="2024-09-16T00:00:00"/>
    <s v="CUST1164"/>
    <x v="35"/>
    <s v="STORE4"/>
    <n v="2"/>
    <n v="2"/>
    <n v="527.51"/>
    <n v="527.51"/>
    <n v="0.18"/>
    <n v="0.18"/>
    <s v="PayPal"/>
    <n v="865.1164"/>
    <n v="1054.8399999999999"/>
    <s v="South"/>
  </r>
  <r>
    <s v="SALE447"/>
    <d v="2025-10-09T00:00:00"/>
    <s v="CUST1253"/>
    <x v="71"/>
    <s v="STORE13"/>
    <n v="3"/>
    <n v="3"/>
    <n v="628.17999999999995"/>
    <n v="628.17999999999995"/>
    <n v="0.26"/>
    <n v="0.26"/>
    <s v="Credit Card"/>
    <n v="1394.5596"/>
    <n v="1884.28"/>
    <s v="East"/>
  </r>
  <r>
    <s v="SALE448"/>
    <d v="2024-09-18T00:00:00"/>
    <s v="CUST1269"/>
    <x v="6"/>
    <s v="STORE3"/>
    <n v="1"/>
    <n v="1"/>
    <n v="862.31"/>
    <n v="862.31"/>
    <n v="0.06"/>
    <n v="0.06"/>
    <s v="Credit Card"/>
    <n v="810.57139999999993"/>
    <n v="862.25"/>
    <s v="North"/>
  </r>
  <r>
    <s v="SALE449"/>
    <d v="2025-05-29T00:00:00"/>
    <s v="CUST1071"/>
    <x v="50"/>
    <s v="STORE14"/>
    <n v="2"/>
    <n v="2"/>
    <n v="541.39"/>
    <n v="541.39"/>
    <n v="0.03"/>
    <n v="0.03"/>
    <s v="COD"/>
    <n v="1050.2965999999999"/>
    <n v="1082.75"/>
    <s v="South"/>
  </r>
  <r>
    <s v="SALE450"/>
    <d v="2025-06-03T00:00:00"/>
    <s v="CUST1477"/>
    <x v="3"/>
    <s v="STORE16"/>
    <n v="3"/>
    <n v="3"/>
    <n v="761.8"/>
    <n v="761.8"/>
    <n v="0.06"/>
    <n v="0.06"/>
    <s v="COD"/>
    <n v="2148.2759999999989"/>
    <n v="2285.3399999999997"/>
    <s v="West"/>
  </r>
  <r>
    <s v="SALE451"/>
    <d v="2024-08-04T00:00:00"/>
    <s v="CUST1422"/>
    <x v="2"/>
    <s v="STORE2"/>
    <n v="4"/>
    <n v="4"/>
    <n v="829.36"/>
    <n v="829.36"/>
    <n v="0.11"/>
    <n v="0.11"/>
    <s v="PayPal"/>
    <n v="2952.5216"/>
    <n v="3317.33"/>
    <s v="South"/>
  </r>
  <r>
    <s v="SALE452"/>
    <d v="2024-06-17T00:00:00"/>
    <s v="CUST1404"/>
    <x v="34"/>
    <s v="STORE16"/>
    <n v="2"/>
    <n v="2"/>
    <n v="425.06"/>
    <n v="425.06"/>
    <n v="0.09"/>
    <n v="0.09"/>
    <s v="PayPal"/>
    <n v="773.60919999999999"/>
    <n v="850.03"/>
    <s v="West"/>
  </r>
  <r>
    <s v="SALE453"/>
    <d v="2024-01-20T00:00:00"/>
    <s v="CUST1127"/>
    <x v="76"/>
    <s v="STORE0"/>
    <n v="2"/>
    <n v="2"/>
    <n v="911.14"/>
    <n v="911.14"/>
    <n v="0.1"/>
    <n v="0.1"/>
    <s v="Credit Card"/>
    <n v="1640.0519999999999"/>
    <n v="1822.18"/>
    <s v="East"/>
  </r>
  <r>
    <s v="SALE454"/>
    <d v="2025-09-06T00:00:00"/>
    <s v="CUST1084"/>
    <x v="88"/>
    <s v="STORE8"/>
    <n v="3"/>
    <n v="3"/>
    <n v="811.96"/>
    <n v="811.96"/>
    <n v="0.28999999999999998"/>
    <n v="0.28999999999999998"/>
    <s v="Credit Card"/>
    <n v="1729.4748"/>
    <n v="2435.59"/>
    <s v="West"/>
  </r>
  <r>
    <s v="SALE455"/>
    <d v="2024-03-29T00:00:00"/>
    <s v="CUST1273"/>
    <x v="45"/>
    <s v="STORE10"/>
    <n v="2"/>
    <n v="2"/>
    <n v="780.05"/>
    <n v="780.05"/>
    <n v="0.12"/>
    <n v="0.12"/>
    <s v="COD"/>
    <n v="1372.8879999999999"/>
    <n v="1559.98"/>
    <s v="East"/>
  </r>
  <r>
    <s v="SALE456"/>
    <d v="2024-08-23T00:00:00"/>
    <s v="CUST1215"/>
    <x v="79"/>
    <s v="STORE9"/>
    <n v="4"/>
    <n v="4"/>
    <n v="315.95"/>
    <n v="315.95"/>
    <n v="0.19"/>
    <n v="0.19"/>
    <s v="COD"/>
    <n v="1023.678"/>
    <n v="1263.6099999999999"/>
    <s v="South"/>
  </r>
  <r>
    <s v="SALE457"/>
    <d v="2025-05-19T00:00:00"/>
    <s v="CUST1229"/>
    <x v="40"/>
    <s v="STORE9"/>
    <n v="2"/>
    <n v="2"/>
    <n v="810.17"/>
    <n v="810.17"/>
    <n v="0.27"/>
    <n v="0.27"/>
    <s v="Credit Card"/>
    <n v="1182.8481999999999"/>
    <n v="1620.07"/>
    <s v="South"/>
  </r>
  <r>
    <s v="SALE458"/>
    <d v="2024-04-07T00:00:00"/>
    <s v="CUST1205"/>
    <x v="94"/>
    <s v="STORE4"/>
    <n v="3"/>
    <n v="3"/>
    <n v="505.01"/>
    <n v="505.01"/>
    <n v="0.02"/>
    <n v="0.02"/>
    <s v="PayPal"/>
    <n v="1484.7293999999999"/>
    <n v="1515.01"/>
    <s v="South"/>
  </r>
  <r>
    <s v="SALE459"/>
    <d v="2024-01-24T00:00:00"/>
    <s v="CUST1467"/>
    <x v="18"/>
    <s v="STORE17"/>
    <n v="2"/>
    <n v="2"/>
    <n v="736.75"/>
    <n v="736.75"/>
    <n v="0.18"/>
    <n v="0.18"/>
    <s v="Credit Card"/>
    <n v="1208.27"/>
    <n v="1473.32"/>
    <s v="North"/>
  </r>
  <r>
    <s v="SALE460"/>
    <d v="2024-01-20T00:00:00"/>
    <s v="CUST1027"/>
    <x v="25"/>
    <s v="STORE9"/>
    <n v="4"/>
    <n v="4"/>
    <n v="700.31"/>
    <n v="700.31"/>
    <n v="0.2"/>
    <n v="0.2"/>
    <s v="PayPal"/>
    <n v="2240.9920000000002"/>
    <n v="2801.04"/>
    <s v="South"/>
  </r>
  <r>
    <s v="SALE461"/>
    <d v="2023-12-10T00:00:00"/>
    <s v="CUST1129"/>
    <x v="52"/>
    <s v="STORE11"/>
    <n v="4"/>
    <n v="4"/>
    <n v="202.46"/>
    <n v="202.46"/>
    <n v="0.24"/>
    <n v="0.24"/>
    <s v="Credit Card"/>
    <n v="615.47840000000008"/>
    <n v="809.6"/>
    <s v="South"/>
  </r>
  <r>
    <s v="SALE462"/>
    <d v="2023-12-19T00:00:00"/>
    <s v="CUST1265"/>
    <x v="72"/>
    <s v="STORE1"/>
    <n v="2"/>
    <n v="2"/>
    <n v="291.83999999999997"/>
    <n v="291.83999999999997"/>
    <n v="0.25"/>
    <n v="0.25"/>
    <s v="PayPal"/>
    <n v="437.76"/>
    <n v="583.42999999999995"/>
    <s v="North"/>
  </r>
  <r>
    <s v="SALE463"/>
    <d v="2023-11-22T00:00:00"/>
    <s v="CUST1163"/>
    <x v="0"/>
    <s v="STORE5"/>
    <n v="2"/>
    <n v="2"/>
    <n v="261.48"/>
    <n v="261.48"/>
    <n v="0.17"/>
    <n v="0.17"/>
    <s v="Credit Card"/>
    <n v="434.05680000000001"/>
    <n v="522.79000000000008"/>
    <s v="North"/>
  </r>
  <r>
    <s v="SALE464"/>
    <d v="2025-10-08T00:00:00"/>
    <s v="CUST1300"/>
    <x v="14"/>
    <s v="STORE14"/>
    <n v="1"/>
    <n v="1"/>
    <n v="850.83"/>
    <n v="850.83"/>
    <n v="0.28000000000000003"/>
    <n v="0.28000000000000003"/>
    <s v="PayPal"/>
    <n v="612.59760000000006"/>
    <n v="850.55000000000007"/>
    <s v="South"/>
  </r>
  <r>
    <s v="SALE465"/>
    <d v="2025-02-23T00:00:00"/>
    <s v="CUST1405"/>
    <x v="54"/>
    <s v="STORE9"/>
    <n v="1"/>
    <n v="1"/>
    <n v="83.83"/>
    <n v="83.83"/>
    <n v="0.05"/>
    <n v="0.05"/>
    <s v="Credit Card"/>
    <n v="79.638499999999993"/>
    <n v="83.78"/>
    <s v="South"/>
  </r>
  <r>
    <s v="SALE466"/>
    <d v="2025-02-25T00:00:00"/>
    <s v="CUST1006"/>
    <x v="12"/>
    <s v="STORE16"/>
    <n v="3"/>
    <n v="3"/>
    <n v="649.95000000000005"/>
    <n v="649.95000000000005"/>
    <n v="0.28000000000000003"/>
    <n v="0.28000000000000003"/>
    <s v="COD"/>
    <n v="1403.8920000000001"/>
    <n v="1949.5700000000002"/>
    <s v="West"/>
  </r>
  <r>
    <s v="SALE467"/>
    <d v="2024-09-30T00:00:00"/>
    <s v="CUST1366"/>
    <x v="78"/>
    <s v="STORE6"/>
    <n v="4"/>
    <n v="4"/>
    <n v="934.96"/>
    <n v="934.96"/>
    <n v="0.18"/>
    <n v="0.18"/>
    <s v="PayPal"/>
    <n v="3066.6687999999999"/>
    <n v="3739.6600000000003"/>
    <s v="East"/>
  </r>
  <r>
    <s v="SALE468"/>
    <d v="2023-12-19T00:00:00"/>
    <s v="CUST1206"/>
    <x v="53"/>
    <s v="STORE14"/>
    <n v="1"/>
    <n v="1"/>
    <n v="880.89"/>
    <n v="880.89"/>
    <n v="0.13"/>
    <n v="0.13"/>
    <s v="COD"/>
    <n v="766.37429999999995"/>
    <n v="880.76"/>
    <s v="South"/>
  </r>
  <r>
    <s v="SALE469"/>
    <d v="2024-11-18T00:00:00"/>
    <s v="CUST1477"/>
    <x v="24"/>
    <s v="STORE8"/>
    <n v="4"/>
    <n v="4"/>
    <n v="610.6"/>
    <n v="610.6"/>
    <n v="0.1"/>
    <n v="0.1"/>
    <s v="PayPal"/>
    <n v="2198.16"/>
    <n v="2442.3000000000002"/>
    <s v="West"/>
  </r>
  <r>
    <s v="SALE470"/>
    <d v="2025-09-12T00:00:00"/>
    <s v="CUST1075"/>
    <x v="77"/>
    <s v="STORE18"/>
    <n v="1"/>
    <n v="1"/>
    <n v="514.19000000000005"/>
    <n v="514.19000000000005"/>
    <n v="0.2"/>
    <n v="0.2"/>
    <s v="Credit Card"/>
    <n v="411.35200000000009"/>
    <n v="513.99"/>
    <s v="East"/>
  </r>
  <r>
    <s v="SALE471"/>
    <d v="2025-01-31T00:00:00"/>
    <s v="CUST1399"/>
    <x v="92"/>
    <s v="STORE13"/>
    <n v="1"/>
    <n v="1"/>
    <n v="546.20000000000005"/>
    <n v="546.20000000000005"/>
    <n v="0.22"/>
    <n v="0.22"/>
    <s v="PayPal"/>
    <n v="426.03600000000012"/>
    <n v="545.98"/>
    <s v="East"/>
  </r>
  <r>
    <s v="SALE472"/>
    <d v="2024-10-26T00:00:00"/>
    <s v="CUST1197"/>
    <x v="92"/>
    <s v="STORE0"/>
    <n v="3"/>
    <n v="3"/>
    <n v="416.01"/>
    <n v="416.01"/>
    <n v="0.02"/>
    <n v="0.02"/>
    <s v="Credit Card"/>
    <n v="1223.0694000000001"/>
    <n v="1248.01"/>
    <s v="East"/>
  </r>
  <r>
    <s v="SALE473"/>
    <d v="2025-07-26T00:00:00"/>
    <s v="CUST1384"/>
    <x v="1"/>
    <s v="STORE10"/>
    <n v="1"/>
    <n v="1"/>
    <n v="30.94"/>
    <n v="30.94"/>
    <n v="0.21"/>
    <n v="0.21"/>
    <s v="COD"/>
    <n v="24.442599999999999"/>
    <n v="30.73"/>
    <s v="East"/>
  </r>
  <r>
    <s v="SALE474"/>
    <d v="2025-08-06T00:00:00"/>
    <s v="CUST1200"/>
    <x v="87"/>
    <s v="STORE16"/>
    <n v="3"/>
    <n v="3"/>
    <n v="666.39"/>
    <n v="666.39"/>
    <n v="0.21"/>
    <n v="0.21"/>
    <s v="COD"/>
    <n v="1579.3443"/>
    <n v="1998.96"/>
    <s v="West"/>
  </r>
  <r>
    <s v="SALE475"/>
    <d v="2025-05-20T00:00:00"/>
    <s v="CUST1166"/>
    <x v="82"/>
    <s v="STORE10"/>
    <n v="2"/>
    <n v="2"/>
    <n v="145.26"/>
    <n v="145.26"/>
    <n v="0.19"/>
    <n v="0.19"/>
    <s v="PayPal"/>
    <n v="235.3212"/>
    <n v="290.33"/>
    <s v="East"/>
  </r>
  <r>
    <s v="SALE476"/>
    <d v="2024-03-13T00:00:00"/>
    <s v="CUST1118"/>
    <x v="52"/>
    <s v="STORE5"/>
    <n v="4"/>
    <n v="4"/>
    <n v="940.77"/>
    <n v="940.77"/>
    <n v="0.24"/>
    <n v="0.24"/>
    <s v="COD"/>
    <n v="2859.9407999999999"/>
    <n v="3762.84"/>
    <s v="North"/>
  </r>
  <r>
    <s v="SALE477"/>
    <d v="2025-02-12T00:00:00"/>
    <s v="CUST1469"/>
    <x v="54"/>
    <s v="STORE17"/>
    <n v="1"/>
    <n v="1"/>
    <n v="708.88"/>
    <n v="708.88"/>
    <n v="0.09"/>
    <n v="0.09"/>
    <s v="Credit Card"/>
    <n v="645.08080000000007"/>
    <n v="708.79"/>
    <s v="North"/>
  </r>
  <r>
    <s v="SALE478"/>
    <d v="2025-09-24T00:00:00"/>
    <s v="CUST1307"/>
    <x v="37"/>
    <s v="STORE2"/>
    <n v="1"/>
    <n v="1"/>
    <n v="790.73"/>
    <n v="790.73"/>
    <n v="0.24"/>
    <n v="0.24"/>
    <s v="PayPal"/>
    <n v="600.95479999999998"/>
    <n v="790.49"/>
    <s v="South"/>
  </r>
  <r>
    <s v="SALE479"/>
    <d v="2024-10-09T00:00:00"/>
    <s v="CUST1449"/>
    <x v="5"/>
    <s v="STORE9"/>
    <n v="3"/>
    <n v="3"/>
    <n v="635.13"/>
    <n v="635.13"/>
    <n v="0.09"/>
    <n v="0.09"/>
    <s v="PayPal"/>
    <n v="1733.9049"/>
    <n v="1905.3"/>
    <s v="South"/>
  </r>
  <r>
    <s v="SALE480"/>
    <d v="2023-11-03T00:00:00"/>
    <s v="CUST1266"/>
    <x v="47"/>
    <s v="STORE14"/>
    <n v="1"/>
    <n v="1"/>
    <n v="744.88"/>
    <n v="744.88"/>
    <n v="0.15"/>
    <n v="0.15"/>
    <s v="COD"/>
    <n v="633.14800000000002"/>
    <n v="744.73"/>
    <s v="South"/>
  </r>
  <r>
    <s v="SALE481"/>
    <d v="2025-03-29T00:00:00"/>
    <s v="CUST1183"/>
    <x v="77"/>
    <s v="STORE1"/>
    <n v="3"/>
    <n v="3"/>
    <n v="205.34"/>
    <n v="205.34"/>
    <n v="0.25"/>
    <n v="0.25"/>
    <s v="Credit Card"/>
    <n v="462.01499999999999"/>
    <n v="615.77"/>
    <s v="North"/>
  </r>
  <r>
    <s v="SALE482"/>
    <d v="2025-07-13T00:00:00"/>
    <s v="CUST1419"/>
    <x v="35"/>
    <s v="STORE8"/>
    <n v="2"/>
    <n v="2"/>
    <n v="756.8"/>
    <n v="756.8"/>
    <n v="0.15"/>
    <n v="0.15"/>
    <s v="Credit Card"/>
    <n v="1286.56"/>
    <n v="1513.4499999999998"/>
    <s v="West"/>
  </r>
  <r>
    <s v="SALE483"/>
    <d v="2024-01-17T00:00:00"/>
    <s v="CUST1044"/>
    <x v="39"/>
    <s v="STORE10"/>
    <n v="1"/>
    <n v="1"/>
    <n v="771.73"/>
    <n v="771.73"/>
    <n v="0.2"/>
    <n v="0.2"/>
    <s v="Credit Card"/>
    <n v="617.38400000000001"/>
    <n v="771.53"/>
    <s v="East"/>
  </r>
  <r>
    <s v="SALE484"/>
    <d v="2024-12-13T00:00:00"/>
    <s v="CUST1479"/>
    <x v="73"/>
    <s v="STORE17"/>
    <n v="1"/>
    <n v="1"/>
    <n v="440.19"/>
    <n v="440.19"/>
    <n v="0.03"/>
    <n v="0.03"/>
    <s v="PayPal"/>
    <n v="426.98430000000002"/>
    <n v="440.16"/>
    <s v="North"/>
  </r>
  <r>
    <s v="SALE485"/>
    <d v="2025-09-19T00:00:00"/>
    <s v="CUST1047"/>
    <x v="83"/>
    <s v="STORE2"/>
    <n v="2"/>
    <n v="2"/>
    <n v="409"/>
    <n v="409"/>
    <n v="0.17"/>
    <n v="0.17"/>
    <s v="Credit Card"/>
    <n v="678.93999999999994"/>
    <n v="817.83"/>
    <s v="South"/>
  </r>
  <r>
    <s v="SALE486"/>
    <d v="2024-02-11T00:00:00"/>
    <s v="CUST1343"/>
    <x v="48"/>
    <s v="STORE19"/>
    <n v="3"/>
    <n v="3"/>
    <n v="134.58000000000001"/>
    <n v="134.58000000000001"/>
    <n v="0.04"/>
    <n v="0.04"/>
    <s v="COD"/>
    <n v="387.59039999999999"/>
    <n v="403.7"/>
    <s v="East"/>
  </r>
  <r>
    <s v="SALE487"/>
    <d v="2025-06-03T00:00:00"/>
    <s v="CUST1348"/>
    <x v="11"/>
    <s v="STORE7"/>
    <n v="4"/>
    <n v="4"/>
    <n v="284.44"/>
    <n v="284.44"/>
    <n v="0.02"/>
    <n v="0.02"/>
    <s v="Credit Card"/>
    <n v="1115.0047999999999"/>
    <n v="1137.74"/>
    <s v="South"/>
  </r>
  <r>
    <s v="SALE488"/>
    <d v="2025-03-10T00:00:00"/>
    <s v="CUST1405"/>
    <x v="78"/>
    <s v="STORE13"/>
    <n v="4"/>
    <n v="4"/>
    <n v="922.69"/>
    <n v="922.69"/>
    <n v="0.16"/>
    <n v="0.16"/>
    <s v="Credit Card"/>
    <n v="3100.2384000000002"/>
    <n v="3690.6000000000004"/>
    <s v="East"/>
  </r>
  <r>
    <s v="SALE489"/>
    <d v="2024-12-18T00:00:00"/>
    <s v="CUST1275"/>
    <x v="14"/>
    <s v="STORE6"/>
    <n v="2"/>
    <n v="2"/>
    <n v="992.55"/>
    <n v="992.55"/>
    <n v="0.28000000000000003"/>
    <n v="0.28000000000000003"/>
    <s v="Credit Card"/>
    <n v="1429.2719999999999"/>
    <n v="1984.82"/>
    <s v="East"/>
  </r>
  <r>
    <s v="SALE490"/>
    <d v="2024-03-20T00:00:00"/>
    <s v="CUST1418"/>
    <x v="41"/>
    <s v="STORE18"/>
    <n v="1"/>
    <n v="1"/>
    <n v="170.43"/>
    <n v="170.43"/>
    <n v="0.03"/>
    <n v="0.03"/>
    <s v="Credit Card"/>
    <n v="165.31710000000001"/>
    <n v="170.4"/>
    <s v="East"/>
  </r>
  <r>
    <s v="SALE491"/>
    <d v="2024-06-19T00:00:00"/>
    <s v="CUST1223"/>
    <x v="18"/>
    <s v="STORE2"/>
    <n v="3"/>
    <n v="3"/>
    <n v="480.51"/>
    <n v="480.51"/>
    <n v="0.03"/>
    <n v="0.03"/>
    <s v="Credit Card"/>
    <n v="1398.2841000000001"/>
    <n v="1441.5"/>
    <s v="South"/>
  </r>
  <r>
    <s v="SALE492"/>
    <d v="2024-12-06T00:00:00"/>
    <s v="CUST1156"/>
    <x v="2"/>
    <s v="STORE7"/>
    <n v="2"/>
    <n v="2"/>
    <n v="955.66"/>
    <n v="955.66"/>
    <n v="0.28999999999999998"/>
    <n v="0.28999999999999998"/>
    <s v="COD"/>
    <n v="1357.0372"/>
    <n v="1911.03"/>
    <s v="South"/>
  </r>
  <r>
    <s v="SALE493"/>
    <d v="2025-07-25T00:00:00"/>
    <s v="CUST1451"/>
    <x v="18"/>
    <s v="STORE0"/>
    <n v="2"/>
    <n v="2"/>
    <n v="488.02"/>
    <n v="488.02"/>
    <n v="0.27"/>
    <n v="0.27"/>
    <s v="PayPal"/>
    <n v="712.50919999999996"/>
    <n v="975.77"/>
    <s v="East"/>
  </r>
  <r>
    <s v="SALE494"/>
    <d v="2024-07-28T00:00:00"/>
    <s v="CUST1240"/>
    <x v="97"/>
    <s v="STORE0"/>
    <n v="1"/>
    <n v="1"/>
    <n v="917.17"/>
    <n v="917.17"/>
    <n v="0.13"/>
    <n v="0.13"/>
    <s v="COD"/>
    <n v="797.93790000000001"/>
    <n v="917.04"/>
    <s v="East"/>
  </r>
  <r>
    <s v="SALE495"/>
    <d v="2024-10-03T00:00:00"/>
    <s v="CUST1324"/>
    <x v="67"/>
    <s v="STORE5"/>
    <n v="2"/>
    <n v="2"/>
    <n v="406.46"/>
    <n v="406.46"/>
    <n v="0.3"/>
    <n v="0.3"/>
    <s v="PayPal"/>
    <n v="569.04399999999998"/>
    <n v="812.62"/>
    <s v="North"/>
  </r>
  <r>
    <s v="SALE496"/>
    <d v="2023-11-08T00:00:00"/>
    <s v="CUST1232"/>
    <x v="98"/>
    <s v="STORE0"/>
    <n v="2"/>
    <n v="2"/>
    <n v="264.39"/>
    <n v="264.39"/>
    <n v="0.11"/>
    <n v="0.11"/>
    <s v="COD"/>
    <n v="470.61419999999998"/>
    <n v="528.66999999999996"/>
    <s v="East"/>
  </r>
  <r>
    <s v="SALE497"/>
    <d v="2025-04-07T00:00:00"/>
    <s v="CUST1191"/>
    <x v="88"/>
    <s v="STORE16"/>
    <n v="1"/>
    <n v="1"/>
    <n v="414.97"/>
    <n v="414.97"/>
    <n v="0.22"/>
    <n v="0.22"/>
    <s v="PayPal"/>
    <n v="323.67660000000001"/>
    <n v="414.75"/>
    <s v="West"/>
  </r>
  <r>
    <s v="SALE498"/>
    <d v="2023-12-20T00:00:00"/>
    <s v="CUST1146"/>
    <x v="60"/>
    <s v="STORE12"/>
    <n v="2"/>
    <n v="2"/>
    <n v="583.51"/>
    <n v="583.51"/>
    <n v="0.2"/>
    <n v="0.2"/>
    <s v="COD"/>
    <n v="933.61599999999999"/>
    <n v="1166.82"/>
    <s v="North"/>
  </r>
  <r>
    <s v="SALE499"/>
    <d v="2025-09-11T00:00:00"/>
    <s v="CUST1011"/>
    <x v="45"/>
    <s v="STORE17"/>
    <n v="1"/>
    <n v="1"/>
    <n v="659.27"/>
    <n v="659.27"/>
    <n v="0.15"/>
    <n v="0.15"/>
    <s v="PayPal"/>
    <n v="560.37950000000001"/>
    <n v="659.12"/>
    <s v="North"/>
  </r>
  <r>
    <s v="SALE500"/>
    <d v="2024-12-01T00:00:00"/>
    <s v="CUST1445"/>
    <x v="95"/>
    <s v="STORE4"/>
    <n v="4"/>
    <n v="4"/>
    <n v="106.66"/>
    <n v="106.66"/>
    <n v="0.2"/>
    <n v="0.2"/>
    <s v="COD"/>
    <n v="341.31200000000001"/>
    <n v="426.44"/>
    <s v="South"/>
  </r>
  <r>
    <s v="SALE501"/>
    <d v="2024-11-21T00:00:00"/>
    <s v="CUST1163"/>
    <x v="31"/>
    <s v="STORE5"/>
    <n v="4"/>
    <n v="4"/>
    <n v="168.55"/>
    <n v="168.55"/>
    <n v="0.15"/>
    <n v="0.15"/>
    <s v="PayPal"/>
    <n v="573.07000000000005"/>
    <n v="674.05000000000007"/>
    <s v="North"/>
  </r>
  <r>
    <s v="SALE502"/>
    <d v="2025-08-30T00:00:00"/>
    <s v="CUST1488"/>
    <x v="38"/>
    <s v="STORE2"/>
    <n v="1"/>
    <n v="1"/>
    <n v="230.53"/>
    <n v="230.53"/>
    <n v="0.06"/>
    <n v="0.06"/>
    <s v="COD"/>
    <n v="216.69820000000001"/>
    <n v="230.47"/>
    <s v="South"/>
  </r>
  <r>
    <s v="SALE503"/>
    <d v="2025-08-20T00:00:00"/>
    <s v="CUST1007"/>
    <x v="59"/>
    <s v="STORE1"/>
    <n v="2"/>
    <n v="2"/>
    <n v="355.41"/>
    <n v="355.41"/>
    <n v="0.13"/>
    <n v="0.13"/>
    <s v="COD"/>
    <n v="618.41340000000002"/>
    <n v="710.69"/>
    <s v="North"/>
  </r>
  <r>
    <s v="SALE504"/>
    <d v="2025-10-13T00:00:00"/>
    <s v="CUST1167"/>
    <x v="44"/>
    <s v="STORE2"/>
    <n v="3"/>
    <n v="3"/>
    <n v="843.44"/>
    <n v="843.44"/>
    <n v="0.22"/>
    <n v="0.22"/>
    <s v="Credit Card"/>
    <n v="1973.6496"/>
    <n v="2530.1000000000004"/>
    <s v="South"/>
  </r>
  <r>
    <s v="SALE505"/>
    <d v="2024-01-15T00:00:00"/>
    <s v="CUST1163"/>
    <x v="98"/>
    <s v="STORE1"/>
    <n v="1"/>
    <n v="1"/>
    <n v="301.60000000000002"/>
    <n v="301.60000000000002"/>
    <n v="0.27"/>
    <n v="0.27"/>
    <s v="Credit Card"/>
    <n v="220.16800000000001"/>
    <n v="301.33000000000004"/>
    <s v="North"/>
  </r>
  <r>
    <s v="SALE506"/>
    <d v="2025-04-25T00:00:00"/>
    <s v="CUST1042"/>
    <x v="41"/>
    <s v="STORE2"/>
    <n v="3"/>
    <n v="3"/>
    <n v="21.59"/>
    <n v="21.59"/>
    <n v="0.16"/>
    <n v="0.16"/>
    <s v="COD"/>
    <n v="54.406799999999997"/>
    <n v="64.61"/>
    <s v="South"/>
  </r>
  <r>
    <s v="SALE507"/>
    <d v="2024-02-24T00:00:00"/>
    <s v="CUST1212"/>
    <x v="26"/>
    <s v="STORE2"/>
    <n v="4"/>
    <n v="4"/>
    <n v="284.24"/>
    <n v="284.24"/>
    <n v="0.09"/>
    <n v="0.09"/>
    <s v="Credit Card"/>
    <n v="1034.6335999999999"/>
    <n v="1136.8700000000001"/>
    <s v="South"/>
  </r>
  <r>
    <s v="SALE508"/>
    <d v="2024-12-30T00:00:00"/>
    <s v="CUST1368"/>
    <x v="23"/>
    <s v="STORE9"/>
    <n v="1"/>
    <n v="1"/>
    <n v="191.6"/>
    <n v="191.6"/>
    <n v="0.27"/>
    <n v="0.27"/>
    <s v="PayPal"/>
    <n v="139.86799999999999"/>
    <n v="191.32999999999998"/>
    <s v="South"/>
  </r>
  <r>
    <s v="SALE509"/>
    <d v="2025-04-15T00:00:00"/>
    <s v="CUST1311"/>
    <x v="36"/>
    <s v="STORE12"/>
    <n v="2"/>
    <n v="2"/>
    <n v="616.97"/>
    <n v="616.97"/>
    <n v="0.22"/>
    <n v="0.22"/>
    <s v="Credit Card"/>
    <n v="962.47320000000002"/>
    <n v="1233.72"/>
    <s v="North"/>
  </r>
  <r>
    <s v="SALE510"/>
    <d v="2024-10-15T00:00:00"/>
    <s v="CUST1168"/>
    <x v="77"/>
    <s v="STORE10"/>
    <n v="3"/>
    <n v="3"/>
    <n v="125.68"/>
    <n v="125.68"/>
    <n v="0.26"/>
    <n v="0.26"/>
    <s v="COD"/>
    <n v="279.00959999999998"/>
    <n v="376.78000000000003"/>
    <s v="East"/>
  </r>
  <r>
    <s v="SALE511"/>
    <d v="2025-01-19T00:00:00"/>
    <s v="CUST1352"/>
    <x v="19"/>
    <s v="STORE4"/>
    <n v="3"/>
    <n v="3"/>
    <n v="307.48"/>
    <n v="307.48"/>
    <n v="0.24"/>
    <n v="0.24"/>
    <s v="Credit Card"/>
    <n v="701.0544000000001"/>
    <n v="922.2"/>
    <s v="South"/>
  </r>
  <r>
    <s v="SALE512"/>
    <d v="2024-07-22T00:00:00"/>
    <s v="CUST1298"/>
    <x v="95"/>
    <s v="STORE19"/>
    <n v="1"/>
    <n v="1"/>
    <n v="505.23"/>
    <n v="505.23"/>
    <n v="0.11"/>
    <n v="0.11"/>
    <s v="Credit Card"/>
    <n v="449.65469999999999"/>
    <n v="505.12"/>
    <s v="East"/>
  </r>
  <r>
    <s v="SALE513"/>
    <d v="2025-03-19T00:00:00"/>
    <s v="CUST1365"/>
    <x v="49"/>
    <s v="STORE16"/>
    <n v="1"/>
    <n v="1"/>
    <n v="853.12"/>
    <n v="853.12"/>
    <n v="0.19"/>
    <n v="0.19"/>
    <s v="COD"/>
    <n v="691.02719999999999"/>
    <n v="852.93"/>
    <s v="West"/>
  </r>
  <r>
    <s v="SALE514"/>
    <d v="2024-01-21T00:00:00"/>
    <s v="CUST1129"/>
    <x v="90"/>
    <s v="STORE7"/>
    <n v="4"/>
    <n v="4"/>
    <n v="191.65"/>
    <n v="191.65"/>
    <n v="0.19"/>
    <n v="0.19"/>
    <s v="PayPal"/>
    <n v="620.94600000000003"/>
    <n v="766.41"/>
    <s v="South"/>
  </r>
  <r>
    <s v="SALE515"/>
    <d v="2023-12-26T00:00:00"/>
    <s v="CUST1160"/>
    <x v="44"/>
    <s v="STORE3"/>
    <n v="1"/>
    <n v="1"/>
    <n v="169.69"/>
    <n v="169.69"/>
    <n v="0.22"/>
    <n v="0.22"/>
    <s v="Credit Card"/>
    <n v="132.35820000000001"/>
    <n v="169.47"/>
    <s v="North"/>
  </r>
  <r>
    <s v="SALE516"/>
    <d v="2024-03-21T00:00:00"/>
    <s v="CUST1175"/>
    <x v="85"/>
    <s v="STORE14"/>
    <n v="1"/>
    <n v="1"/>
    <n v="145.43"/>
    <n v="145.43"/>
    <n v="0.08"/>
    <n v="0.08"/>
    <s v="Credit Card"/>
    <n v="133.79560000000001"/>
    <n v="145.35"/>
    <s v="South"/>
  </r>
  <r>
    <s v="SALE517"/>
    <d v="2024-12-07T00:00:00"/>
    <s v="CUST1084"/>
    <x v="47"/>
    <s v="STORE12"/>
    <n v="4"/>
    <n v="4"/>
    <n v="828.35"/>
    <n v="828.35"/>
    <n v="0.17"/>
    <n v="0.17"/>
    <s v="Credit Card"/>
    <n v="2750.1219999999998"/>
    <n v="3313.23"/>
    <s v="North"/>
  </r>
  <r>
    <s v="SALE518"/>
    <d v="2024-11-02T00:00:00"/>
    <s v="CUST1362"/>
    <x v="98"/>
    <s v="STORE7"/>
    <n v="3"/>
    <n v="3"/>
    <n v="268.76"/>
    <n v="268.76"/>
    <n v="0.01"/>
    <n v="0.01"/>
    <s v="PayPal"/>
    <n v="798.21719999999993"/>
    <n v="806.27"/>
    <s v="South"/>
  </r>
  <r>
    <s v="SALE519"/>
    <d v="2024-07-22T00:00:00"/>
    <s v="CUST1233"/>
    <x v="12"/>
    <s v="STORE0"/>
    <n v="4"/>
    <n v="4"/>
    <n v="370.09"/>
    <n v="370.09"/>
    <n v="0.22"/>
    <n v="0.22"/>
    <s v="COD"/>
    <n v="1154.6808000000001"/>
    <n v="1480.1399999999999"/>
    <s v="East"/>
  </r>
  <r>
    <s v="SALE520"/>
    <d v="2023-10-30T00:00:00"/>
    <s v="CUST1253"/>
    <x v="36"/>
    <s v="STORE6"/>
    <n v="3"/>
    <n v="3"/>
    <n v="679.22"/>
    <n v="679.22"/>
    <n v="0.11"/>
    <n v="0.11"/>
    <s v="PayPal"/>
    <n v="1813.5174"/>
    <n v="2037.5500000000002"/>
    <s v="East"/>
  </r>
  <r>
    <s v="SALE521"/>
    <d v="2024-05-21T00:00:00"/>
    <s v="CUST1373"/>
    <x v="78"/>
    <s v="STORE0"/>
    <n v="3"/>
    <n v="3"/>
    <n v="780.69"/>
    <n v="780.69"/>
    <n v="0.1"/>
    <n v="0.1"/>
    <s v="COD"/>
    <n v="2107.8629999999998"/>
    <n v="2341.9700000000003"/>
    <s v="East"/>
  </r>
  <r>
    <s v="SALE522"/>
    <d v="2025-04-19T00:00:00"/>
    <s v="CUST1261"/>
    <x v="63"/>
    <s v="STORE2"/>
    <n v="2"/>
    <n v="2"/>
    <n v="42.97"/>
    <n v="42.97"/>
    <n v="0.18"/>
    <n v="0.18"/>
    <s v="PayPal"/>
    <n v="70.470799999999997"/>
    <n v="85.759999999999991"/>
    <s v="South"/>
  </r>
  <r>
    <s v="SALE523"/>
    <d v="2024-12-13T00:00:00"/>
    <s v="CUST1286"/>
    <x v="74"/>
    <s v="STORE0"/>
    <n v="4"/>
    <n v="4"/>
    <n v="854.37"/>
    <n v="854.37"/>
    <n v="7.0000000000000007E-2"/>
    <n v="7.0000000000000007E-2"/>
    <s v="PayPal"/>
    <n v="3178.2564000000002"/>
    <n v="3417.41"/>
    <s v="East"/>
  </r>
  <r>
    <s v="SALE524"/>
    <d v="2025-04-27T00:00:00"/>
    <s v="CUST1100"/>
    <x v="10"/>
    <s v="STORE16"/>
    <n v="2"/>
    <n v="2"/>
    <n v="409.52"/>
    <n v="409.52"/>
    <n v="0.06"/>
    <n v="0.06"/>
    <s v="COD"/>
    <n v="769.8975999999999"/>
    <n v="818.98"/>
    <s v="West"/>
  </r>
  <r>
    <s v="SALE525"/>
    <d v="2024-10-04T00:00:00"/>
    <s v="CUST1164"/>
    <x v="1"/>
    <s v="STORE10"/>
    <n v="2"/>
    <n v="2"/>
    <n v="407.46"/>
    <n v="407.46"/>
    <n v="0.21"/>
    <n v="0.21"/>
    <s v="Credit Card"/>
    <n v="643.78679999999997"/>
    <n v="814.70999999999992"/>
    <s v="East"/>
  </r>
  <r>
    <s v="SALE526"/>
    <d v="2025-07-18T00:00:00"/>
    <s v="CUST1228"/>
    <x v="83"/>
    <s v="STORE8"/>
    <n v="1"/>
    <n v="1"/>
    <n v="728.84"/>
    <n v="728.84"/>
    <n v="0.28000000000000003"/>
    <n v="0.28000000000000003"/>
    <s v="PayPal"/>
    <n v="524.76480000000004"/>
    <n v="728.56000000000006"/>
    <s v="West"/>
  </r>
  <r>
    <s v="SALE527"/>
    <d v="2024-03-11T00:00:00"/>
    <s v="CUST1453"/>
    <x v="36"/>
    <s v="STORE6"/>
    <n v="4"/>
    <n v="4"/>
    <n v="467.24"/>
    <n v="467.24"/>
    <n v="0.08"/>
    <n v="0.08"/>
    <s v="PayPal"/>
    <n v="1719.4431999999999"/>
    <n v="1868.88"/>
    <s v="East"/>
  </r>
  <r>
    <s v="SALE528"/>
    <d v="2024-06-14T00:00:00"/>
    <s v="CUST1092"/>
    <x v="31"/>
    <s v="STORE11"/>
    <n v="1"/>
    <n v="1"/>
    <n v="57.94"/>
    <n v="57.94"/>
    <n v="0.13"/>
    <n v="0.13"/>
    <s v="PayPal"/>
    <n v="50.407799999999988"/>
    <n v="57.809999999999995"/>
    <s v="South"/>
  </r>
  <r>
    <s v="SALE529"/>
    <d v="2024-02-16T00:00:00"/>
    <s v="CUST1344"/>
    <x v="2"/>
    <s v="STORE17"/>
    <n v="1"/>
    <n v="1"/>
    <n v="540.1"/>
    <n v="540.1"/>
    <n v="0.22"/>
    <n v="0.22"/>
    <s v="Credit Card"/>
    <n v="421.27800000000002"/>
    <n v="539.88"/>
    <s v="North"/>
  </r>
  <r>
    <s v="SALE530"/>
    <d v="2024-09-17T00:00:00"/>
    <s v="CUST1077"/>
    <x v="67"/>
    <s v="STORE19"/>
    <n v="4"/>
    <n v="4"/>
    <n v="816.28"/>
    <n v="816.28"/>
    <n v="0.15"/>
    <n v="0.15"/>
    <s v="COD"/>
    <n v="2775.3519999999999"/>
    <n v="3264.97"/>
    <s v="East"/>
  </r>
  <r>
    <s v="SALE531"/>
    <d v="2025-08-26T00:00:00"/>
    <s v="CUST1178"/>
    <x v="63"/>
    <s v="STORE8"/>
    <n v="4"/>
    <n v="4"/>
    <n v="727.49"/>
    <n v="727.49"/>
    <n v="0.11"/>
    <n v="0.11"/>
    <s v="Credit Card"/>
    <n v="2589.8643999999999"/>
    <n v="2909.85"/>
    <s v="West"/>
  </r>
  <r>
    <s v="SALE532"/>
    <d v="2024-06-04T00:00:00"/>
    <s v="CUST1171"/>
    <x v="56"/>
    <s v="STORE13"/>
    <n v="4"/>
    <n v="4"/>
    <n v="817.92"/>
    <n v="817.92"/>
    <n v="0.21"/>
    <n v="0.21"/>
    <s v="Credit Card"/>
    <n v="2584.6271999999999"/>
    <n v="3271.47"/>
    <s v="East"/>
  </r>
  <r>
    <s v="SALE533"/>
    <d v="2024-10-13T00:00:00"/>
    <s v="CUST1325"/>
    <x v="48"/>
    <s v="STORE7"/>
    <n v="2"/>
    <n v="2"/>
    <n v="358.45"/>
    <n v="358.45"/>
    <n v="7.0000000000000007E-2"/>
    <n v="7.0000000000000007E-2"/>
    <s v="COD"/>
    <n v="666.71699999999998"/>
    <n v="716.82999999999993"/>
    <s v="South"/>
  </r>
  <r>
    <s v="SALE534"/>
    <d v="2025-02-09T00:00:00"/>
    <s v="CUST1201"/>
    <x v="72"/>
    <s v="STORE9"/>
    <n v="1"/>
    <n v="1"/>
    <n v="972.06"/>
    <n v="972.06"/>
    <n v="0.3"/>
    <n v="0.3"/>
    <s v="COD"/>
    <n v="680.44199999999989"/>
    <n v="971.76"/>
    <s v="South"/>
  </r>
  <r>
    <s v="SALE535"/>
    <d v="2023-12-21T00:00:00"/>
    <s v="CUST1032"/>
    <x v="30"/>
    <s v="STORE0"/>
    <n v="1"/>
    <n v="1"/>
    <n v="791.36"/>
    <n v="791.36"/>
    <n v="0.06"/>
    <n v="0.06"/>
    <s v="PayPal"/>
    <n v="743.87839999999994"/>
    <n v="791.30000000000007"/>
    <s v="East"/>
  </r>
  <r>
    <s v="SALE536"/>
    <d v="2025-07-17T00:00:00"/>
    <s v="CUST1314"/>
    <x v="91"/>
    <s v="STORE5"/>
    <n v="4"/>
    <n v="4"/>
    <n v="839.65"/>
    <n v="839.65"/>
    <n v="0.26"/>
    <n v="0.26"/>
    <s v="COD"/>
    <n v="2485.364"/>
    <n v="3358.3399999999997"/>
    <s v="North"/>
  </r>
  <r>
    <s v="SALE537"/>
    <d v="2025-05-16T00:00:00"/>
    <s v="CUST1255"/>
    <x v="18"/>
    <s v="STORE2"/>
    <n v="2"/>
    <n v="2"/>
    <n v="245.52"/>
    <n v="245.52"/>
    <n v="0.11"/>
    <n v="0.11"/>
    <s v="COD"/>
    <n v="437.0256"/>
    <n v="490.93"/>
    <s v="South"/>
  </r>
  <r>
    <s v="SALE538"/>
    <d v="2025-08-12T00:00:00"/>
    <s v="CUST1388"/>
    <x v="74"/>
    <s v="STORE8"/>
    <n v="3"/>
    <n v="3"/>
    <n v="787.91"/>
    <n v="787.91"/>
    <n v="0.06"/>
    <n v="0.06"/>
    <s v="PayPal"/>
    <n v="2221.9061999999999"/>
    <n v="2363.67"/>
    <s v="West"/>
  </r>
  <r>
    <s v="SALE539"/>
    <d v="2025-08-21T00:00:00"/>
    <s v="CUST1053"/>
    <x v="28"/>
    <s v="STORE4"/>
    <n v="2"/>
    <n v="2"/>
    <n v="709.17"/>
    <n v="709.17"/>
    <n v="0.22"/>
    <n v="0.22"/>
    <s v="Credit Card"/>
    <n v="1106.3052"/>
    <n v="1418.12"/>
    <s v="South"/>
  </r>
  <r>
    <s v="SALE540"/>
    <d v="2023-11-21T00:00:00"/>
    <s v="CUST1235"/>
    <x v="52"/>
    <s v="STORE7"/>
    <n v="2"/>
    <n v="2"/>
    <n v="533.91999999999996"/>
    <n v="533.91999999999996"/>
    <n v="0.13"/>
    <n v="0.13"/>
    <s v="Credit Card"/>
    <n v="929.02079999999989"/>
    <n v="1067.7099999999998"/>
    <s v="South"/>
  </r>
  <r>
    <s v="SALE541"/>
    <d v="2025-02-07T00:00:00"/>
    <s v="CUST1492"/>
    <x v="63"/>
    <s v="STORE0"/>
    <n v="1"/>
    <n v="1"/>
    <n v="878.84"/>
    <n v="878.84"/>
    <n v="0.28000000000000003"/>
    <n v="0.28000000000000003"/>
    <s v="COD"/>
    <n v="632.76480000000004"/>
    <n v="878.56000000000006"/>
    <s v="East"/>
  </r>
  <r>
    <s v="SALE542"/>
    <d v="2023-12-27T00:00:00"/>
    <s v="CUST1204"/>
    <x v="38"/>
    <s v="STORE16"/>
    <n v="1"/>
    <n v="1"/>
    <n v="442.36"/>
    <n v="442.36"/>
    <n v="0.14000000000000001"/>
    <n v="0.14000000000000001"/>
    <s v="Credit Card"/>
    <n v="380.42959999999999"/>
    <n v="442.22"/>
    <s v="West"/>
  </r>
  <r>
    <s v="SALE543"/>
    <d v="2025-02-23T00:00:00"/>
    <s v="CUST1333"/>
    <x v="68"/>
    <s v="STORE6"/>
    <n v="1"/>
    <n v="1"/>
    <n v="763.34"/>
    <n v="763.34"/>
    <n v="0.11"/>
    <n v="0.11"/>
    <s v="COD"/>
    <n v="679.37260000000003"/>
    <n v="763.23"/>
    <s v="East"/>
  </r>
  <r>
    <s v="SALE544"/>
    <d v="2025-07-04T00:00:00"/>
    <s v="CUST1166"/>
    <x v="4"/>
    <s v="STORE18"/>
    <n v="3"/>
    <n v="3"/>
    <n v="178.22"/>
    <n v="178.22"/>
    <n v="0.15"/>
    <n v="0.15"/>
    <s v="COD"/>
    <n v="454.46100000000001"/>
    <n v="534.51"/>
    <s v="East"/>
  </r>
  <r>
    <s v="SALE545"/>
    <d v="2023-11-25T00:00:00"/>
    <s v="CUST1103"/>
    <x v="33"/>
    <s v="STORE1"/>
    <n v="4"/>
    <n v="4"/>
    <n v="90.32"/>
    <n v="90.32"/>
    <n v="0.08"/>
    <n v="0.08"/>
    <s v="PayPal"/>
    <n v="332.37759999999997"/>
    <n v="361.2"/>
    <s v="North"/>
  </r>
  <r>
    <s v="SALE546"/>
    <d v="2025-02-07T00:00:00"/>
    <s v="CUST1378"/>
    <x v="31"/>
    <s v="STORE6"/>
    <n v="3"/>
    <n v="3"/>
    <n v="370.93"/>
    <n v="370.93"/>
    <n v="0"/>
    <n v="0"/>
    <s v="Credit Card"/>
    <n v="1112.79"/>
    <n v="1112.79"/>
    <s v="East"/>
  </r>
  <r>
    <s v="SALE547"/>
    <d v="2023-12-21T00:00:00"/>
    <s v="CUST1046"/>
    <x v="34"/>
    <s v="STORE15"/>
    <n v="1"/>
    <n v="1"/>
    <n v="352.43"/>
    <n v="352.43"/>
    <n v="0.14000000000000001"/>
    <n v="0.14000000000000001"/>
    <s v="PayPal"/>
    <n v="303.08980000000003"/>
    <n v="352.29"/>
    <s v="North"/>
  </r>
  <r>
    <s v="SALE548"/>
    <d v="2024-01-04T00:00:00"/>
    <s v="CUST1123"/>
    <x v="21"/>
    <s v="STORE15"/>
    <n v="2"/>
    <n v="2"/>
    <n v="562.97"/>
    <n v="562.97"/>
    <n v="0.2"/>
    <n v="0.2"/>
    <s v="Credit Card"/>
    <n v="900.75200000000007"/>
    <n v="1125.74"/>
    <s v="North"/>
  </r>
  <r>
    <s v="SALE549"/>
    <d v="2023-11-30T00:00:00"/>
    <s v="CUST1157"/>
    <x v="76"/>
    <s v="STORE7"/>
    <n v="1"/>
    <n v="1"/>
    <n v="522.85"/>
    <n v="522.85"/>
    <n v="0.12"/>
    <n v="0.12"/>
    <s v="PayPal"/>
    <n v="460.108"/>
    <n v="522.73"/>
    <s v="South"/>
  </r>
  <r>
    <s v="SALE550"/>
    <d v="2025-07-13T00:00:00"/>
    <s v="CUST1349"/>
    <x v="39"/>
    <s v="STORE16"/>
    <n v="4"/>
    <n v="4"/>
    <n v="714.89"/>
    <n v="714.89"/>
    <n v="0.15"/>
    <n v="0.15"/>
    <s v="Credit Card"/>
    <n v="2430.6260000000002"/>
    <n v="2859.41"/>
    <s v="West"/>
  </r>
  <r>
    <s v="SALE551"/>
    <d v="2023-10-23T00:00:00"/>
    <s v="CUST1187"/>
    <x v="19"/>
    <s v="STORE2"/>
    <n v="3"/>
    <n v="3"/>
    <n v="137.77000000000001"/>
    <n v="137.77000000000001"/>
    <n v="0.26"/>
    <n v="0.26"/>
    <s v="PayPal"/>
    <n v="305.84940000000012"/>
    <n v="413.05000000000007"/>
    <s v="South"/>
  </r>
  <r>
    <s v="SALE552"/>
    <d v="2025-10-10T00:00:00"/>
    <s v="CUST1027"/>
    <x v="80"/>
    <s v="STORE11"/>
    <n v="3"/>
    <n v="3"/>
    <n v="862.18"/>
    <n v="862.18"/>
    <n v="0.22"/>
    <n v="0.22"/>
    <s v="PayPal"/>
    <n v="2017.5011999999999"/>
    <n v="2586.3200000000002"/>
    <s v="South"/>
  </r>
  <r>
    <s v="SALE553"/>
    <d v="2025-06-14T00:00:00"/>
    <s v="CUST1057"/>
    <x v="48"/>
    <s v="STORE14"/>
    <n v="2"/>
    <n v="2"/>
    <n v="833.64"/>
    <n v="833.64"/>
    <n v="0.24"/>
    <n v="0.24"/>
    <s v="PayPal"/>
    <n v="1267.1328000000001"/>
    <n v="1667.04"/>
    <s v="South"/>
  </r>
  <r>
    <s v="SALE554"/>
    <d v="2025-04-05T00:00:00"/>
    <s v="CUST1270"/>
    <x v="46"/>
    <s v="STORE15"/>
    <n v="3"/>
    <n v="3"/>
    <n v="543.22"/>
    <n v="543.22"/>
    <n v="0.05"/>
    <n v="0.05"/>
    <s v="COD"/>
    <n v="1548.1769999999999"/>
    <n v="1629.6100000000001"/>
    <s v="North"/>
  </r>
  <r>
    <s v="SALE555"/>
    <d v="2025-01-20T00:00:00"/>
    <s v="CUST1278"/>
    <x v="12"/>
    <s v="STORE2"/>
    <n v="3"/>
    <n v="3"/>
    <n v="691.02"/>
    <n v="691.02"/>
    <n v="0.12"/>
    <n v="0.12"/>
    <s v="COD"/>
    <n v="1824.2927999999999"/>
    <n v="2072.94"/>
    <s v="South"/>
  </r>
  <r>
    <s v="SALE556"/>
    <d v="2023-11-23T00:00:00"/>
    <s v="CUST1087"/>
    <x v="56"/>
    <s v="STORE17"/>
    <n v="4"/>
    <n v="4"/>
    <n v="338.73"/>
    <n v="338.73"/>
    <n v="0.18"/>
    <n v="0.18"/>
    <s v="Credit Card"/>
    <n v="1111.0344"/>
    <n v="1354.74"/>
    <s v="North"/>
  </r>
  <r>
    <s v="SALE557"/>
    <d v="2024-04-07T00:00:00"/>
    <s v="CUST1062"/>
    <x v="94"/>
    <s v="STORE16"/>
    <n v="3"/>
    <n v="3"/>
    <n v="366.08"/>
    <n v="366.08"/>
    <n v="0.05"/>
    <n v="0.05"/>
    <s v="Credit Card"/>
    <n v="1043.328"/>
    <n v="1098.19"/>
    <s v="West"/>
  </r>
  <r>
    <s v="SALE558"/>
    <d v="2025-07-02T00:00:00"/>
    <s v="CUST1105"/>
    <x v="26"/>
    <s v="STORE13"/>
    <n v="4"/>
    <n v="4"/>
    <n v="539.48"/>
    <n v="539.48"/>
    <n v="0.28000000000000003"/>
    <n v="0.28000000000000003"/>
    <s v="COD"/>
    <n v="1553.7023999999999"/>
    <n v="2157.64"/>
    <s v="East"/>
  </r>
  <r>
    <s v="SALE559"/>
    <d v="2023-11-26T00:00:00"/>
    <s v="CUST1389"/>
    <x v="52"/>
    <s v="STORE16"/>
    <n v="1"/>
    <n v="1"/>
    <n v="499.59"/>
    <n v="499.59"/>
    <n v="0.03"/>
    <n v="0.03"/>
    <s v="COD"/>
    <n v="484.60230000000001"/>
    <n v="499.56"/>
    <s v="West"/>
  </r>
  <r>
    <s v="SALE560"/>
    <d v="2024-02-04T00:00:00"/>
    <s v="CUST1188"/>
    <x v="37"/>
    <s v="STORE8"/>
    <n v="3"/>
    <n v="3"/>
    <n v="330.04"/>
    <n v="330.04"/>
    <n v="0.2"/>
    <n v="0.2"/>
    <s v="Credit Card"/>
    <n v="792.09600000000012"/>
    <n v="989.92000000000007"/>
    <s v="West"/>
  </r>
  <r>
    <s v="SALE561"/>
    <d v="2024-06-16T00:00:00"/>
    <s v="CUST1182"/>
    <x v="75"/>
    <s v="STORE17"/>
    <n v="2"/>
    <n v="2"/>
    <n v="813.01"/>
    <n v="813.01"/>
    <n v="0.06"/>
    <n v="0.06"/>
    <s v="PayPal"/>
    <n v="1528.4588000000001"/>
    <n v="1625.96"/>
    <s v="North"/>
  </r>
  <r>
    <s v="SALE562"/>
    <d v="2025-02-27T00:00:00"/>
    <s v="CUST1026"/>
    <x v="55"/>
    <s v="STORE2"/>
    <n v="4"/>
    <n v="4"/>
    <n v="204.8"/>
    <n v="204.8"/>
    <n v="0.03"/>
    <n v="0.03"/>
    <s v="PayPal"/>
    <n v="794.62400000000002"/>
    <n v="819.17000000000007"/>
    <s v="South"/>
  </r>
  <r>
    <s v="SALE563"/>
    <d v="2023-10-24T00:00:00"/>
    <s v="CUST1011"/>
    <x v="58"/>
    <s v="STORE3"/>
    <n v="3"/>
    <n v="3"/>
    <n v="728.32"/>
    <n v="728.32"/>
    <n v="0.01"/>
    <n v="0.01"/>
    <s v="Credit Card"/>
    <n v="2163.1104"/>
    <n v="2184.9499999999998"/>
    <s v="North"/>
  </r>
  <r>
    <s v="SALE564"/>
    <d v="2024-08-03T00:00:00"/>
    <s v="CUST1452"/>
    <x v="4"/>
    <s v="STORE7"/>
    <n v="3"/>
    <n v="3"/>
    <n v="836.4"/>
    <n v="836.4"/>
    <n v="0"/>
    <n v="0"/>
    <s v="Credit Card"/>
    <n v="2509.1999999999998"/>
    <n v="2509.1999999999998"/>
    <s v="South"/>
  </r>
  <r>
    <s v="SALE565"/>
    <d v="2025-07-05T00:00:00"/>
    <s v="CUST1149"/>
    <x v="64"/>
    <s v="STORE12"/>
    <n v="1"/>
    <n v="1"/>
    <n v="780.16"/>
    <n v="780.16"/>
    <n v="0.02"/>
    <n v="0.02"/>
    <s v="COD"/>
    <n v="764.55679999999995"/>
    <n v="780.14"/>
    <s v="North"/>
  </r>
  <r>
    <s v="SALE566"/>
    <d v="2025-05-27T00:00:00"/>
    <s v="CUST1470"/>
    <x v="54"/>
    <s v="STORE13"/>
    <n v="4"/>
    <n v="4"/>
    <n v="354.12"/>
    <n v="354.12"/>
    <n v="0.06"/>
    <n v="0.06"/>
    <s v="PayPal"/>
    <n v="1331.4911999999999"/>
    <n v="1416.42"/>
    <s v="East"/>
  </r>
  <r>
    <s v="SALE567"/>
    <d v="2024-11-06T00:00:00"/>
    <s v="CUST1452"/>
    <x v="81"/>
    <s v="STORE2"/>
    <n v="4"/>
    <n v="4"/>
    <n v="282.48"/>
    <n v="282.48"/>
    <n v="0.11"/>
    <n v="0.11"/>
    <s v="PayPal"/>
    <n v="1005.6288"/>
    <n v="1129.8100000000002"/>
    <s v="South"/>
  </r>
  <r>
    <s v="SALE568"/>
    <d v="2024-06-03T00:00:00"/>
    <s v="CUST1328"/>
    <x v="42"/>
    <s v="STORE6"/>
    <n v="2"/>
    <n v="2"/>
    <n v="740.68"/>
    <n v="740.68"/>
    <n v="0.02"/>
    <n v="0.02"/>
    <s v="PayPal"/>
    <n v="1451.7328"/>
    <n v="1481.34"/>
    <s v="East"/>
  </r>
  <r>
    <s v="SALE569"/>
    <d v="2024-04-02T00:00:00"/>
    <s v="CUST1105"/>
    <x v="6"/>
    <s v="STORE9"/>
    <n v="3"/>
    <n v="3"/>
    <n v="600.58000000000004"/>
    <n v="600.58000000000004"/>
    <n v="0.28999999999999998"/>
    <n v="0.28999999999999998"/>
    <s v="COD"/>
    <n v="1279.2354"/>
    <n v="1801.4500000000003"/>
    <s v="South"/>
  </r>
  <r>
    <s v="SALE570"/>
    <d v="2024-02-26T00:00:00"/>
    <s v="CUST1461"/>
    <x v="15"/>
    <s v="STORE3"/>
    <n v="3"/>
    <n v="3"/>
    <n v="345.58"/>
    <n v="345.58"/>
    <n v="0.22"/>
    <n v="0.22"/>
    <s v="Credit Card"/>
    <n v="808.65719999999999"/>
    <n v="1036.52"/>
    <s v="North"/>
  </r>
  <r>
    <s v="SALE571"/>
    <d v="2025-01-31T00:00:00"/>
    <s v="CUST1284"/>
    <x v="97"/>
    <s v="STORE11"/>
    <n v="1"/>
    <n v="1"/>
    <n v="974.52"/>
    <n v="974.52"/>
    <n v="0.01"/>
    <n v="0.01"/>
    <s v="PayPal"/>
    <n v="964.77480000000003"/>
    <n v="974.51"/>
    <s v="South"/>
  </r>
  <r>
    <s v="SALE572"/>
    <d v="2023-11-19T00:00:00"/>
    <s v="CUST1040"/>
    <x v="53"/>
    <s v="STORE1"/>
    <n v="3"/>
    <n v="3"/>
    <n v="282.33"/>
    <n v="282.33"/>
    <n v="7.0000000000000007E-2"/>
    <n v="7.0000000000000007E-2"/>
    <s v="Credit Card"/>
    <n v="787.70069999999998"/>
    <n v="846.92"/>
    <s v="North"/>
  </r>
  <r>
    <s v="SALE573"/>
    <d v="2025-03-10T00:00:00"/>
    <s v="CUST1382"/>
    <x v="3"/>
    <s v="STORE19"/>
    <n v="4"/>
    <n v="4"/>
    <n v="158.46"/>
    <n v="158.46"/>
    <n v="0.09"/>
    <n v="0.09"/>
    <s v="PayPal"/>
    <n v="576.7944"/>
    <n v="633.75"/>
    <s v="East"/>
  </r>
  <r>
    <s v="SALE574"/>
    <d v="2023-12-23T00:00:00"/>
    <s v="CUST1343"/>
    <x v="76"/>
    <s v="STORE7"/>
    <n v="2"/>
    <n v="2"/>
    <n v="778.56"/>
    <n v="778.56"/>
    <n v="0.11"/>
    <n v="0.11"/>
    <s v="COD"/>
    <n v="1385.8368"/>
    <n v="1557.01"/>
    <s v="South"/>
  </r>
  <r>
    <s v="SALE575"/>
    <d v="2024-03-02T00:00:00"/>
    <s v="CUST1237"/>
    <x v="57"/>
    <s v="STORE19"/>
    <n v="4"/>
    <n v="4"/>
    <n v="280.16000000000003"/>
    <n v="280.16000000000003"/>
    <n v="0.18"/>
    <n v="0.18"/>
    <s v="COD"/>
    <n v="918.92480000000012"/>
    <n v="1120.46"/>
    <s v="East"/>
  </r>
  <r>
    <s v="SALE576"/>
    <d v="2024-10-27T00:00:00"/>
    <s v="CUST1287"/>
    <x v="51"/>
    <s v="STORE13"/>
    <n v="2"/>
    <n v="2"/>
    <n v="649.54999999999995"/>
    <n v="649.54999999999995"/>
    <n v="0.28999999999999998"/>
    <n v="0.28999999999999998"/>
    <s v="PayPal"/>
    <n v="922.36099999999988"/>
    <n v="1298.81"/>
    <s v="East"/>
  </r>
  <r>
    <s v="SALE577"/>
    <d v="2024-03-09T00:00:00"/>
    <s v="CUST1007"/>
    <x v="12"/>
    <s v="STORE2"/>
    <n v="2"/>
    <n v="2"/>
    <n v="994.32"/>
    <n v="994.32"/>
    <n v="0.27"/>
    <n v="0.27"/>
    <s v="PayPal"/>
    <n v="1451.7072000000001"/>
    <n v="1988.3700000000001"/>
    <s v="South"/>
  </r>
  <r>
    <s v="SALE578"/>
    <d v="2024-12-23T00:00:00"/>
    <s v="CUST1223"/>
    <x v="82"/>
    <s v="STORE12"/>
    <n v="1"/>
    <n v="1"/>
    <n v="64.94"/>
    <n v="64.94"/>
    <n v="0.21"/>
    <n v="0.21"/>
    <s v="PayPal"/>
    <n v="51.302599999999998"/>
    <n v="64.73"/>
    <s v="North"/>
  </r>
  <r>
    <s v="SALE579"/>
    <d v="2025-02-21T00:00:00"/>
    <s v="CUST1136"/>
    <x v="11"/>
    <s v="STORE7"/>
    <n v="2"/>
    <n v="2"/>
    <n v="507.66"/>
    <n v="507.66"/>
    <n v="0"/>
    <n v="0"/>
    <s v="COD"/>
    <n v="1015.32"/>
    <n v="1015.32"/>
    <s v="South"/>
  </r>
  <r>
    <s v="SALE580"/>
    <d v="2023-12-13T00:00:00"/>
    <s v="CUST1242"/>
    <x v="82"/>
    <s v="STORE4"/>
    <n v="4"/>
    <n v="4"/>
    <n v="968.27"/>
    <n v="968.27"/>
    <n v="0.03"/>
    <n v="0.03"/>
    <s v="PayPal"/>
    <n v="3756.8876"/>
    <n v="3873.0499999999997"/>
    <s v="South"/>
  </r>
  <r>
    <s v="SALE581"/>
    <d v="2023-11-20T00:00:00"/>
    <s v="CUST1017"/>
    <x v="12"/>
    <s v="STORE5"/>
    <n v="4"/>
    <n v="4"/>
    <n v="510.33"/>
    <n v="510.33"/>
    <n v="0.2"/>
    <n v="0.2"/>
    <s v="PayPal"/>
    <n v="1633.056"/>
    <n v="2041.12"/>
    <s v="North"/>
  </r>
  <r>
    <s v="SALE582"/>
    <d v="2024-09-04T00:00:00"/>
    <s v="CUST1011"/>
    <x v="38"/>
    <s v="STORE19"/>
    <n v="2"/>
    <n v="2"/>
    <n v="156.72999999999999"/>
    <n v="156.72999999999999"/>
    <n v="0.18"/>
    <n v="0.18"/>
    <s v="COD"/>
    <n v="257.03719999999998"/>
    <n v="313.27999999999997"/>
    <s v="East"/>
  </r>
  <r>
    <s v="SALE583"/>
    <d v="2025-06-02T00:00:00"/>
    <s v="CUST1142"/>
    <x v="8"/>
    <s v="STORE10"/>
    <n v="3"/>
    <n v="3"/>
    <n v="53.83"/>
    <n v="53.83"/>
    <n v="0.24"/>
    <n v="0.24"/>
    <s v="Credit Card"/>
    <n v="122.7324"/>
    <n v="161.25"/>
    <s v="East"/>
  </r>
  <r>
    <s v="SALE584"/>
    <d v="2024-02-28T00:00:00"/>
    <s v="CUST1377"/>
    <x v="36"/>
    <s v="STORE4"/>
    <n v="1"/>
    <n v="1"/>
    <n v="34.71"/>
    <n v="34.71"/>
    <n v="0.1"/>
    <n v="0.1"/>
    <s v="COD"/>
    <n v="31.239000000000001"/>
    <n v="34.61"/>
    <s v="South"/>
  </r>
  <r>
    <s v="SALE585"/>
    <d v="2024-12-07T00:00:00"/>
    <s v="CUST1229"/>
    <x v="25"/>
    <s v="STORE1"/>
    <n v="2"/>
    <n v="2"/>
    <n v="829.15"/>
    <n v="829.15"/>
    <n v="0.11"/>
    <n v="0.11"/>
    <s v="PayPal"/>
    <n v="1475.8869999999999"/>
    <n v="1658.19"/>
    <s v="North"/>
  </r>
  <r>
    <s v="SALE586"/>
    <d v="2025-05-21T00:00:00"/>
    <s v="CUST1264"/>
    <x v="24"/>
    <s v="STORE3"/>
    <n v="2"/>
    <n v="2"/>
    <n v="481.86"/>
    <n v="481.86"/>
    <n v="0.1"/>
    <n v="0.1"/>
    <s v="COD"/>
    <n v="867.34800000000007"/>
    <n v="963.62"/>
    <s v="North"/>
  </r>
  <r>
    <s v="SALE587"/>
    <d v="2024-03-03T00:00:00"/>
    <s v="CUST1147"/>
    <x v="40"/>
    <s v="STORE7"/>
    <n v="4"/>
    <n v="4"/>
    <n v="915.17"/>
    <n v="915.17"/>
    <n v="0.19"/>
    <n v="0.19"/>
    <s v="COD"/>
    <n v="2965.1507999999999"/>
    <n v="3660.49"/>
    <s v="South"/>
  </r>
  <r>
    <s v="SALE588"/>
    <d v="2024-03-06T00:00:00"/>
    <s v="CUST1214"/>
    <x v="51"/>
    <s v="STORE18"/>
    <n v="1"/>
    <n v="1"/>
    <n v="250.95"/>
    <n v="250.95"/>
    <n v="0.03"/>
    <n v="0.03"/>
    <s v="PayPal"/>
    <n v="243.42150000000001"/>
    <n v="250.92"/>
    <s v="East"/>
  </r>
  <r>
    <s v="SALE589"/>
    <d v="2023-11-27T00:00:00"/>
    <s v="CUST1325"/>
    <x v="99"/>
    <s v="STORE5"/>
    <n v="3"/>
    <n v="3"/>
    <n v="882.84"/>
    <n v="882.84"/>
    <n v="0.1"/>
    <n v="0.1"/>
    <s v="Credit Card"/>
    <n v="2383.6680000000001"/>
    <n v="2648.42"/>
    <s v="North"/>
  </r>
  <r>
    <s v="SALE590"/>
    <d v="2025-02-14T00:00:00"/>
    <s v="CUST1138"/>
    <x v="46"/>
    <s v="STORE18"/>
    <n v="4"/>
    <n v="4"/>
    <n v="573.37"/>
    <n v="573.37"/>
    <n v="0.04"/>
    <n v="0.04"/>
    <s v="COD"/>
    <n v="2201.7408"/>
    <n v="2293.44"/>
    <s v="East"/>
  </r>
  <r>
    <s v="SALE591"/>
    <d v="2024-01-27T00:00:00"/>
    <s v="CUST1058"/>
    <x v="79"/>
    <s v="STORE12"/>
    <n v="3"/>
    <n v="3"/>
    <n v="622.72"/>
    <n v="622.72"/>
    <n v="0.04"/>
    <n v="0.04"/>
    <s v="Credit Card"/>
    <n v="1793.4336000000001"/>
    <n v="1868.1200000000001"/>
    <s v="North"/>
  </r>
  <r>
    <s v="SALE592"/>
    <d v="2025-10-13T00:00:00"/>
    <s v="CUST1388"/>
    <x v="80"/>
    <s v="STORE17"/>
    <n v="3"/>
    <n v="3"/>
    <n v="259.74"/>
    <n v="259.74"/>
    <n v="0.24"/>
    <n v="0.24"/>
    <s v="Credit Card"/>
    <n v="592.20720000000006"/>
    <n v="778.98"/>
    <s v="North"/>
  </r>
  <r>
    <s v="SALE593"/>
    <d v="2025-04-22T00:00:00"/>
    <s v="CUST1054"/>
    <x v="77"/>
    <s v="STORE13"/>
    <n v="4"/>
    <n v="4"/>
    <n v="951.09"/>
    <n v="951.09"/>
    <n v="0.14000000000000001"/>
    <n v="0.14000000000000001"/>
    <s v="COD"/>
    <n v="3271.7496000000001"/>
    <n v="3804.2200000000003"/>
    <s v="East"/>
  </r>
  <r>
    <s v="SALE594"/>
    <d v="2025-04-18T00:00:00"/>
    <s v="CUST1199"/>
    <x v="8"/>
    <s v="STORE2"/>
    <n v="1"/>
    <n v="1"/>
    <n v="71.709999999999994"/>
    <n v="71.709999999999994"/>
    <n v="0.23"/>
    <n v="0.23"/>
    <s v="COD"/>
    <n v="55.216700000000003"/>
    <n v="71.47999999999999"/>
    <s v="South"/>
  </r>
  <r>
    <s v="SALE595"/>
    <d v="2025-08-22T00:00:00"/>
    <s v="CUST1173"/>
    <x v="42"/>
    <s v="STORE7"/>
    <n v="4"/>
    <n v="4"/>
    <n v="894.93"/>
    <n v="894.93"/>
    <n v="0.05"/>
    <n v="0.05"/>
    <s v="COD"/>
    <n v="3400.733999999999"/>
    <n v="3579.6699999999996"/>
    <s v="South"/>
  </r>
  <r>
    <s v="SALE596"/>
    <d v="2025-07-04T00:00:00"/>
    <s v="CUST1202"/>
    <x v="36"/>
    <s v="STORE8"/>
    <n v="4"/>
    <n v="4"/>
    <n v="870.18"/>
    <n v="870.18"/>
    <n v="0.13"/>
    <n v="0.13"/>
    <s v="COD"/>
    <n v="3028.2264"/>
    <n v="3480.5899999999997"/>
    <s v="West"/>
  </r>
  <r>
    <s v="SALE597"/>
    <d v="2024-03-31T00:00:00"/>
    <s v="CUST1278"/>
    <x v="91"/>
    <s v="STORE2"/>
    <n v="2"/>
    <n v="2"/>
    <n v="552.72"/>
    <n v="552.72"/>
    <n v="0.06"/>
    <n v="0.06"/>
    <s v="PayPal"/>
    <n v="1039.1135999999999"/>
    <n v="1105.3800000000001"/>
    <s v="South"/>
  </r>
  <r>
    <s v="SALE598"/>
    <d v="2023-11-06T00:00:00"/>
    <s v="CUST1246"/>
    <x v="11"/>
    <s v="STORE8"/>
    <n v="3"/>
    <n v="3"/>
    <n v="700.43"/>
    <n v="700.43"/>
    <n v="0.01"/>
    <n v="0.01"/>
    <s v="COD"/>
    <n v="2080.2770999999998"/>
    <n v="2101.2799999999997"/>
    <s v="West"/>
  </r>
  <r>
    <s v="SALE599"/>
    <d v="2025-05-29T00:00:00"/>
    <s v="CUST1339"/>
    <x v="93"/>
    <s v="STORE2"/>
    <n v="2"/>
    <n v="2"/>
    <n v="823.03"/>
    <n v="823.03"/>
    <n v="0.18"/>
    <n v="0.18"/>
    <s v="PayPal"/>
    <n v="1349.7692"/>
    <n v="1645.8799999999999"/>
    <s v="South"/>
  </r>
  <r>
    <s v="SALE600"/>
    <d v="2024-04-19T00:00:00"/>
    <s v="CUST1255"/>
    <x v="80"/>
    <s v="STORE6"/>
    <n v="1"/>
    <n v="1"/>
    <n v="117.37"/>
    <n v="117.37"/>
    <n v="0.21"/>
    <n v="0.21"/>
    <s v="Credit Card"/>
    <n v="92.722300000000004"/>
    <n v="117.16000000000001"/>
    <s v="East"/>
  </r>
  <r>
    <s v="SALE601"/>
    <d v="2025-02-28T00:00:00"/>
    <s v="CUST1104"/>
    <x v="6"/>
    <s v="STORE1"/>
    <n v="4"/>
    <n v="4"/>
    <n v="165.37"/>
    <n v="165.37"/>
    <n v="0.28999999999999998"/>
    <n v="0.28999999999999998"/>
    <s v="Credit Card"/>
    <n v="469.6508"/>
    <n v="661.19"/>
    <s v="North"/>
  </r>
  <r>
    <s v="SALE602"/>
    <d v="2025-03-02T00:00:00"/>
    <s v="CUST1378"/>
    <x v="96"/>
    <s v="STORE10"/>
    <n v="3"/>
    <n v="3"/>
    <n v="483.06"/>
    <n v="483.06"/>
    <n v="0.05"/>
    <n v="0.05"/>
    <s v="Credit Card"/>
    <n v="1376.721"/>
    <n v="1449.13"/>
    <s v="East"/>
  </r>
  <r>
    <s v="SALE603"/>
    <d v="2024-03-28T00:00:00"/>
    <s v="CUST1293"/>
    <x v="82"/>
    <s v="STORE7"/>
    <n v="4"/>
    <n v="4"/>
    <n v="262.05"/>
    <n v="262.05"/>
    <n v="0.24"/>
    <n v="0.24"/>
    <s v="PayPal"/>
    <n v="796.63200000000006"/>
    <n v="1047.96"/>
    <s v="South"/>
  </r>
  <r>
    <s v="SALE604"/>
    <d v="2024-12-09T00:00:00"/>
    <s v="CUST1463"/>
    <x v="66"/>
    <s v="STORE14"/>
    <n v="3"/>
    <n v="3"/>
    <n v="970.89"/>
    <n v="970.89"/>
    <n v="0.11"/>
    <n v="0.11"/>
    <s v="COD"/>
    <n v="2592.2763"/>
    <n v="2912.56"/>
    <s v="South"/>
  </r>
  <r>
    <s v="SALE605"/>
    <d v="2023-10-23T00:00:00"/>
    <s v="CUST1216"/>
    <x v="18"/>
    <s v="STORE0"/>
    <n v="1"/>
    <n v="1"/>
    <n v="61.11"/>
    <n v="61.11"/>
    <n v="0.1"/>
    <n v="0.1"/>
    <s v="PayPal"/>
    <n v="54.999000000000002"/>
    <n v="61.01"/>
    <s v="East"/>
  </r>
  <r>
    <s v="SALE606"/>
    <d v="2024-09-20T00:00:00"/>
    <s v="CUST1029"/>
    <x v="16"/>
    <s v="STORE8"/>
    <n v="3"/>
    <n v="3"/>
    <n v="827.88"/>
    <n v="827.88"/>
    <n v="0.19"/>
    <n v="0.19"/>
    <s v="PayPal"/>
    <n v="2011.7483999999999"/>
    <n v="2483.4499999999998"/>
    <s v="West"/>
  </r>
  <r>
    <s v="SALE607"/>
    <d v="2024-10-18T00:00:00"/>
    <s v="CUST1430"/>
    <x v="72"/>
    <s v="STORE13"/>
    <n v="3"/>
    <n v="3"/>
    <n v="926.85"/>
    <n v="926.85"/>
    <n v="0.18"/>
    <n v="0.18"/>
    <s v="COD"/>
    <n v="2280.0509999999999"/>
    <n v="2780.3700000000003"/>
    <s v="East"/>
  </r>
  <r>
    <s v="SALE608"/>
    <d v="2025-01-05T00:00:00"/>
    <s v="CUST1317"/>
    <x v="31"/>
    <s v="STORE14"/>
    <n v="1"/>
    <n v="1"/>
    <n v="874.59"/>
    <n v="874.59"/>
    <n v="0.28999999999999998"/>
    <n v="0.28999999999999998"/>
    <s v="PayPal"/>
    <n v="620.95889999999997"/>
    <n v="874.30000000000007"/>
    <s v="South"/>
  </r>
  <r>
    <s v="SALE609"/>
    <d v="2025-09-21T00:00:00"/>
    <s v="CUST1470"/>
    <x v="5"/>
    <s v="STORE1"/>
    <n v="4"/>
    <n v="4"/>
    <n v="479.11"/>
    <n v="479.11"/>
    <n v="0.24"/>
    <n v="0.24"/>
    <s v="PayPal"/>
    <n v="1456.4944"/>
    <n v="1916.2"/>
    <s v="North"/>
  </r>
  <r>
    <s v="SALE610"/>
    <d v="2024-07-17T00:00:00"/>
    <s v="CUST1213"/>
    <x v="79"/>
    <s v="STORE17"/>
    <n v="3"/>
    <n v="3"/>
    <n v="182.91"/>
    <n v="182.91"/>
    <n v="0.28999999999999998"/>
    <n v="0.28999999999999998"/>
    <s v="Credit Card"/>
    <n v="389.59829999999999"/>
    <n v="548.44000000000005"/>
    <s v="North"/>
  </r>
  <r>
    <s v="SALE611"/>
    <d v="2024-12-26T00:00:00"/>
    <s v="CUST1272"/>
    <x v="13"/>
    <s v="STORE5"/>
    <n v="4"/>
    <n v="4"/>
    <n v="745.51"/>
    <n v="745.51"/>
    <n v="0.05"/>
    <n v="0.05"/>
    <s v="Credit Card"/>
    <n v="2832.9380000000001"/>
    <n v="2981.99"/>
    <s v="North"/>
  </r>
  <r>
    <s v="SALE612"/>
    <d v="2024-11-02T00:00:00"/>
    <s v="CUST1481"/>
    <x v="12"/>
    <s v="STORE15"/>
    <n v="3"/>
    <n v="3"/>
    <n v="920.61"/>
    <n v="920.61"/>
    <n v="0.04"/>
    <n v="0.04"/>
    <s v="Credit Card"/>
    <n v="2651.3568"/>
    <n v="2761.79"/>
    <s v="North"/>
  </r>
  <r>
    <s v="SALE613"/>
    <d v="2025-04-25T00:00:00"/>
    <s v="CUST1425"/>
    <x v="28"/>
    <s v="STORE10"/>
    <n v="4"/>
    <n v="4"/>
    <n v="659.03"/>
    <n v="659.03"/>
    <n v="0.15"/>
    <n v="0.15"/>
    <s v="Credit Card"/>
    <n v="2240.7020000000002"/>
    <n v="2635.97"/>
    <s v="East"/>
  </r>
  <r>
    <s v="SALE614"/>
    <d v="2024-02-16T00:00:00"/>
    <s v="CUST1491"/>
    <x v="93"/>
    <s v="STORE2"/>
    <n v="1"/>
    <n v="1"/>
    <n v="312.91000000000003"/>
    <n v="312.91000000000003"/>
    <n v="0.12"/>
    <n v="0.12"/>
    <s v="PayPal"/>
    <n v="275.36079999999998"/>
    <n v="312.79000000000002"/>
    <s v="South"/>
  </r>
  <r>
    <s v="SALE615"/>
    <d v="2024-08-20T00:00:00"/>
    <s v="CUST1228"/>
    <x v="21"/>
    <s v="STORE18"/>
    <n v="4"/>
    <n v="4"/>
    <n v="705.64"/>
    <n v="705.64"/>
    <n v="0.11"/>
    <n v="0.11"/>
    <s v="PayPal"/>
    <n v="2512.0783999999999"/>
    <n v="2822.45"/>
    <s v="East"/>
  </r>
  <r>
    <s v="SALE616"/>
    <d v="2024-07-24T00:00:00"/>
    <s v="CUST1144"/>
    <x v="93"/>
    <s v="STORE10"/>
    <n v="4"/>
    <n v="4"/>
    <n v="386.41"/>
    <n v="386.41"/>
    <n v="0.13"/>
    <n v="0.13"/>
    <s v="COD"/>
    <n v="1344.7067999999999"/>
    <n v="1545.51"/>
    <s v="East"/>
  </r>
  <r>
    <s v="SALE617"/>
    <d v="2024-08-30T00:00:00"/>
    <s v="CUST1029"/>
    <x v="32"/>
    <s v="STORE11"/>
    <n v="3"/>
    <n v="3"/>
    <n v="265.89"/>
    <n v="265.89"/>
    <n v="0.08"/>
    <n v="0.08"/>
    <s v="COD"/>
    <n v="733.85640000000001"/>
    <n v="797.58999999999992"/>
    <s v="South"/>
  </r>
  <r>
    <s v="SALE618"/>
    <d v="2025-09-25T00:00:00"/>
    <s v="CUST1075"/>
    <x v="37"/>
    <s v="STORE16"/>
    <n v="1"/>
    <n v="1"/>
    <n v="703.16"/>
    <n v="703.16"/>
    <n v="0.28999999999999998"/>
    <n v="0.28999999999999998"/>
    <s v="Credit Card"/>
    <n v="499.24360000000001"/>
    <n v="702.87"/>
    <s v="West"/>
  </r>
  <r>
    <s v="SALE619"/>
    <d v="2025-04-18T00:00:00"/>
    <s v="CUST1471"/>
    <x v="0"/>
    <s v="STORE13"/>
    <n v="2"/>
    <n v="2"/>
    <n v="394.5"/>
    <n v="394.5"/>
    <n v="0.28999999999999998"/>
    <n v="0.28999999999999998"/>
    <s v="COD"/>
    <n v="560.18999999999994"/>
    <n v="788.71"/>
    <s v="East"/>
  </r>
  <r>
    <s v="SALE620"/>
    <d v="2025-08-13T00:00:00"/>
    <s v="CUST1117"/>
    <x v="0"/>
    <s v="STORE7"/>
    <n v="3"/>
    <n v="3"/>
    <n v="411.25"/>
    <n v="411.25"/>
    <n v="0.05"/>
    <n v="0.05"/>
    <s v="Credit Card"/>
    <n v="1172.0625"/>
    <n v="1233.7"/>
    <s v="South"/>
  </r>
  <r>
    <s v="SALE621"/>
    <d v="2025-09-23T00:00:00"/>
    <s v="CUST1353"/>
    <x v="70"/>
    <s v="STORE2"/>
    <n v="4"/>
    <n v="4"/>
    <n v="395.45"/>
    <n v="395.45"/>
    <n v="0.01"/>
    <n v="0.01"/>
    <s v="Credit Card"/>
    <n v="1565.982"/>
    <n v="1581.79"/>
    <s v="South"/>
  </r>
  <r>
    <s v="SALE622"/>
    <d v="2024-05-09T00:00:00"/>
    <s v="CUST1036"/>
    <x v="64"/>
    <s v="STORE5"/>
    <n v="2"/>
    <n v="2"/>
    <n v="678.98"/>
    <n v="678.98"/>
    <n v="0.23"/>
    <n v="0.23"/>
    <s v="Credit Card"/>
    <n v="1045.6292000000001"/>
    <n v="1357.73"/>
    <s v="North"/>
  </r>
  <r>
    <s v="SALE623"/>
    <d v="2024-11-12T00:00:00"/>
    <s v="CUST1072"/>
    <x v="16"/>
    <s v="STORE14"/>
    <n v="4"/>
    <n v="4"/>
    <n v="757.71"/>
    <n v="757.71"/>
    <n v="0.26"/>
    <n v="0.26"/>
    <s v="COD"/>
    <n v="2242.8216000000002"/>
    <n v="3030.58"/>
    <s v="South"/>
  </r>
  <r>
    <s v="SALE624"/>
    <d v="2024-12-18T00:00:00"/>
    <s v="CUST1059"/>
    <x v="32"/>
    <s v="STORE4"/>
    <n v="1"/>
    <n v="1"/>
    <n v="647.86"/>
    <n v="647.86"/>
    <n v="0.05"/>
    <n v="0.05"/>
    <s v="COD"/>
    <n v="615.46699999999998"/>
    <n v="647.81000000000006"/>
    <s v="South"/>
  </r>
  <r>
    <s v="SALE625"/>
    <d v="2024-08-13T00:00:00"/>
    <s v="CUST1135"/>
    <x v="21"/>
    <s v="STORE6"/>
    <n v="2"/>
    <n v="2"/>
    <n v="179.64"/>
    <n v="179.64"/>
    <n v="0.1"/>
    <n v="0.1"/>
    <s v="PayPal"/>
    <n v="323.35199999999998"/>
    <n v="359.17999999999995"/>
    <s v="East"/>
  </r>
  <r>
    <s v="SALE626"/>
    <d v="2024-09-10T00:00:00"/>
    <s v="CUST1396"/>
    <x v="85"/>
    <s v="STORE4"/>
    <n v="3"/>
    <n v="3"/>
    <n v="392.65"/>
    <n v="392.65"/>
    <n v="0.17"/>
    <n v="0.17"/>
    <s v="PayPal"/>
    <n v="977.69849999999985"/>
    <n v="1177.7799999999997"/>
    <s v="South"/>
  </r>
  <r>
    <s v="SALE627"/>
    <d v="2024-09-12T00:00:00"/>
    <s v="CUST1176"/>
    <x v="52"/>
    <s v="STORE16"/>
    <n v="4"/>
    <n v="4"/>
    <n v="969.55"/>
    <n v="969.55"/>
    <n v="0.09"/>
    <n v="0.09"/>
    <s v="COD"/>
    <n v="3529.1619999999998"/>
    <n v="3878.1099999999997"/>
    <s v="West"/>
  </r>
  <r>
    <s v="SALE628"/>
    <d v="2024-05-21T00:00:00"/>
    <s v="CUST1462"/>
    <x v="1"/>
    <s v="STORE12"/>
    <n v="3"/>
    <n v="3"/>
    <n v="322.94"/>
    <n v="322.94"/>
    <n v="0.01"/>
    <n v="0.01"/>
    <s v="Credit Card"/>
    <n v="959.13179999999988"/>
    <n v="968.81"/>
    <s v="North"/>
  </r>
  <r>
    <s v="SALE629"/>
    <d v="2025-05-15T00:00:00"/>
    <s v="CUST1362"/>
    <x v="50"/>
    <s v="STORE0"/>
    <n v="1"/>
    <n v="1"/>
    <n v="92.83"/>
    <n v="92.83"/>
    <n v="0.26"/>
    <n v="0.26"/>
    <s v="PayPal"/>
    <n v="68.694199999999995"/>
    <n v="92.57"/>
    <s v="East"/>
  </r>
  <r>
    <s v="SALE630"/>
    <d v="2025-05-27T00:00:00"/>
    <s v="CUST1420"/>
    <x v="67"/>
    <s v="STORE3"/>
    <n v="4"/>
    <n v="4"/>
    <n v="432.29"/>
    <n v="432.29"/>
    <n v="0.16"/>
    <n v="0.16"/>
    <s v="COD"/>
    <n v="1452.4944"/>
    <n v="1729"/>
    <s v="North"/>
  </r>
  <r>
    <s v="SALE631"/>
    <d v="2024-01-20T00:00:00"/>
    <s v="CUST1080"/>
    <x v="11"/>
    <s v="STORE13"/>
    <n v="2"/>
    <n v="2"/>
    <n v="925.78"/>
    <n v="925.78"/>
    <n v="0.14000000000000001"/>
    <n v="0.14000000000000001"/>
    <s v="COD"/>
    <n v="1592.3416"/>
    <n v="1851.4199999999998"/>
    <s v="East"/>
  </r>
  <r>
    <s v="SALE632"/>
    <d v="2024-11-09T00:00:00"/>
    <s v="CUST1477"/>
    <x v="60"/>
    <s v="STORE11"/>
    <n v="2"/>
    <n v="2"/>
    <n v="151.47"/>
    <n v="151.47"/>
    <n v="0.21"/>
    <n v="0.21"/>
    <s v="PayPal"/>
    <n v="239.32259999999999"/>
    <n v="302.73"/>
    <s v="South"/>
  </r>
  <r>
    <s v="SALE633"/>
    <d v="2024-02-16T00:00:00"/>
    <s v="CUST1449"/>
    <x v="50"/>
    <s v="STORE10"/>
    <n v="1"/>
    <n v="1"/>
    <n v="343.05"/>
    <n v="343.05"/>
    <n v="0.28000000000000003"/>
    <n v="0.28000000000000003"/>
    <s v="PayPal"/>
    <n v="246.99600000000001"/>
    <n v="342.77000000000004"/>
    <s v="East"/>
  </r>
  <r>
    <s v="SALE634"/>
    <d v="2024-12-16T00:00:00"/>
    <s v="CUST1066"/>
    <x v="53"/>
    <s v="STORE4"/>
    <n v="1"/>
    <n v="1"/>
    <n v="373.06"/>
    <n v="373.06"/>
    <n v="0.11"/>
    <n v="0.11"/>
    <s v="PayPal"/>
    <n v="332.02339999999998"/>
    <n v="372.95"/>
    <s v="South"/>
  </r>
  <r>
    <s v="SALE635"/>
    <d v="2025-02-05T00:00:00"/>
    <s v="CUST1411"/>
    <x v="97"/>
    <s v="STORE15"/>
    <n v="1"/>
    <n v="1"/>
    <n v="124.98"/>
    <n v="124.98"/>
    <n v="7.0000000000000007E-2"/>
    <n v="7.0000000000000007E-2"/>
    <s v="COD"/>
    <n v="116.23139999999999"/>
    <n v="124.91000000000001"/>
    <s v="North"/>
  </r>
  <r>
    <s v="SALE636"/>
    <d v="2025-04-16T00:00:00"/>
    <s v="CUST1272"/>
    <x v="78"/>
    <s v="STORE19"/>
    <n v="4"/>
    <n v="4"/>
    <n v="221.49"/>
    <n v="221.49"/>
    <n v="0.26"/>
    <n v="0.26"/>
    <s v="PayPal"/>
    <n v="655.61040000000003"/>
    <n v="885.7"/>
    <s v="East"/>
  </r>
  <r>
    <s v="SALE637"/>
    <d v="2024-10-07T00:00:00"/>
    <s v="CUST1170"/>
    <x v="34"/>
    <s v="STORE15"/>
    <n v="1"/>
    <n v="1"/>
    <n v="563.32000000000005"/>
    <n v="563.32000000000005"/>
    <n v="0.01"/>
    <n v="0.01"/>
    <s v="PayPal"/>
    <n v="557.68680000000006"/>
    <n v="563.31000000000006"/>
    <s v="North"/>
  </r>
  <r>
    <s v="SALE638"/>
    <d v="2024-02-16T00:00:00"/>
    <s v="CUST1390"/>
    <x v="75"/>
    <s v="STORE0"/>
    <n v="1"/>
    <n v="1"/>
    <n v="362.93"/>
    <n v="362.93"/>
    <n v="0.27"/>
    <n v="0.27"/>
    <s v="Credit Card"/>
    <n v="264.93889999999999"/>
    <n v="362.66"/>
    <s v="East"/>
  </r>
  <r>
    <s v="SALE639"/>
    <d v="2024-03-22T00:00:00"/>
    <s v="CUST1336"/>
    <x v="75"/>
    <s v="STORE15"/>
    <n v="4"/>
    <n v="4"/>
    <n v="369.22"/>
    <n v="369.22"/>
    <n v="0.18"/>
    <n v="0.18"/>
    <s v="COD"/>
    <n v="1211.0416"/>
    <n v="1476.7"/>
    <s v="North"/>
  </r>
  <r>
    <s v="SALE640"/>
    <d v="2024-10-25T00:00:00"/>
    <s v="CUST1410"/>
    <x v="99"/>
    <s v="STORE14"/>
    <n v="3"/>
    <n v="3"/>
    <n v="950.83"/>
    <n v="950.83"/>
    <n v="0.06"/>
    <n v="0.06"/>
    <s v="PayPal"/>
    <n v="2681.3406"/>
    <n v="2852.4300000000003"/>
    <s v="South"/>
  </r>
  <r>
    <s v="SALE641"/>
    <d v="2024-03-14T00:00:00"/>
    <s v="CUST1143"/>
    <x v="92"/>
    <s v="STORE13"/>
    <n v="3"/>
    <n v="3"/>
    <n v="338.79"/>
    <n v="338.79"/>
    <n v="0.01"/>
    <n v="0.01"/>
    <s v="Credit Card"/>
    <n v="1006.2063000000001"/>
    <n v="1016.3600000000001"/>
    <s v="East"/>
  </r>
  <r>
    <s v="SALE642"/>
    <d v="2025-02-23T00:00:00"/>
    <s v="CUST1146"/>
    <x v="64"/>
    <s v="STORE1"/>
    <n v="3"/>
    <n v="3"/>
    <n v="853.32"/>
    <n v="853.32"/>
    <n v="7.0000000000000007E-2"/>
    <n v="7.0000000000000007E-2"/>
    <s v="COD"/>
    <n v="2380.7628"/>
    <n v="2559.89"/>
    <s v="North"/>
  </r>
  <r>
    <s v="SALE643"/>
    <d v="2024-10-21T00:00:00"/>
    <s v="CUST1149"/>
    <x v="3"/>
    <s v="STORE6"/>
    <n v="3"/>
    <n v="3"/>
    <n v="89.78"/>
    <n v="89.78"/>
    <n v="0.2"/>
    <n v="0.2"/>
    <s v="COD"/>
    <n v="215.47200000000001"/>
    <n v="269.14000000000004"/>
    <s v="East"/>
  </r>
  <r>
    <s v="SALE644"/>
    <d v="2024-02-12T00:00:00"/>
    <s v="CUST1191"/>
    <x v="76"/>
    <s v="STORE1"/>
    <n v="1"/>
    <n v="1"/>
    <n v="172.04"/>
    <n v="172.04"/>
    <n v="0.04"/>
    <n v="0.04"/>
    <s v="PayPal"/>
    <n v="165.1584"/>
    <n v="172"/>
    <s v="North"/>
  </r>
  <r>
    <s v="SALE645"/>
    <d v="2024-02-11T00:00:00"/>
    <s v="CUST1467"/>
    <x v="59"/>
    <s v="STORE1"/>
    <n v="1"/>
    <n v="1"/>
    <n v="389.2"/>
    <n v="389.2"/>
    <n v="0.05"/>
    <n v="0.05"/>
    <s v="Credit Card"/>
    <n v="369.74"/>
    <n v="389.15"/>
    <s v="North"/>
  </r>
  <r>
    <s v="SALE646"/>
    <d v="2025-05-01T00:00:00"/>
    <s v="CUST1461"/>
    <x v="25"/>
    <s v="STORE13"/>
    <n v="3"/>
    <n v="3"/>
    <n v="865.96"/>
    <n v="865.96"/>
    <n v="0.12"/>
    <n v="0.12"/>
    <s v="PayPal"/>
    <n v="2286.1343999999999"/>
    <n v="2597.7600000000002"/>
    <s v="East"/>
  </r>
  <r>
    <s v="SALE647"/>
    <d v="2024-10-27T00:00:00"/>
    <s v="CUST1169"/>
    <x v="46"/>
    <s v="STORE1"/>
    <n v="3"/>
    <n v="3"/>
    <n v="79.95"/>
    <n v="79.95"/>
    <n v="0.2"/>
    <n v="0.2"/>
    <s v="COD"/>
    <n v="191.88"/>
    <n v="239.65000000000003"/>
    <s v="North"/>
  </r>
  <r>
    <s v="SALE648"/>
    <d v="2023-11-29T00:00:00"/>
    <s v="CUST1381"/>
    <x v="33"/>
    <s v="STORE7"/>
    <n v="1"/>
    <n v="1"/>
    <n v="566.5"/>
    <n v="566.5"/>
    <n v="0.25"/>
    <n v="0.25"/>
    <s v="COD"/>
    <n v="424.875"/>
    <n v="566.25"/>
    <s v="South"/>
  </r>
  <r>
    <s v="SALE649"/>
    <d v="2025-05-24T00:00:00"/>
    <s v="CUST1402"/>
    <x v="39"/>
    <s v="STORE0"/>
    <n v="2"/>
    <n v="2"/>
    <n v="347.95"/>
    <n v="347.95"/>
    <n v="0.13"/>
    <n v="0.13"/>
    <s v="COD"/>
    <n v="605.43299999999999"/>
    <n v="695.77"/>
    <s v="East"/>
  </r>
  <r>
    <s v="SALE650"/>
    <d v="2024-02-25T00:00:00"/>
    <s v="CUST1209"/>
    <x v="87"/>
    <s v="STORE3"/>
    <n v="2"/>
    <n v="2"/>
    <n v="250.83"/>
    <n v="250.83"/>
    <n v="0.15"/>
    <n v="0.15"/>
    <s v="PayPal"/>
    <n v="426.411"/>
    <n v="501.51000000000005"/>
    <s v="North"/>
  </r>
  <r>
    <s v="SALE651"/>
    <d v="2025-03-05T00:00:00"/>
    <s v="CUST1149"/>
    <x v="51"/>
    <s v="STORE1"/>
    <n v="1"/>
    <n v="1"/>
    <n v="888.05"/>
    <n v="888.05"/>
    <n v="0.2"/>
    <n v="0.2"/>
    <s v="PayPal"/>
    <n v="710.44"/>
    <n v="887.84999999999991"/>
    <s v="North"/>
  </r>
  <r>
    <s v="SALE652"/>
    <d v="2024-08-27T00:00:00"/>
    <s v="CUST1006"/>
    <x v="11"/>
    <s v="STORE18"/>
    <n v="2"/>
    <n v="2"/>
    <n v="673.02"/>
    <n v="673.02"/>
    <n v="0.11"/>
    <n v="0.11"/>
    <s v="PayPal"/>
    <n v="1197.9756"/>
    <n v="1345.93"/>
    <s v="East"/>
  </r>
  <r>
    <s v="SALE653"/>
    <d v="2024-02-10T00:00:00"/>
    <s v="CUST1440"/>
    <x v="91"/>
    <s v="STORE3"/>
    <n v="2"/>
    <n v="2"/>
    <n v="492.62"/>
    <n v="492.62"/>
    <n v="0.26"/>
    <n v="0.26"/>
    <s v="COD"/>
    <n v="729.07759999999996"/>
    <n v="984.98"/>
    <s v="North"/>
  </r>
  <r>
    <s v="SALE654"/>
    <d v="2024-02-22T00:00:00"/>
    <s v="CUST1376"/>
    <x v="65"/>
    <s v="STORE3"/>
    <n v="4"/>
    <n v="4"/>
    <n v="986.93"/>
    <n v="986.93"/>
    <n v="0.01"/>
    <n v="0.01"/>
    <s v="Credit Card"/>
    <n v="3908.2428"/>
    <n v="3947.7099999999996"/>
    <s v="North"/>
  </r>
  <r>
    <s v="SALE655"/>
    <d v="2024-04-06T00:00:00"/>
    <s v="CUST1479"/>
    <x v="62"/>
    <s v="STORE12"/>
    <n v="4"/>
    <n v="4"/>
    <n v="411.68"/>
    <n v="411.68"/>
    <n v="0.06"/>
    <n v="0.06"/>
    <s v="PayPal"/>
    <n v="1547.9168"/>
    <n v="1646.66"/>
    <s v="North"/>
  </r>
  <r>
    <s v="SALE656"/>
    <d v="2024-04-15T00:00:00"/>
    <s v="CUST1219"/>
    <x v="14"/>
    <s v="STORE17"/>
    <n v="2"/>
    <n v="2"/>
    <n v="637.55999999999995"/>
    <n v="637.55999999999995"/>
    <n v="0.05"/>
    <n v="0.05"/>
    <s v="COD"/>
    <n v="1211.364"/>
    <n v="1275.07"/>
    <s v="North"/>
  </r>
  <r>
    <s v="SALE657"/>
    <d v="2024-12-07T00:00:00"/>
    <s v="CUST1014"/>
    <x v="26"/>
    <s v="STORE3"/>
    <n v="3"/>
    <n v="3"/>
    <n v="706.87"/>
    <n v="706.87"/>
    <n v="0.27"/>
    <n v="0.27"/>
    <s v="Credit Card"/>
    <n v="1548.0453"/>
    <n v="2120.34"/>
    <s v="North"/>
  </r>
  <r>
    <s v="SALE658"/>
    <d v="2024-12-03T00:00:00"/>
    <s v="CUST1055"/>
    <x v="5"/>
    <s v="STORE6"/>
    <n v="2"/>
    <n v="2"/>
    <n v="884.48"/>
    <n v="884.48"/>
    <n v="0"/>
    <n v="0"/>
    <s v="COD"/>
    <n v="1768.96"/>
    <n v="1768.96"/>
    <s v="East"/>
  </r>
  <r>
    <s v="SALE659"/>
    <d v="2023-12-31T00:00:00"/>
    <s v="CUST1047"/>
    <x v="80"/>
    <s v="STORE4"/>
    <n v="3"/>
    <n v="3"/>
    <n v="718.23"/>
    <n v="718.23"/>
    <n v="0.19"/>
    <n v="0.19"/>
    <s v="PayPal"/>
    <n v="1745.2989"/>
    <n v="2154.5"/>
    <s v="South"/>
  </r>
  <r>
    <s v="SALE660"/>
    <d v="2025-09-14T00:00:00"/>
    <s v="CUST1180"/>
    <x v="64"/>
    <s v="STORE18"/>
    <n v="3"/>
    <n v="3"/>
    <n v="107.44"/>
    <n v="107.44"/>
    <n v="0.27"/>
    <n v="0.27"/>
    <s v="PayPal"/>
    <n v="235.2936"/>
    <n v="322.05"/>
    <s v="East"/>
  </r>
  <r>
    <s v="SALE661"/>
    <d v="2025-01-16T00:00:00"/>
    <s v="CUST1056"/>
    <x v="54"/>
    <s v="STORE3"/>
    <n v="4"/>
    <n v="4"/>
    <n v="608.97"/>
    <n v="608.97"/>
    <n v="0.14000000000000001"/>
    <n v="0.14000000000000001"/>
    <s v="COD"/>
    <n v="2094.8568"/>
    <n v="2435.7400000000002"/>
    <s v="North"/>
  </r>
  <r>
    <s v="SALE662"/>
    <d v="2025-02-01T00:00:00"/>
    <s v="CUST1354"/>
    <x v="86"/>
    <s v="STORE6"/>
    <n v="3"/>
    <n v="3"/>
    <n v="260.45999999999998"/>
    <n v="260.45999999999998"/>
    <n v="0.09"/>
    <n v="0.09"/>
    <s v="Credit Card"/>
    <n v="711.05579999999986"/>
    <n v="781.28999999999985"/>
    <s v="East"/>
  </r>
  <r>
    <s v="SALE663"/>
    <d v="2024-12-20T00:00:00"/>
    <s v="CUST1123"/>
    <x v="62"/>
    <s v="STORE6"/>
    <n v="1"/>
    <n v="1"/>
    <n v="747.03"/>
    <n v="747.03"/>
    <n v="0.01"/>
    <n v="0.01"/>
    <s v="Credit Card"/>
    <n v="739.55970000000002"/>
    <n v="747.02"/>
    <s v="East"/>
  </r>
  <r>
    <s v="SALE664"/>
    <d v="2024-07-02T00:00:00"/>
    <s v="CUST1404"/>
    <x v="30"/>
    <s v="STORE8"/>
    <n v="4"/>
    <n v="4"/>
    <n v="700.88"/>
    <n v="700.88"/>
    <n v="0.23"/>
    <n v="0.23"/>
    <s v="PayPal"/>
    <n v="2158.7103999999999"/>
    <n v="2803.29"/>
    <s v="West"/>
  </r>
  <r>
    <s v="SALE665"/>
    <d v="2025-05-04T00:00:00"/>
    <s v="CUST1048"/>
    <x v="98"/>
    <s v="STORE14"/>
    <n v="4"/>
    <n v="4"/>
    <n v="20.09"/>
    <n v="20.09"/>
    <n v="0.16"/>
    <n v="0.16"/>
    <s v="PayPal"/>
    <n v="67.502399999999994"/>
    <n v="80.2"/>
    <s v="South"/>
  </r>
  <r>
    <s v="SALE666"/>
    <d v="2024-12-28T00:00:00"/>
    <s v="CUST1062"/>
    <x v="92"/>
    <s v="STORE11"/>
    <n v="3"/>
    <n v="3"/>
    <n v="917.64"/>
    <n v="917.64"/>
    <n v="0.24"/>
    <n v="0.24"/>
    <s v="PayPal"/>
    <n v="2092.2192"/>
    <n v="2752.6800000000003"/>
    <s v="South"/>
  </r>
  <r>
    <s v="SALE667"/>
    <d v="2024-10-29T00:00:00"/>
    <s v="CUST1051"/>
    <x v="39"/>
    <s v="STORE0"/>
    <n v="1"/>
    <n v="1"/>
    <n v="242.08"/>
    <n v="242.08"/>
    <n v="0.18"/>
    <n v="0.18"/>
    <s v="PayPal"/>
    <n v="198.50559999999999"/>
    <n v="241.9"/>
    <s v="East"/>
  </r>
  <r>
    <s v="SALE668"/>
    <d v="2024-10-16T00:00:00"/>
    <s v="CUST1057"/>
    <x v="81"/>
    <s v="STORE7"/>
    <n v="1"/>
    <n v="1"/>
    <n v="536.67999999999995"/>
    <n v="536.67999999999995"/>
    <n v="0.27"/>
    <n v="0.27"/>
    <s v="Credit Card"/>
    <n v="391.77640000000002"/>
    <n v="536.41"/>
    <s v="South"/>
  </r>
  <r>
    <s v="SALE669"/>
    <d v="2025-04-01T00:00:00"/>
    <s v="CUST1094"/>
    <x v="35"/>
    <s v="STORE4"/>
    <n v="2"/>
    <n v="2"/>
    <n v="145.18"/>
    <n v="145.18"/>
    <n v="0.26"/>
    <n v="0.26"/>
    <s v="PayPal"/>
    <n v="214.8664"/>
    <n v="290.10000000000002"/>
    <s v="South"/>
  </r>
  <r>
    <s v="SALE670"/>
    <d v="2024-03-18T00:00:00"/>
    <s v="CUST1221"/>
    <x v="22"/>
    <s v="STORE4"/>
    <n v="2"/>
    <n v="2"/>
    <n v="132.77000000000001"/>
    <n v="132.77000000000001"/>
    <n v="0.13"/>
    <n v="0.13"/>
    <s v="COD"/>
    <n v="231.0198"/>
    <n v="265.41000000000003"/>
    <s v="South"/>
  </r>
  <r>
    <s v="SALE671"/>
    <d v="2025-02-13T00:00:00"/>
    <s v="CUST1013"/>
    <x v="89"/>
    <s v="STORE9"/>
    <n v="4"/>
    <n v="4"/>
    <n v="682.11"/>
    <n v="682.11"/>
    <n v="0.14000000000000001"/>
    <n v="0.14000000000000001"/>
    <s v="Credit Card"/>
    <n v="2346.4584"/>
    <n v="2728.3"/>
    <s v="South"/>
  </r>
  <r>
    <s v="SALE672"/>
    <d v="2024-08-06T00:00:00"/>
    <s v="CUST1486"/>
    <x v="43"/>
    <s v="STORE17"/>
    <n v="4"/>
    <n v="4"/>
    <n v="502.95"/>
    <n v="502.95"/>
    <n v="0.14000000000000001"/>
    <n v="0.14000000000000001"/>
    <s v="COD"/>
    <n v="1730.1479999999999"/>
    <n v="2011.6599999999999"/>
    <s v="North"/>
  </r>
  <r>
    <s v="SALE673"/>
    <d v="2024-09-03T00:00:00"/>
    <s v="CUST1234"/>
    <x v="92"/>
    <s v="STORE16"/>
    <n v="2"/>
    <n v="2"/>
    <n v="472.08"/>
    <n v="472.08"/>
    <n v="7.0000000000000007E-2"/>
    <n v="7.0000000000000007E-2"/>
    <s v="Credit Card"/>
    <n v="878.0687999999999"/>
    <n v="944.08999999999992"/>
    <s v="West"/>
  </r>
  <r>
    <s v="SALE674"/>
    <d v="2025-01-08T00:00:00"/>
    <s v="CUST1473"/>
    <x v="71"/>
    <s v="STORE17"/>
    <n v="2"/>
    <n v="2"/>
    <n v="218.11"/>
    <n v="218.11"/>
    <n v="0.02"/>
    <n v="0.02"/>
    <s v="COD"/>
    <n v="427.49560000000002"/>
    <n v="436.20000000000005"/>
    <s v="North"/>
  </r>
  <r>
    <s v="SALE675"/>
    <d v="2025-07-21T00:00:00"/>
    <s v="CUST1057"/>
    <x v="55"/>
    <s v="STORE6"/>
    <n v="4"/>
    <n v="4"/>
    <n v="845.58"/>
    <n v="845.58"/>
    <n v="0.06"/>
    <n v="0.06"/>
    <s v="PayPal"/>
    <n v="3179.3807999999999"/>
    <n v="3382.26"/>
    <s v="East"/>
  </r>
  <r>
    <s v="SALE676"/>
    <d v="2023-11-25T00:00:00"/>
    <s v="CUST1128"/>
    <x v="61"/>
    <s v="STORE2"/>
    <n v="2"/>
    <n v="2"/>
    <n v="111.28"/>
    <n v="111.28"/>
    <n v="0.14000000000000001"/>
    <n v="0.14000000000000001"/>
    <s v="Credit Card"/>
    <n v="191.4016"/>
    <n v="222.42000000000002"/>
    <s v="South"/>
  </r>
  <r>
    <s v="SALE677"/>
    <d v="2025-07-04T00:00:00"/>
    <s v="CUST1177"/>
    <x v="4"/>
    <s v="STORE14"/>
    <n v="2"/>
    <n v="2"/>
    <n v="37.21"/>
    <n v="37.21"/>
    <n v="0.19"/>
    <n v="0.19"/>
    <s v="Credit Card"/>
    <n v="60.280200000000008"/>
    <n v="74.23"/>
    <s v="South"/>
  </r>
  <r>
    <s v="SALE678"/>
    <d v="2023-10-21T00:00:00"/>
    <s v="CUST1417"/>
    <x v="85"/>
    <s v="STORE13"/>
    <n v="1"/>
    <n v="1"/>
    <n v="331.73"/>
    <n v="331.73"/>
    <n v="0.04"/>
    <n v="0.04"/>
    <s v="Credit Card"/>
    <n v="318.46080000000001"/>
    <n v="331.69"/>
    <s v="East"/>
  </r>
  <r>
    <s v="SALE679"/>
    <d v="2023-12-13T00:00:00"/>
    <s v="CUST1364"/>
    <x v="7"/>
    <s v="STORE12"/>
    <n v="3"/>
    <n v="3"/>
    <n v="306.70999999999998"/>
    <n v="306.70999999999998"/>
    <n v="0.09"/>
    <n v="0.09"/>
    <s v="PayPal"/>
    <n v="837.31829999999991"/>
    <n v="920.03999999999985"/>
    <s v="North"/>
  </r>
  <r>
    <s v="SALE680"/>
    <d v="2024-06-13T00:00:00"/>
    <s v="CUST1270"/>
    <x v="60"/>
    <s v="STORE6"/>
    <n v="4"/>
    <n v="4"/>
    <n v="484.92"/>
    <n v="484.92"/>
    <n v="0.28000000000000003"/>
    <n v="0.28000000000000003"/>
    <s v="PayPal"/>
    <n v="1396.5696"/>
    <n v="1939.4"/>
    <s v="East"/>
  </r>
  <r>
    <s v="SALE681"/>
    <d v="2024-01-01T00:00:00"/>
    <s v="CUST1043"/>
    <x v="57"/>
    <s v="STORE5"/>
    <n v="2"/>
    <n v="2"/>
    <n v="42.04"/>
    <n v="42.04"/>
    <n v="7.0000000000000007E-2"/>
    <n v="7.0000000000000007E-2"/>
    <s v="Credit Card"/>
    <n v="78.194399999999987"/>
    <n v="84.01"/>
    <s v="North"/>
  </r>
  <r>
    <s v="SALE682"/>
    <d v="2023-12-18T00:00:00"/>
    <s v="CUST1281"/>
    <x v="76"/>
    <s v="STORE6"/>
    <n v="3"/>
    <n v="3"/>
    <n v="599.48"/>
    <n v="599.48"/>
    <n v="0.22"/>
    <n v="0.22"/>
    <s v="PayPal"/>
    <n v="1402.7832000000001"/>
    <n v="1798.22"/>
    <s v="East"/>
  </r>
  <r>
    <s v="SALE683"/>
    <d v="2023-11-02T00:00:00"/>
    <s v="CUST1357"/>
    <x v="53"/>
    <s v="STORE1"/>
    <n v="3"/>
    <n v="3"/>
    <n v="401.42"/>
    <n v="401.42"/>
    <n v="0.01"/>
    <n v="0.01"/>
    <s v="COD"/>
    <n v="1192.2174"/>
    <n v="1204.25"/>
    <s v="North"/>
  </r>
  <r>
    <s v="SALE684"/>
    <d v="2025-09-07T00:00:00"/>
    <s v="CUST1192"/>
    <x v="54"/>
    <s v="STORE8"/>
    <n v="4"/>
    <n v="4"/>
    <n v="442.54"/>
    <n v="442.54"/>
    <n v="0.06"/>
    <n v="0.06"/>
    <s v="Credit Card"/>
    <n v="1663.9503999999999"/>
    <n v="1770.1000000000001"/>
    <s v="West"/>
  </r>
  <r>
    <s v="SALE685"/>
    <d v="2023-12-10T00:00:00"/>
    <s v="CUST1456"/>
    <x v="12"/>
    <s v="STORE13"/>
    <n v="4"/>
    <n v="4"/>
    <n v="451.41"/>
    <n v="451.41"/>
    <n v="0.06"/>
    <n v="0.06"/>
    <s v="PayPal"/>
    <n v="1697.3016"/>
    <n v="1805.5800000000002"/>
    <s v="East"/>
  </r>
  <r>
    <s v="SALE686"/>
    <d v="2025-10-12T00:00:00"/>
    <s v="CUST1265"/>
    <x v="52"/>
    <s v="STORE9"/>
    <n v="4"/>
    <n v="4"/>
    <n v="547.21"/>
    <n v="547.21"/>
    <n v="0.25"/>
    <n v="0.25"/>
    <s v="Credit Card"/>
    <n v="1641.63"/>
    <n v="2188.59"/>
    <s v="South"/>
  </r>
  <r>
    <s v="SALE687"/>
    <d v="2025-04-03T00:00:00"/>
    <s v="CUST1203"/>
    <x v="72"/>
    <s v="STORE4"/>
    <n v="1"/>
    <n v="1"/>
    <n v="979.28"/>
    <n v="979.28"/>
    <n v="0.2"/>
    <n v="0.2"/>
    <s v="PayPal"/>
    <n v="783.42399999999998"/>
    <n v="979.07999999999993"/>
    <s v="South"/>
  </r>
  <r>
    <s v="SALE688"/>
    <d v="2024-01-09T00:00:00"/>
    <s v="CUST1464"/>
    <x v="6"/>
    <s v="STORE7"/>
    <n v="4"/>
    <n v="4"/>
    <n v="263.58999999999997"/>
    <n v="263.58999999999997"/>
    <n v="0.04"/>
    <n v="0.04"/>
    <s v="Credit Card"/>
    <n v="1012.1856"/>
    <n v="1054.32"/>
    <s v="South"/>
  </r>
  <r>
    <s v="SALE689"/>
    <d v="2025-08-07T00:00:00"/>
    <s v="CUST1002"/>
    <x v="59"/>
    <s v="STORE5"/>
    <n v="1"/>
    <n v="1"/>
    <n v="692.75"/>
    <n v="692.75"/>
    <n v="0.11"/>
    <n v="0.11"/>
    <s v="COD"/>
    <n v="616.54750000000001"/>
    <n v="692.64"/>
    <s v="North"/>
  </r>
  <r>
    <s v="SALE690"/>
    <d v="2024-01-10T00:00:00"/>
    <s v="CUST1163"/>
    <x v="81"/>
    <s v="STORE3"/>
    <n v="3"/>
    <n v="3"/>
    <n v="142.83000000000001"/>
    <n v="142.83000000000001"/>
    <n v="0.01"/>
    <n v="0.01"/>
    <s v="Credit Card"/>
    <n v="424.20510000000002"/>
    <n v="428.48"/>
    <s v="North"/>
  </r>
  <r>
    <s v="SALE691"/>
    <d v="2025-07-19T00:00:00"/>
    <s v="CUST1124"/>
    <x v="62"/>
    <s v="STORE2"/>
    <n v="2"/>
    <n v="2"/>
    <n v="419.25"/>
    <n v="419.25"/>
    <n v="0.17"/>
    <n v="0.17"/>
    <s v="PayPal"/>
    <n v="695.95499999999993"/>
    <n v="838.33"/>
    <s v="South"/>
  </r>
  <r>
    <s v="SALE692"/>
    <d v="2024-12-24T00:00:00"/>
    <s v="CUST1240"/>
    <x v="33"/>
    <s v="STORE19"/>
    <n v="2"/>
    <n v="2"/>
    <n v="800.84"/>
    <n v="800.84"/>
    <n v="0.27"/>
    <n v="0.27"/>
    <s v="COD"/>
    <n v="1169.2264"/>
    <n v="1601.41"/>
    <s v="East"/>
  </r>
  <r>
    <s v="SALE693"/>
    <d v="2024-08-16T00:00:00"/>
    <s v="CUST1001"/>
    <x v="70"/>
    <s v="STORE2"/>
    <n v="1"/>
    <n v="1"/>
    <n v="301.24"/>
    <n v="301.24"/>
    <n v="0.11"/>
    <n v="0.11"/>
    <s v="PayPal"/>
    <n v="268.10359999999997"/>
    <n v="301.13"/>
    <s v="South"/>
  </r>
  <r>
    <s v="SALE694"/>
    <d v="2024-07-24T00:00:00"/>
    <s v="CUST1288"/>
    <x v="65"/>
    <s v="STORE5"/>
    <n v="2"/>
    <n v="2"/>
    <n v="701.49"/>
    <n v="701.49"/>
    <n v="0.09"/>
    <n v="0.09"/>
    <s v="PayPal"/>
    <n v="1276.7118"/>
    <n v="1402.89"/>
    <s v="North"/>
  </r>
  <r>
    <s v="SALE695"/>
    <d v="2024-11-19T00:00:00"/>
    <s v="CUST1351"/>
    <x v="33"/>
    <s v="STORE10"/>
    <n v="4"/>
    <n v="4"/>
    <n v="413.48"/>
    <n v="413.48"/>
    <n v="0.02"/>
    <n v="0.02"/>
    <s v="PayPal"/>
    <n v="1620.8416"/>
    <n v="1653.9"/>
    <s v="East"/>
  </r>
  <r>
    <s v="SALE696"/>
    <d v="2024-03-14T00:00:00"/>
    <s v="CUST1197"/>
    <x v="67"/>
    <s v="STORE1"/>
    <n v="4"/>
    <n v="4"/>
    <n v="167.83"/>
    <n v="167.83"/>
    <n v="0.15"/>
    <n v="0.15"/>
    <s v="Credit Card"/>
    <n v="570.62200000000007"/>
    <n v="671.17000000000007"/>
    <s v="North"/>
  </r>
  <r>
    <s v="SALE697"/>
    <d v="2025-06-24T00:00:00"/>
    <s v="CUST1139"/>
    <x v="5"/>
    <s v="STORE18"/>
    <n v="2"/>
    <n v="2"/>
    <n v="669.12"/>
    <n v="669.12"/>
    <n v="0.22"/>
    <n v="0.22"/>
    <s v="Credit Card"/>
    <n v="1043.8271999999999"/>
    <n v="1338.02"/>
    <s v="East"/>
  </r>
  <r>
    <s v="SALE698"/>
    <d v="2024-08-26T00:00:00"/>
    <s v="CUST1039"/>
    <x v="92"/>
    <s v="STORE7"/>
    <n v="3"/>
    <n v="3"/>
    <n v="346.77"/>
    <n v="346.77"/>
    <n v="0.18"/>
    <n v="0.18"/>
    <s v="PayPal"/>
    <n v="853.05420000000004"/>
    <n v="1040.1299999999999"/>
    <s v="South"/>
  </r>
  <r>
    <s v="SALE699"/>
    <d v="2025-10-09T00:00:00"/>
    <s v="CUST1059"/>
    <x v="34"/>
    <s v="STORE19"/>
    <n v="3"/>
    <n v="3"/>
    <n v="648.33000000000004"/>
    <n v="648.33000000000004"/>
    <n v="0.2"/>
    <n v="0.2"/>
    <s v="COD"/>
    <n v="1555.992"/>
    <n v="1944.7900000000002"/>
    <s v="East"/>
  </r>
  <r>
    <s v="SALE700"/>
    <d v="2024-04-19T00:00:00"/>
    <s v="CUST1285"/>
    <x v="96"/>
    <s v="STORE2"/>
    <n v="4"/>
    <n v="4"/>
    <n v="254.94"/>
    <n v="254.94"/>
    <n v="0.06"/>
    <n v="0.06"/>
    <s v="PayPal"/>
    <n v="958.57439999999997"/>
    <n v="1019.7"/>
    <s v="South"/>
  </r>
  <r>
    <s v="SALE701"/>
    <d v="2024-05-08T00:00:00"/>
    <s v="CUST1338"/>
    <x v="82"/>
    <s v="STORE4"/>
    <n v="1"/>
    <n v="1"/>
    <n v="445.5"/>
    <n v="445.5"/>
    <n v="0.28000000000000003"/>
    <n v="0.28000000000000003"/>
    <s v="Credit Card"/>
    <n v="320.76"/>
    <n v="445.22"/>
    <s v="South"/>
  </r>
  <r>
    <s v="SALE702"/>
    <d v="2024-06-16T00:00:00"/>
    <s v="CUST1221"/>
    <x v="64"/>
    <s v="STORE4"/>
    <n v="1"/>
    <n v="1"/>
    <n v="900.94"/>
    <n v="900.94"/>
    <n v="0.1"/>
    <n v="0.1"/>
    <s v="Credit Card"/>
    <n v="810.84600000000012"/>
    <n v="900.84"/>
    <s v="South"/>
  </r>
  <r>
    <s v="SALE703"/>
    <d v="2024-05-17T00:00:00"/>
    <s v="CUST1196"/>
    <x v="5"/>
    <s v="STORE16"/>
    <n v="3"/>
    <n v="3"/>
    <n v="262.69"/>
    <n v="262.69"/>
    <n v="0.04"/>
    <n v="0.04"/>
    <s v="PayPal"/>
    <n v="756.54719999999986"/>
    <n v="788.03"/>
    <s v="West"/>
  </r>
  <r>
    <s v="SALE704"/>
    <d v="2024-04-04T00:00:00"/>
    <s v="CUST1482"/>
    <x v="88"/>
    <s v="STORE2"/>
    <n v="3"/>
    <n v="3"/>
    <n v="212.72"/>
    <n v="212.72"/>
    <n v="0.22"/>
    <n v="0.22"/>
    <s v="PayPal"/>
    <n v="497.76479999999998"/>
    <n v="637.93999999999994"/>
    <s v="South"/>
  </r>
  <r>
    <s v="SALE705"/>
    <d v="2025-05-26T00:00:00"/>
    <s v="CUST1151"/>
    <x v="10"/>
    <s v="STORE18"/>
    <n v="4"/>
    <n v="4"/>
    <n v="757.9"/>
    <n v="757.9"/>
    <n v="0.22"/>
    <n v="0.22"/>
    <s v="PayPal"/>
    <n v="2364.6480000000001"/>
    <n v="3031.38"/>
    <s v="East"/>
  </r>
  <r>
    <s v="SALE706"/>
    <d v="2024-02-24T00:00:00"/>
    <s v="CUST1017"/>
    <x v="61"/>
    <s v="STORE17"/>
    <n v="1"/>
    <n v="1"/>
    <n v="846.04"/>
    <n v="846.04"/>
    <n v="0.08"/>
    <n v="0.08"/>
    <s v="PayPal"/>
    <n v="778.35680000000002"/>
    <n v="845.95999999999992"/>
    <s v="North"/>
  </r>
  <r>
    <s v="SALE707"/>
    <d v="2023-12-07T00:00:00"/>
    <s v="CUST1159"/>
    <x v="48"/>
    <s v="STORE7"/>
    <n v="3"/>
    <n v="3"/>
    <n v="179.7"/>
    <n v="179.7"/>
    <n v="0.17"/>
    <n v="0.17"/>
    <s v="COD"/>
    <n v="447.45299999999992"/>
    <n v="538.92999999999995"/>
    <s v="South"/>
  </r>
  <r>
    <s v="SALE708"/>
    <d v="2024-10-07T00:00:00"/>
    <s v="CUST1446"/>
    <x v="45"/>
    <s v="STORE4"/>
    <n v="4"/>
    <n v="4"/>
    <n v="681.08"/>
    <n v="681.08"/>
    <n v="0"/>
    <n v="0"/>
    <s v="PayPal"/>
    <n v="2724.32"/>
    <n v="2724.32"/>
    <s v="South"/>
  </r>
  <r>
    <s v="SALE709"/>
    <d v="2023-11-22T00:00:00"/>
    <s v="CUST1403"/>
    <x v="83"/>
    <s v="STORE7"/>
    <n v="4"/>
    <n v="4"/>
    <n v="723.44"/>
    <n v="723.44"/>
    <n v="0.14000000000000001"/>
    <n v="0.14000000000000001"/>
    <s v="PayPal"/>
    <n v="2488.6336000000001"/>
    <n v="2893.6200000000003"/>
    <s v="South"/>
  </r>
  <r>
    <s v="SALE710"/>
    <d v="2025-10-09T00:00:00"/>
    <s v="CUST1126"/>
    <x v="45"/>
    <s v="STORE14"/>
    <n v="4"/>
    <n v="4"/>
    <n v="471.89"/>
    <n v="471.89"/>
    <n v="0.12"/>
    <n v="0.12"/>
    <s v="COD"/>
    <n v="1661.0527999999999"/>
    <n v="1887.44"/>
    <s v="South"/>
  </r>
  <r>
    <s v="SALE711"/>
    <d v="2024-09-24T00:00:00"/>
    <s v="CUST1366"/>
    <x v="51"/>
    <s v="STORE17"/>
    <n v="1"/>
    <n v="1"/>
    <n v="613.17999999999995"/>
    <n v="613.17999999999995"/>
    <n v="0.14000000000000001"/>
    <n v="0.14000000000000001"/>
    <s v="COD"/>
    <n v="527.33479999999997"/>
    <n v="613.04"/>
    <s v="North"/>
  </r>
  <r>
    <s v="SALE712"/>
    <d v="2023-10-30T00:00:00"/>
    <s v="CUST1051"/>
    <x v="19"/>
    <s v="STORE4"/>
    <n v="1"/>
    <n v="1"/>
    <n v="651.30999999999995"/>
    <n v="651.30999999999995"/>
    <n v="0.24"/>
    <n v="0.24"/>
    <s v="PayPal"/>
    <n v="494.99560000000002"/>
    <n v="651.06999999999994"/>
    <s v="South"/>
  </r>
  <r>
    <s v="SALE713"/>
    <d v="2024-02-11T00:00:00"/>
    <s v="CUST1024"/>
    <x v="58"/>
    <s v="STORE6"/>
    <n v="2"/>
    <n v="2"/>
    <n v="635.14"/>
    <n v="635.14"/>
    <n v="0.1"/>
    <n v="0.1"/>
    <s v="COD"/>
    <n v="1143.252"/>
    <n v="1270.18"/>
    <s v="East"/>
  </r>
  <r>
    <s v="SALE714"/>
    <d v="2025-04-05T00:00:00"/>
    <s v="CUST1380"/>
    <x v="24"/>
    <s v="STORE14"/>
    <n v="4"/>
    <n v="4"/>
    <n v="912.61"/>
    <n v="912.61"/>
    <n v="0.14000000000000001"/>
    <n v="0.14000000000000001"/>
    <s v="Credit Card"/>
    <n v="3139.3784000000001"/>
    <n v="3650.3"/>
    <s v="South"/>
  </r>
  <r>
    <s v="SALE715"/>
    <d v="2025-05-18T00:00:00"/>
    <s v="CUST1274"/>
    <x v="44"/>
    <s v="STORE7"/>
    <n v="3"/>
    <n v="3"/>
    <n v="79.77"/>
    <n v="79.77"/>
    <n v="0.09"/>
    <n v="0.09"/>
    <s v="Credit Card"/>
    <n v="217.77209999999999"/>
    <n v="239.22"/>
    <s v="South"/>
  </r>
  <r>
    <s v="SALE716"/>
    <d v="2025-04-08T00:00:00"/>
    <s v="CUST1277"/>
    <x v="32"/>
    <s v="STORE15"/>
    <n v="4"/>
    <n v="4"/>
    <n v="603.52"/>
    <n v="603.52"/>
    <n v="0.25"/>
    <n v="0.25"/>
    <s v="Credit Card"/>
    <n v="1810.56"/>
    <n v="2413.83"/>
    <s v="North"/>
  </r>
  <r>
    <s v="SALE717"/>
    <d v="2024-11-29T00:00:00"/>
    <s v="CUST1077"/>
    <x v="25"/>
    <s v="STORE12"/>
    <n v="4"/>
    <n v="4"/>
    <n v="453.12"/>
    <n v="453.12"/>
    <n v="0.23"/>
    <n v="0.23"/>
    <s v="COD"/>
    <n v="1395.6096"/>
    <n v="1812.25"/>
    <s v="North"/>
  </r>
  <r>
    <s v="SALE718"/>
    <d v="2024-12-30T00:00:00"/>
    <s v="CUST1497"/>
    <x v="9"/>
    <s v="STORE9"/>
    <n v="2"/>
    <n v="2"/>
    <n v="974.35"/>
    <n v="974.35"/>
    <n v="0.15"/>
    <n v="0.15"/>
    <s v="Credit Card"/>
    <n v="1656.395"/>
    <n v="1948.55"/>
    <s v="South"/>
  </r>
  <r>
    <s v="SALE719"/>
    <d v="2025-06-16T00:00:00"/>
    <s v="CUST1476"/>
    <x v="98"/>
    <s v="STORE17"/>
    <n v="4"/>
    <n v="4"/>
    <n v="52.35"/>
    <n v="52.35"/>
    <n v="0.23"/>
    <n v="0.23"/>
    <s v="COD"/>
    <n v="161.238"/>
    <n v="209.17000000000002"/>
    <s v="North"/>
  </r>
  <r>
    <s v="SALE720"/>
    <d v="2025-06-16T00:00:00"/>
    <s v="CUST1370"/>
    <x v="15"/>
    <s v="STORE17"/>
    <n v="3"/>
    <n v="3"/>
    <n v="681.58"/>
    <n v="681.58"/>
    <n v="0.23"/>
    <n v="0.23"/>
    <s v="Credit Card"/>
    <n v="1574.4498000000001"/>
    <n v="2044.5100000000002"/>
    <s v="North"/>
  </r>
  <r>
    <s v="SALE721"/>
    <d v="2024-04-02T00:00:00"/>
    <s v="CUST1177"/>
    <x v="50"/>
    <s v="STORE15"/>
    <n v="3"/>
    <n v="3"/>
    <n v="71.23"/>
    <n v="71.23"/>
    <n v="0.03"/>
    <n v="0.03"/>
    <s v="Credit Card"/>
    <n v="207.27930000000001"/>
    <n v="213.66"/>
    <s v="North"/>
  </r>
  <r>
    <s v="SALE722"/>
    <d v="2024-03-28T00:00:00"/>
    <s v="CUST1241"/>
    <x v="5"/>
    <s v="STORE14"/>
    <n v="1"/>
    <n v="1"/>
    <n v="31.36"/>
    <n v="31.36"/>
    <n v="0.21"/>
    <n v="0.21"/>
    <s v="COD"/>
    <n v="24.7744"/>
    <n v="31.15"/>
    <s v="South"/>
  </r>
  <r>
    <s v="SALE723"/>
    <d v="2025-01-17T00:00:00"/>
    <s v="CUST1341"/>
    <x v="89"/>
    <s v="STORE13"/>
    <n v="2"/>
    <n v="2"/>
    <n v="555.54999999999995"/>
    <n v="555.54999999999995"/>
    <n v="0.14000000000000001"/>
    <n v="0.14000000000000001"/>
    <s v="Credit Card"/>
    <n v="955.54599999999994"/>
    <n v="1110.9599999999998"/>
    <s v="East"/>
  </r>
  <r>
    <s v="SALE724"/>
    <d v="2025-04-13T00:00:00"/>
    <s v="CUST1251"/>
    <x v="73"/>
    <s v="STORE16"/>
    <n v="4"/>
    <n v="4"/>
    <n v="805.99"/>
    <n v="805.99"/>
    <n v="0.06"/>
    <n v="0.06"/>
    <s v="Credit Card"/>
    <n v="3030.5223999999998"/>
    <n v="3223.9"/>
    <s v="West"/>
  </r>
  <r>
    <s v="SALE725"/>
    <d v="2024-07-01T00:00:00"/>
    <s v="CUST1388"/>
    <x v="51"/>
    <s v="STORE1"/>
    <n v="1"/>
    <n v="1"/>
    <n v="506.55"/>
    <n v="506.55"/>
    <n v="0.28000000000000003"/>
    <n v="0.28000000000000003"/>
    <s v="Credit Card"/>
    <n v="364.71600000000001"/>
    <n v="506.27000000000004"/>
    <s v="North"/>
  </r>
  <r>
    <s v="SALE726"/>
    <d v="2024-12-14T00:00:00"/>
    <s v="CUST1130"/>
    <x v="89"/>
    <s v="STORE11"/>
    <n v="3"/>
    <n v="3"/>
    <n v="28.69"/>
    <n v="28.69"/>
    <n v="0.02"/>
    <n v="0.02"/>
    <s v="Credit Card"/>
    <n v="84.348600000000005"/>
    <n v="86.050000000000011"/>
    <s v="South"/>
  </r>
  <r>
    <s v="SALE727"/>
    <d v="2023-11-23T00:00:00"/>
    <s v="CUST1387"/>
    <x v="3"/>
    <s v="STORE4"/>
    <n v="1"/>
    <n v="1"/>
    <n v="106.07"/>
    <n v="106.07"/>
    <n v="0.23"/>
    <n v="0.23"/>
    <s v="COD"/>
    <n v="81.673900000000003"/>
    <n v="105.83999999999999"/>
    <s v="South"/>
  </r>
  <r>
    <s v="SALE728"/>
    <d v="2023-10-26T00:00:00"/>
    <s v="CUST1260"/>
    <x v="52"/>
    <s v="STORE0"/>
    <n v="4"/>
    <n v="4"/>
    <n v="289.77"/>
    <n v="289.77"/>
    <n v="0.06"/>
    <n v="0.06"/>
    <s v="PayPal"/>
    <n v="1089.5352"/>
    <n v="1159.02"/>
    <s v="East"/>
  </r>
  <r>
    <s v="SALE729"/>
    <d v="2023-12-03T00:00:00"/>
    <s v="CUST1156"/>
    <x v="50"/>
    <s v="STORE18"/>
    <n v="2"/>
    <n v="2"/>
    <n v="354.26"/>
    <n v="354.26"/>
    <n v="0.01"/>
    <n v="0.01"/>
    <s v="COD"/>
    <n v="701.4348"/>
    <n v="708.51"/>
    <s v="East"/>
  </r>
  <r>
    <s v="SALE730"/>
    <d v="2024-09-19T00:00:00"/>
    <s v="CUST1385"/>
    <x v="88"/>
    <s v="STORE14"/>
    <n v="1"/>
    <n v="1"/>
    <n v="522.72"/>
    <n v="522.72"/>
    <n v="0.25"/>
    <n v="0.25"/>
    <s v="PayPal"/>
    <n v="392.04"/>
    <n v="522.47"/>
    <s v="South"/>
  </r>
  <r>
    <s v="SALE731"/>
    <d v="2024-10-04T00:00:00"/>
    <s v="CUST1057"/>
    <x v="23"/>
    <s v="STORE9"/>
    <n v="3"/>
    <n v="3"/>
    <n v="966.02"/>
    <n v="966.02"/>
    <n v="0.03"/>
    <n v="0.03"/>
    <s v="COD"/>
    <n v="2811.1181999999999"/>
    <n v="2898.0299999999997"/>
    <s v="South"/>
  </r>
  <r>
    <s v="SALE732"/>
    <d v="2023-10-18T00:00:00"/>
    <s v="CUST1224"/>
    <x v="57"/>
    <s v="STORE17"/>
    <n v="1"/>
    <n v="1"/>
    <n v="498.61"/>
    <n v="498.61"/>
    <n v="0.04"/>
    <n v="0.04"/>
    <s v="PayPal"/>
    <n v="478.66559999999998"/>
    <n v="498.57"/>
    <s v="North"/>
  </r>
  <r>
    <s v="SALE733"/>
    <d v="2025-05-06T00:00:00"/>
    <s v="CUST1330"/>
    <x v="63"/>
    <s v="STORE6"/>
    <n v="4"/>
    <n v="4"/>
    <n v="758.27"/>
    <n v="758.27"/>
    <n v="0.05"/>
    <n v="0.05"/>
    <s v="PayPal"/>
    <n v="2881.4259999999999"/>
    <n v="3033.0299999999997"/>
    <s v="East"/>
  </r>
  <r>
    <s v="SALE734"/>
    <d v="2024-03-20T00:00:00"/>
    <s v="CUST1198"/>
    <x v="58"/>
    <s v="STORE2"/>
    <n v="2"/>
    <n v="2"/>
    <n v="371.03"/>
    <n v="371.03"/>
    <n v="0.23"/>
    <n v="0.23"/>
    <s v="PayPal"/>
    <n v="571.38619999999992"/>
    <n v="741.82999999999993"/>
    <s v="South"/>
  </r>
  <r>
    <s v="SALE735"/>
    <d v="2024-06-10T00:00:00"/>
    <s v="CUST1355"/>
    <x v="52"/>
    <s v="STORE17"/>
    <n v="1"/>
    <n v="1"/>
    <n v="230.32"/>
    <n v="230.32"/>
    <n v="0.05"/>
    <n v="0.05"/>
    <s v="COD"/>
    <n v="218.804"/>
    <n v="230.26999999999998"/>
    <s v="North"/>
  </r>
  <r>
    <s v="SALE736"/>
    <d v="2024-08-22T00:00:00"/>
    <s v="CUST1342"/>
    <x v="86"/>
    <s v="STORE6"/>
    <n v="2"/>
    <n v="2"/>
    <n v="985.43"/>
    <n v="985.43"/>
    <n v="0.28000000000000003"/>
    <n v="0.28000000000000003"/>
    <s v="COD"/>
    <n v="1419.0192"/>
    <n v="1970.58"/>
    <s v="East"/>
  </r>
  <r>
    <s v="SALE737"/>
    <d v="2025-04-09T00:00:00"/>
    <s v="CUST1422"/>
    <x v="93"/>
    <s v="STORE4"/>
    <n v="2"/>
    <n v="2"/>
    <n v="492.5"/>
    <n v="492.5"/>
    <n v="0.3"/>
    <n v="0.3"/>
    <s v="PayPal"/>
    <n v="689.5"/>
    <n v="984.7"/>
    <s v="South"/>
  </r>
  <r>
    <s v="SALE738"/>
    <d v="2024-12-31T00:00:00"/>
    <s v="CUST1364"/>
    <x v="54"/>
    <s v="STORE11"/>
    <n v="2"/>
    <n v="2"/>
    <n v="213.69"/>
    <n v="213.69"/>
    <n v="0.28000000000000003"/>
    <n v="0.28000000000000003"/>
    <s v="PayPal"/>
    <n v="307.71359999999999"/>
    <n v="427.1"/>
    <s v="South"/>
  </r>
  <r>
    <s v="SALE739"/>
    <d v="2025-02-28T00:00:00"/>
    <s v="CUST1065"/>
    <x v="42"/>
    <s v="STORE8"/>
    <n v="4"/>
    <n v="4"/>
    <n v="618.83000000000004"/>
    <n v="618.83000000000004"/>
    <n v="0.08"/>
    <n v="0.08"/>
    <s v="PayPal"/>
    <n v="2277.2944000000002"/>
    <n v="2475.2400000000002"/>
    <s v="West"/>
  </r>
  <r>
    <s v="SALE740"/>
    <d v="2024-01-22T00:00:00"/>
    <s v="CUST1093"/>
    <x v="4"/>
    <s v="STORE11"/>
    <n v="2"/>
    <n v="2"/>
    <n v="81.16"/>
    <n v="81.16"/>
    <n v="0.16"/>
    <n v="0.16"/>
    <s v="PayPal"/>
    <n v="136.34880000000001"/>
    <n v="162.16"/>
    <s v="South"/>
  </r>
  <r>
    <s v="SALE741"/>
    <d v="2024-03-21T00:00:00"/>
    <s v="CUST1002"/>
    <x v="56"/>
    <s v="STORE9"/>
    <n v="1"/>
    <n v="1"/>
    <n v="431.69"/>
    <n v="431.69"/>
    <n v="0.09"/>
    <n v="0.09"/>
    <s v="Credit Card"/>
    <n v="392.83789999999999"/>
    <n v="431.6"/>
    <s v="South"/>
  </r>
  <r>
    <s v="SALE742"/>
    <d v="2024-12-22T00:00:00"/>
    <s v="CUST1405"/>
    <x v="97"/>
    <s v="STORE5"/>
    <n v="3"/>
    <n v="3"/>
    <n v="438.65"/>
    <n v="438.65"/>
    <n v="0.28999999999999998"/>
    <n v="0.28999999999999998"/>
    <s v="PayPal"/>
    <n v="934.32449999999983"/>
    <n v="1315.6599999999999"/>
    <s v="North"/>
  </r>
  <r>
    <s v="SALE743"/>
    <d v="2024-04-02T00:00:00"/>
    <s v="CUST1172"/>
    <x v="29"/>
    <s v="STORE3"/>
    <n v="3"/>
    <n v="3"/>
    <n v="339.41"/>
    <n v="339.41"/>
    <n v="0.26"/>
    <n v="0.26"/>
    <s v="Credit Card"/>
    <n v="753.49019999999996"/>
    <n v="1017.97"/>
    <s v="North"/>
  </r>
  <r>
    <s v="SALE744"/>
    <d v="2025-01-30T00:00:00"/>
    <s v="CUST1470"/>
    <x v="29"/>
    <s v="STORE9"/>
    <n v="4"/>
    <n v="4"/>
    <n v="848.47"/>
    <n v="848.47"/>
    <n v="0.21"/>
    <n v="0.21"/>
    <s v="COD"/>
    <n v="2681.1651999999999"/>
    <n v="3393.67"/>
    <s v="South"/>
  </r>
  <r>
    <s v="SALE745"/>
    <d v="2025-03-31T00:00:00"/>
    <s v="CUST1192"/>
    <x v="22"/>
    <s v="STORE8"/>
    <n v="1"/>
    <n v="1"/>
    <n v="664.87"/>
    <n v="664.87"/>
    <n v="0.08"/>
    <n v="0.08"/>
    <s v="PayPal"/>
    <n v="611.68040000000008"/>
    <n v="664.79"/>
    <s v="West"/>
  </r>
  <r>
    <s v="SALE746"/>
    <d v="2025-01-30T00:00:00"/>
    <s v="CUST1099"/>
    <x v="10"/>
    <s v="STORE7"/>
    <n v="1"/>
    <n v="1"/>
    <n v="412.11"/>
    <n v="412.11"/>
    <n v="0.23"/>
    <n v="0.23"/>
    <s v="PayPal"/>
    <n v="317.32470000000001"/>
    <n v="411.88"/>
    <s v="South"/>
  </r>
  <r>
    <s v="SALE747"/>
    <d v="2025-09-16T00:00:00"/>
    <s v="CUST1122"/>
    <x v="32"/>
    <s v="STORE1"/>
    <n v="1"/>
    <n v="1"/>
    <n v="126.09"/>
    <n v="126.09"/>
    <n v="0.05"/>
    <n v="0.05"/>
    <s v="COD"/>
    <n v="119.7855"/>
    <n v="126.04"/>
    <s v="North"/>
  </r>
  <r>
    <s v="SALE748"/>
    <d v="2025-09-17T00:00:00"/>
    <s v="CUST1198"/>
    <x v="22"/>
    <s v="STORE10"/>
    <n v="4"/>
    <n v="4"/>
    <n v="602.39"/>
    <n v="602.39"/>
    <n v="0.19"/>
    <n v="0.19"/>
    <s v="COD"/>
    <n v="1951.7436"/>
    <n v="2409.37"/>
    <s v="East"/>
  </r>
  <r>
    <s v="SALE749"/>
    <d v="2025-10-11T00:00:00"/>
    <s v="CUST1325"/>
    <x v="74"/>
    <s v="STORE3"/>
    <n v="3"/>
    <n v="3"/>
    <n v="447.69"/>
    <n v="447.69"/>
    <n v="0.02"/>
    <n v="0.02"/>
    <s v="COD"/>
    <n v="1316.2085999999999"/>
    <n v="1343.05"/>
    <s v="North"/>
  </r>
  <r>
    <s v="SALE750"/>
    <d v="2025-05-01T00:00:00"/>
    <s v="CUST1248"/>
    <x v="13"/>
    <s v="STORE3"/>
    <n v="3"/>
    <n v="3"/>
    <n v="35.159999999999997"/>
    <n v="35.159999999999997"/>
    <n v="0.04"/>
    <n v="0.04"/>
    <s v="COD"/>
    <n v="101.2608"/>
    <n v="105.43999999999998"/>
    <s v="North"/>
  </r>
  <r>
    <s v="SALE751"/>
    <d v="2025-03-24T00:00:00"/>
    <s v="CUST1330"/>
    <x v="18"/>
    <s v="STORE11"/>
    <n v="2"/>
    <n v="2"/>
    <n v="838.59"/>
    <n v="838.59"/>
    <n v="0.18"/>
    <n v="0.18"/>
    <s v="COD"/>
    <n v="1375.2876000000001"/>
    <n v="1677"/>
    <s v="South"/>
  </r>
  <r>
    <s v="SALE752"/>
    <d v="2024-11-02T00:00:00"/>
    <s v="CUST1089"/>
    <x v="4"/>
    <s v="STORE6"/>
    <n v="4"/>
    <n v="4"/>
    <n v="867.94"/>
    <n v="867.94"/>
    <n v="0.26"/>
    <n v="0.26"/>
    <s v="PayPal"/>
    <n v="2569.1024000000002"/>
    <n v="3471.5"/>
    <s v="East"/>
  </r>
  <r>
    <s v="SALE753"/>
    <d v="2024-10-26T00:00:00"/>
    <s v="CUST1196"/>
    <x v="11"/>
    <s v="STORE17"/>
    <n v="1"/>
    <n v="1"/>
    <n v="623.88"/>
    <n v="623.88"/>
    <n v="0.25"/>
    <n v="0.25"/>
    <s v="Credit Card"/>
    <n v="467.91"/>
    <n v="623.63"/>
    <s v="North"/>
  </r>
  <r>
    <s v="SALE754"/>
    <d v="2024-09-11T00:00:00"/>
    <s v="CUST1177"/>
    <x v="63"/>
    <s v="STORE14"/>
    <n v="2"/>
    <n v="2"/>
    <n v="567.95000000000005"/>
    <n v="567.95000000000005"/>
    <n v="0.12"/>
    <n v="0.12"/>
    <s v="PayPal"/>
    <n v="999.5920000000001"/>
    <n v="1135.7800000000002"/>
    <s v="South"/>
  </r>
  <r>
    <s v="SALE755"/>
    <d v="2024-07-10T00:00:00"/>
    <s v="CUST1323"/>
    <x v="45"/>
    <s v="STORE18"/>
    <n v="2"/>
    <n v="2"/>
    <n v="671.69"/>
    <n v="671.69"/>
    <n v="0.19"/>
    <n v="0.19"/>
    <s v="Credit Card"/>
    <n v="1088.1378"/>
    <n v="1343.19"/>
    <s v="East"/>
  </r>
  <r>
    <s v="SALE756"/>
    <d v="2025-05-09T00:00:00"/>
    <s v="CUST1206"/>
    <x v="96"/>
    <s v="STORE7"/>
    <n v="2"/>
    <n v="2"/>
    <n v="257.95999999999998"/>
    <n v="257.95999999999998"/>
    <n v="0.21"/>
    <n v="0.21"/>
    <s v="PayPal"/>
    <n v="407.57679999999999"/>
    <n v="515.70999999999992"/>
    <s v="South"/>
  </r>
  <r>
    <s v="SALE757"/>
    <d v="2024-07-02T00:00:00"/>
    <s v="CUST1204"/>
    <x v="24"/>
    <s v="STORE19"/>
    <n v="4"/>
    <n v="4"/>
    <n v="281.48"/>
    <n v="281.48"/>
    <n v="0.27"/>
    <n v="0.27"/>
    <s v="PayPal"/>
    <n v="821.92160000000001"/>
    <n v="1125.6500000000001"/>
    <s v="East"/>
  </r>
  <r>
    <s v="SALE758"/>
    <d v="2024-06-27T00:00:00"/>
    <s v="CUST1316"/>
    <x v="42"/>
    <s v="STORE11"/>
    <n v="1"/>
    <n v="1"/>
    <n v="202.13"/>
    <n v="202.13"/>
    <n v="0.13"/>
    <n v="0.13"/>
    <s v="COD"/>
    <n v="175.85310000000001"/>
    <n v="202"/>
    <s v="South"/>
  </r>
  <r>
    <s v="SALE759"/>
    <d v="2023-11-13T00:00:00"/>
    <s v="CUST1271"/>
    <x v="1"/>
    <s v="STORE5"/>
    <n v="1"/>
    <n v="1"/>
    <n v="370.66"/>
    <n v="370.66"/>
    <n v="0.01"/>
    <n v="0.01"/>
    <s v="PayPal"/>
    <n v="366.95339999999999"/>
    <n v="370.65000000000003"/>
    <s v="North"/>
  </r>
  <r>
    <s v="SALE760"/>
    <d v="2024-02-19T00:00:00"/>
    <s v="CUST1005"/>
    <x v="86"/>
    <s v="STORE12"/>
    <n v="4"/>
    <n v="4"/>
    <n v="731.53"/>
    <n v="731.53"/>
    <n v="0.12"/>
    <n v="0.12"/>
    <s v="Credit Card"/>
    <n v="2574.9856"/>
    <n v="2926"/>
    <s v="North"/>
  </r>
  <r>
    <s v="SALE761"/>
    <d v="2024-03-20T00:00:00"/>
    <s v="CUST1165"/>
    <x v="36"/>
    <s v="STORE1"/>
    <n v="3"/>
    <n v="3"/>
    <n v="468.25"/>
    <n v="468.25"/>
    <n v="7.0000000000000007E-2"/>
    <n v="7.0000000000000007E-2"/>
    <s v="PayPal"/>
    <n v="1306.4175"/>
    <n v="1404.68"/>
    <s v="North"/>
  </r>
  <r>
    <s v="SALE762"/>
    <d v="2024-03-09T00:00:00"/>
    <s v="CUST1001"/>
    <x v="22"/>
    <s v="STORE0"/>
    <n v="1"/>
    <n v="1"/>
    <n v="928.72"/>
    <n v="928.72"/>
    <n v="0.1"/>
    <n v="0.1"/>
    <s v="COD"/>
    <n v="835.84800000000007"/>
    <n v="928.62"/>
    <s v="East"/>
  </r>
  <r>
    <s v="SALE763"/>
    <d v="2024-07-26T00:00:00"/>
    <s v="CUST1101"/>
    <x v="83"/>
    <s v="STORE18"/>
    <n v="3"/>
    <n v="3"/>
    <n v="217.22"/>
    <n v="217.22"/>
    <n v="0.06"/>
    <n v="0.06"/>
    <s v="PayPal"/>
    <n v="612.56039999999996"/>
    <n v="651.6"/>
    <s v="East"/>
  </r>
  <r>
    <s v="SALE764"/>
    <d v="2025-03-29T00:00:00"/>
    <s v="CUST1405"/>
    <x v="10"/>
    <s v="STORE3"/>
    <n v="1"/>
    <n v="1"/>
    <n v="387.99"/>
    <n v="387.99"/>
    <n v="0.3"/>
    <n v="0.3"/>
    <s v="Credit Card"/>
    <n v="271.59300000000002"/>
    <n v="387.69"/>
    <s v="North"/>
  </r>
  <r>
    <s v="SALE765"/>
    <d v="2025-03-02T00:00:00"/>
    <s v="CUST1476"/>
    <x v="97"/>
    <s v="STORE6"/>
    <n v="4"/>
    <n v="4"/>
    <n v="186.24"/>
    <n v="186.24"/>
    <n v="0.23"/>
    <n v="0.23"/>
    <s v="Credit Card"/>
    <n v="573.61920000000009"/>
    <n v="744.73"/>
    <s v="East"/>
  </r>
  <r>
    <s v="SALE766"/>
    <d v="2024-06-11T00:00:00"/>
    <s v="CUST1296"/>
    <x v="43"/>
    <s v="STORE8"/>
    <n v="4"/>
    <n v="4"/>
    <n v="609.05999999999995"/>
    <n v="609.05999999999995"/>
    <n v="0.22"/>
    <n v="0.22"/>
    <s v="COD"/>
    <n v="1900.2672"/>
    <n v="2436.02"/>
    <s v="West"/>
  </r>
  <r>
    <s v="SALE767"/>
    <d v="2024-05-22T00:00:00"/>
    <s v="CUST1437"/>
    <x v="9"/>
    <s v="STORE11"/>
    <n v="1"/>
    <n v="1"/>
    <n v="827.91"/>
    <n v="827.91"/>
    <n v="0.21"/>
    <n v="0.21"/>
    <s v="PayPal"/>
    <n v="654.0489"/>
    <n v="827.69999999999993"/>
    <s v="South"/>
  </r>
  <r>
    <s v="SALE768"/>
    <d v="2024-07-13T00:00:00"/>
    <s v="CUST1176"/>
    <x v="50"/>
    <s v="STORE0"/>
    <n v="1"/>
    <n v="1"/>
    <n v="303.79000000000002"/>
    <n v="303.79000000000002"/>
    <n v="0.24"/>
    <n v="0.24"/>
    <s v="PayPal"/>
    <n v="230.88040000000001"/>
    <n v="303.55"/>
    <s v="East"/>
  </r>
  <r>
    <s v="SALE769"/>
    <d v="2025-09-02T00:00:00"/>
    <s v="CUST1104"/>
    <x v="92"/>
    <s v="STORE6"/>
    <n v="2"/>
    <n v="2"/>
    <n v="365.91"/>
    <n v="365.91"/>
    <n v="0.14000000000000001"/>
    <n v="0.14000000000000001"/>
    <s v="COD"/>
    <n v="629.36520000000007"/>
    <n v="731.68000000000006"/>
    <s v="East"/>
  </r>
  <r>
    <s v="SALE770"/>
    <d v="2025-04-15T00:00:00"/>
    <s v="CUST1069"/>
    <x v="60"/>
    <s v="STORE17"/>
    <n v="3"/>
    <n v="3"/>
    <n v="852.72"/>
    <n v="852.72"/>
    <n v="0.16"/>
    <n v="0.16"/>
    <s v="Credit Card"/>
    <n v="2148.8544000000002"/>
    <n v="2558"/>
    <s v="North"/>
  </r>
  <r>
    <s v="SALE771"/>
    <d v="2025-04-05T00:00:00"/>
    <s v="CUST1247"/>
    <x v="31"/>
    <s v="STORE4"/>
    <n v="1"/>
    <n v="1"/>
    <n v="768.25"/>
    <n v="768.25"/>
    <n v="0.18"/>
    <n v="0.18"/>
    <s v="Credit Card"/>
    <n v="629.96500000000003"/>
    <n v="768.07"/>
    <s v="South"/>
  </r>
  <r>
    <s v="SALE772"/>
    <d v="2023-11-24T00:00:00"/>
    <s v="CUST1350"/>
    <x v="80"/>
    <s v="STORE19"/>
    <n v="2"/>
    <n v="2"/>
    <n v="318.62"/>
    <n v="318.62"/>
    <n v="0.02"/>
    <n v="0.02"/>
    <s v="COD"/>
    <n v="624.49519999999995"/>
    <n v="637.22"/>
    <s v="East"/>
  </r>
  <r>
    <s v="SALE773"/>
    <d v="2025-01-26T00:00:00"/>
    <s v="CUST1049"/>
    <x v="3"/>
    <s v="STORE2"/>
    <n v="4"/>
    <n v="4"/>
    <n v="402.11"/>
    <n v="402.11"/>
    <n v="0.14000000000000001"/>
    <n v="0.14000000000000001"/>
    <s v="PayPal"/>
    <n v="1383.2583999999999"/>
    <n v="1608.3"/>
    <s v="South"/>
  </r>
  <r>
    <s v="SALE774"/>
    <d v="2025-05-27T00:00:00"/>
    <s v="CUST1408"/>
    <x v="94"/>
    <s v="STORE17"/>
    <n v="3"/>
    <n v="3"/>
    <n v="846.31"/>
    <n v="846.31"/>
    <n v="0.18"/>
    <n v="0.18"/>
    <s v="COD"/>
    <n v="2081.9225999999999"/>
    <n v="2538.75"/>
    <s v="North"/>
  </r>
  <r>
    <s v="SALE775"/>
    <d v="2025-06-13T00:00:00"/>
    <s v="CUST1168"/>
    <x v="32"/>
    <s v="STORE14"/>
    <n v="1"/>
    <n v="1"/>
    <n v="269.94"/>
    <n v="269.94"/>
    <n v="7.0000000000000007E-2"/>
    <n v="7.0000000000000007E-2"/>
    <s v="COD"/>
    <n v="251.04419999999999"/>
    <n v="269.87"/>
    <s v="South"/>
  </r>
  <r>
    <s v="SALE776"/>
    <d v="2024-06-29T00:00:00"/>
    <s v="CUST1241"/>
    <x v="42"/>
    <s v="STORE4"/>
    <n v="3"/>
    <n v="3"/>
    <n v="909.25"/>
    <n v="909.25"/>
    <n v="0.28999999999999998"/>
    <n v="0.28999999999999998"/>
    <s v="COD"/>
    <n v="1936.7025000000001"/>
    <n v="2727.46"/>
    <s v="South"/>
  </r>
  <r>
    <s v="SALE777"/>
    <d v="2024-02-09T00:00:00"/>
    <s v="CUST1363"/>
    <x v="52"/>
    <s v="STORE12"/>
    <n v="2"/>
    <n v="2"/>
    <n v="229.81"/>
    <n v="229.81"/>
    <n v="0.21"/>
    <n v="0.21"/>
    <s v="COD"/>
    <n v="363.09980000000002"/>
    <n v="459.41"/>
    <s v="North"/>
  </r>
  <r>
    <s v="SALE778"/>
    <d v="2024-06-08T00:00:00"/>
    <s v="CUST1037"/>
    <x v="36"/>
    <s v="STORE15"/>
    <n v="3"/>
    <n v="3"/>
    <n v="442.36"/>
    <n v="442.36"/>
    <n v="0.06"/>
    <n v="0.06"/>
    <s v="PayPal"/>
    <n v="1247.4552000000001"/>
    <n v="1327.02"/>
    <s v="North"/>
  </r>
  <r>
    <s v="SALE779"/>
    <d v="2024-04-04T00:00:00"/>
    <s v="CUST1239"/>
    <x v="56"/>
    <s v="STORE3"/>
    <n v="3"/>
    <n v="3"/>
    <n v="413.74"/>
    <n v="413.74"/>
    <n v="0.01"/>
    <n v="0.01"/>
    <s v="Credit Card"/>
    <n v="1228.8078"/>
    <n v="1241.21"/>
    <s v="North"/>
  </r>
  <r>
    <s v="SALE780"/>
    <d v="2024-07-04T00:00:00"/>
    <s v="CUST1496"/>
    <x v="41"/>
    <s v="STORE14"/>
    <n v="4"/>
    <n v="4"/>
    <n v="79.75"/>
    <n v="79.75"/>
    <n v="0.18"/>
    <n v="0.18"/>
    <s v="PayPal"/>
    <n v="261.58"/>
    <n v="318.82"/>
    <s v="South"/>
  </r>
  <r>
    <s v="SALE781"/>
    <d v="2024-05-21T00:00:00"/>
    <s v="CUST1495"/>
    <x v="43"/>
    <s v="STORE12"/>
    <n v="4"/>
    <n v="4"/>
    <n v="95.06"/>
    <n v="95.06"/>
    <n v="0.03"/>
    <n v="0.03"/>
    <s v="Credit Card"/>
    <n v="368.83280000000002"/>
    <n v="380.21000000000004"/>
    <s v="North"/>
  </r>
  <r>
    <s v="SALE782"/>
    <d v="2025-04-12T00:00:00"/>
    <s v="CUST1416"/>
    <x v="24"/>
    <s v="STORE7"/>
    <n v="4"/>
    <n v="4"/>
    <n v="107.08"/>
    <n v="107.08"/>
    <n v="0.27"/>
    <n v="0.27"/>
    <s v="COD"/>
    <n v="312.67360000000002"/>
    <n v="428.05"/>
    <s v="South"/>
  </r>
  <r>
    <s v="SALE783"/>
    <d v="2025-05-17T00:00:00"/>
    <s v="CUST1474"/>
    <x v="8"/>
    <s v="STORE18"/>
    <n v="1"/>
    <n v="1"/>
    <n v="873.18"/>
    <n v="873.18"/>
    <n v="0.03"/>
    <n v="0.03"/>
    <s v="COD"/>
    <n v="846.98459999999989"/>
    <n v="873.15"/>
    <s v="East"/>
  </r>
  <r>
    <s v="SALE784"/>
    <d v="2025-04-17T00:00:00"/>
    <s v="CUST1377"/>
    <x v="7"/>
    <s v="STORE18"/>
    <n v="1"/>
    <n v="1"/>
    <n v="914.75"/>
    <n v="914.75"/>
    <n v="0.1"/>
    <n v="0.1"/>
    <s v="COD"/>
    <n v="823.27499999999998"/>
    <n v="914.65"/>
    <s v="East"/>
  </r>
  <r>
    <s v="SALE785"/>
    <d v="2023-12-19T00:00:00"/>
    <s v="CUST1049"/>
    <x v="78"/>
    <s v="STORE13"/>
    <n v="4"/>
    <n v="4"/>
    <n v="457.33"/>
    <n v="457.33"/>
    <n v="0.1"/>
    <n v="0.1"/>
    <s v="Credit Card"/>
    <n v="1646.3879999999999"/>
    <n v="1829.22"/>
    <s v="East"/>
  </r>
  <r>
    <s v="SALE786"/>
    <d v="2024-11-06T00:00:00"/>
    <s v="CUST1292"/>
    <x v="8"/>
    <s v="STORE3"/>
    <n v="3"/>
    <n v="3"/>
    <n v="761.88"/>
    <n v="761.88"/>
    <n v="0.23"/>
    <n v="0.23"/>
    <s v="PayPal"/>
    <n v="1759.9428"/>
    <n v="2285.41"/>
    <s v="North"/>
  </r>
  <r>
    <s v="SALE787"/>
    <d v="2025-05-16T00:00:00"/>
    <s v="CUST1177"/>
    <x v="92"/>
    <s v="STORE19"/>
    <n v="4"/>
    <n v="4"/>
    <n v="122.87"/>
    <n v="122.87"/>
    <n v="0.13"/>
    <n v="0.13"/>
    <s v="Credit Card"/>
    <n v="427.58760000000001"/>
    <n v="491.35"/>
    <s v="East"/>
  </r>
  <r>
    <s v="SALE788"/>
    <d v="2025-05-01T00:00:00"/>
    <s v="CUST1475"/>
    <x v="78"/>
    <s v="STORE4"/>
    <n v="4"/>
    <n v="4"/>
    <n v="753"/>
    <n v="753"/>
    <n v="0.28000000000000003"/>
    <n v="0.28000000000000003"/>
    <s v="COD"/>
    <n v="2168.64"/>
    <n v="3011.72"/>
    <s v="South"/>
  </r>
  <r>
    <s v="SALE789"/>
    <d v="2024-02-03T00:00:00"/>
    <s v="CUST1370"/>
    <x v="23"/>
    <s v="STORE5"/>
    <n v="2"/>
    <n v="2"/>
    <n v="788.05"/>
    <n v="788.05"/>
    <n v="0.21"/>
    <n v="0.21"/>
    <s v="Credit Card"/>
    <n v="1245.1189999999999"/>
    <n v="1575.8899999999999"/>
    <s v="North"/>
  </r>
  <r>
    <s v="SALE790"/>
    <d v="2025-08-06T00:00:00"/>
    <s v="CUST1462"/>
    <x v="74"/>
    <s v="STORE10"/>
    <n v="2"/>
    <n v="2"/>
    <n v="807.1"/>
    <n v="807.1"/>
    <n v="0.28999999999999998"/>
    <n v="0.28999999999999998"/>
    <s v="Credit Card"/>
    <n v="1146.0820000000001"/>
    <n v="1613.91"/>
    <s v="East"/>
  </r>
  <r>
    <s v="SALE791"/>
    <d v="2024-01-29T00:00:00"/>
    <s v="CUST1134"/>
    <x v="67"/>
    <s v="STORE1"/>
    <n v="2"/>
    <n v="2"/>
    <n v="443.09"/>
    <n v="443.09"/>
    <n v="0.02"/>
    <n v="0.02"/>
    <s v="PayPal"/>
    <n v="868.45639999999992"/>
    <n v="886.16"/>
    <s v="North"/>
  </r>
  <r>
    <s v="SALE792"/>
    <d v="2025-08-01T00:00:00"/>
    <s v="CUST1468"/>
    <x v="46"/>
    <s v="STORE15"/>
    <n v="1"/>
    <n v="1"/>
    <n v="512.16"/>
    <n v="512.16"/>
    <n v="0.02"/>
    <n v="0.02"/>
    <s v="COD"/>
    <n v="501.91680000000002"/>
    <n v="512.14"/>
    <s v="North"/>
  </r>
  <r>
    <s v="SALE793"/>
    <d v="2024-10-12T00:00:00"/>
    <s v="CUST1208"/>
    <x v="89"/>
    <s v="STORE18"/>
    <n v="2"/>
    <n v="2"/>
    <n v="602.54999999999995"/>
    <n v="602.54999999999995"/>
    <n v="0.23"/>
    <n v="0.23"/>
    <s v="COD"/>
    <n v="927.92699999999991"/>
    <n v="1204.8699999999999"/>
    <s v="East"/>
  </r>
  <r>
    <s v="SALE794"/>
    <d v="2025-03-29T00:00:00"/>
    <s v="CUST1164"/>
    <x v="63"/>
    <s v="STORE0"/>
    <n v="3"/>
    <n v="3"/>
    <n v="846.19"/>
    <n v="846.19"/>
    <n v="0.09"/>
    <n v="0.09"/>
    <s v="COD"/>
    <n v="2310.0987"/>
    <n v="2538.48"/>
    <s v="East"/>
  </r>
  <r>
    <s v="SALE795"/>
    <d v="2025-04-25T00:00:00"/>
    <s v="CUST1326"/>
    <x v="20"/>
    <s v="STORE8"/>
    <n v="1"/>
    <n v="1"/>
    <n v="506.73"/>
    <n v="506.73"/>
    <n v="0.28999999999999998"/>
    <n v="0.28999999999999998"/>
    <s v="Credit Card"/>
    <n v="359.7783"/>
    <n v="506.44"/>
    <s v="West"/>
  </r>
  <r>
    <s v="SALE796"/>
    <d v="2024-01-08T00:00:00"/>
    <s v="CUST1052"/>
    <x v="69"/>
    <s v="STORE16"/>
    <n v="1"/>
    <n v="1"/>
    <n v="408.66"/>
    <n v="408.66"/>
    <n v="0.13"/>
    <n v="0.13"/>
    <s v="COD"/>
    <n v="355.5342"/>
    <n v="408.53000000000003"/>
    <s v="West"/>
  </r>
  <r>
    <s v="SALE797"/>
    <d v="2024-06-04T00:00:00"/>
    <s v="CUST1110"/>
    <x v="67"/>
    <s v="STORE17"/>
    <n v="3"/>
    <n v="3"/>
    <n v="170.48"/>
    <n v="170.48"/>
    <n v="0.06"/>
    <n v="0.06"/>
    <s v="COD"/>
    <n v="480.75359999999989"/>
    <n v="511.37999999999994"/>
    <s v="North"/>
  </r>
  <r>
    <s v="SALE798"/>
    <d v="2025-03-01T00:00:00"/>
    <s v="CUST1097"/>
    <x v="97"/>
    <s v="STORE9"/>
    <n v="1"/>
    <n v="1"/>
    <n v="423.48"/>
    <n v="423.48"/>
    <n v="0.18"/>
    <n v="0.18"/>
    <s v="PayPal"/>
    <n v="347.25360000000012"/>
    <n v="423.3"/>
    <s v="South"/>
  </r>
  <r>
    <s v="SALE799"/>
    <d v="2023-10-14T00:00:00"/>
    <s v="CUST1235"/>
    <x v="80"/>
    <s v="STORE11"/>
    <n v="4"/>
    <n v="4"/>
    <n v="23.57"/>
    <n v="23.57"/>
    <n v="0.1"/>
    <n v="0.1"/>
    <s v="Credit Card"/>
    <n v="84.852000000000004"/>
    <n v="94.18"/>
    <s v="South"/>
  </r>
  <r>
    <s v="SALE800"/>
    <d v="2025-06-29T00:00:00"/>
    <s v="CUST1381"/>
    <x v="63"/>
    <s v="STORE18"/>
    <n v="2"/>
    <n v="2"/>
    <n v="953.26"/>
    <n v="953.26"/>
    <n v="0.1"/>
    <n v="0.1"/>
    <s v="COD"/>
    <n v="1715.8679999999999"/>
    <n v="1906.42"/>
    <s v="East"/>
  </r>
  <r>
    <s v="SALE801"/>
    <d v="2023-12-17T00:00:00"/>
    <s v="CUST1347"/>
    <x v="78"/>
    <s v="STORE7"/>
    <n v="3"/>
    <n v="3"/>
    <n v="405.13"/>
    <n v="405.13"/>
    <n v="0.14000000000000001"/>
    <n v="0.14000000000000001"/>
    <s v="COD"/>
    <n v="1045.2354"/>
    <n v="1215.2499999999998"/>
    <s v="South"/>
  </r>
  <r>
    <s v="SALE802"/>
    <d v="2023-11-18T00:00:00"/>
    <s v="CUST1339"/>
    <x v="95"/>
    <s v="STORE4"/>
    <n v="2"/>
    <n v="2"/>
    <n v="333.83"/>
    <n v="333.83"/>
    <n v="0.26"/>
    <n v="0.26"/>
    <s v="PayPal"/>
    <n v="494.0684"/>
    <n v="667.4"/>
    <s v="South"/>
  </r>
  <r>
    <s v="SALE803"/>
    <d v="2025-03-25T00:00:00"/>
    <s v="CUST1333"/>
    <x v="52"/>
    <s v="STORE3"/>
    <n v="2"/>
    <n v="2"/>
    <n v="727.18"/>
    <n v="727.18"/>
    <n v="0.22"/>
    <n v="0.22"/>
    <s v="PayPal"/>
    <n v="1134.4007999999999"/>
    <n v="1454.1399999999999"/>
    <s v="North"/>
  </r>
  <r>
    <s v="SALE804"/>
    <d v="2025-05-01T00:00:00"/>
    <s v="CUST1306"/>
    <x v="23"/>
    <s v="STORE10"/>
    <n v="2"/>
    <n v="2"/>
    <n v="516.02"/>
    <n v="516.02"/>
    <n v="0.19"/>
    <n v="0.19"/>
    <s v="COD"/>
    <n v="835.95240000000001"/>
    <n v="1031.8499999999999"/>
    <s v="East"/>
  </r>
  <r>
    <s v="SALE805"/>
    <d v="2024-03-10T00:00:00"/>
    <s v="CUST1294"/>
    <x v="63"/>
    <s v="STORE11"/>
    <n v="2"/>
    <n v="2"/>
    <n v="705.61"/>
    <n v="705.61"/>
    <n v="0.28000000000000003"/>
    <n v="0.28000000000000003"/>
    <s v="Credit Card"/>
    <n v="1016.0784"/>
    <n v="1410.94"/>
    <s v="South"/>
  </r>
  <r>
    <s v="SALE806"/>
    <d v="2024-05-02T00:00:00"/>
    <s v="CUST1275"/>
    <x v="94"/>
    <s v="STORE8"/>
    <n v="3"/>
    <n v="3"/>
    <n v="654.47"/>
    <n v="654.47"/>
    <n v="0.18"/>
    <n v="0.18"/>
    <s v="COD"/>
    <n v="1609.9962"/>
    <n v="1963.23"/>
    <s v="West"/>
  </r>
  <r>
    <s v="SALE807"/>
    <d v="2025-03-18T00:00:00"/>
    <s v="CUST1171"/>
    <x v="12"/>
    <s v="STORE15"/>
    <n v="2"/>
    <n v="2"/>
    <n v="315.27"/>
    <n v="315.27"/>
    <n v="0.23"/>
    <n v="0.23"/>
    <s v="Credit Card"/>
    <n v="485.51580000000001"/>
    <n v="630.30999999999995"/>
    <s v="North"/>
  </r>
  <r>
    <s v="SALE808"/>
    <d v="2024-11-27T00:00:00"/>
    <s v="CUST1222"/>
    <x v="77"/>
    <s v="STORE2"/>
    <n v="1"/>
    <n v="1"/>
    <n v="974.47"/>
    <n v="974.47"/>
    <n v="0.05"/>
    <n v="0.05"/>
    <s v="Credit Card"/>
    <n v="925.74649999999997"/>
    <n v="974.42000000000007"/>
    <s v="South"/>
  </r>
  <r>
    <s v="SALE809"/>
    <d v="2024-02-18T00:00:00"/>
    <s v="CUST1067"/>
    <x v="95"/>
    <s v="STORE4"/>
    <n v="2"/>
    <n v="2"/>
    <n v="803.3"/>
    <n v="803.3"/>
    <n v="0.17"/>
    <n v="0.17"/>
    <s v="Credit Card"/>
    <n v="1333.4780000000001"/>
    <n v="1606.4299999999998"/>
    <s v="South"/>
  </r>
  <r>
    <s v="SALE810"/>
    <d v="2024-06-04T00:00:00"/>
    <s v="CUST1013"/>
    <x v="95"/>
    <s v="STORE10"/>
    <n v="4"/>
    <n v="4"/>
    <n v="863.87"/>
    <n v="863.87"/>
    <n v="0.21"/>
    <n v="0.21"/>
    <s v="COD"/>
    <n v="2729.8292000000001"/>
    <n v="3455.27"/>
    <s v="East"/>
  </r>
  <r>
    <s v="SALE811"/>
    <d v="2024-08-09T00:00:00"/>
    <s v="CUST1469"/>
    <x v="61"/>
    <s v="STORE18"/>
    <n v="1"/>
    <n v="1"/>
    <n v="450.11"/>
    <n v="450.11"/>
    <n v="0.17"/>
    <n v="0.17"/>
    <s v="Credit Card"/>
    <n v="373.59129999999999"/>
    <n v="449.94"/>
    <s v="East"/>
  </r>
  <r>
    <s v="SALE812"/>
    <d v="2024-07-13T00:00:00"/>
    <s v="CUST1230"/>
    <x v="88"/>
    <s v="STORE13"/>
    <n v="1"/>
    <n v="1"/>
    <n v="289.82"/>
    <n v="289.82"/>
    <n v="0.18"/>
    <n v="0.18"/>
    <s v="COD"/>
    <n v="237.6524"/>
    <n v="289.64"/>
    <s v="East"/>
  </r>
  <r>
    <s v="SALE813"/>
    <d v="2025-08-21T00:00:00"/>
    <s v="CUST1334"/>
    <x v="59"/>
    <s v="STORE10"/>
    <n v="4"/>
    <n v="4"/>
    <n v="250.64"/>
    <n v="250.64"/>
    <n v="0.1"/>
    <n v="0.1"/>
    <s v="PayPal"/>
    <n v="902.30399999999997"/>
    <n v="1002.4599999999999"/>
    <s v="East"/>
  </r>
  <r>
    <s v="SALE814"/>
    <d v="2025-08-07T00:00:00"/>
    <s v="CUST1287"/>
    <x v="20"/>
    <s v="STORE19"/>
    <n v="4"/>
    <n v="4"/>
    <n v="373.49"/>
    <n v="373.49"/>
    <n v="0.16"/>
    <n v="0.16"/>
    <s v="COD"/>
    <n v="1254.9264000000001"/>
    <n v="1493.8"/>
    <s v="East"/>
  </r>
  <r>
    <s v="SALE815"/>
    <d v="2024-04-16T00:00:00"/>
    <s v="CUST1066"/>
    <x v="58"/>
    <s v="STORE9"/>
    <n v="4"/>
    <n v="4"/>
    <n v="348.91"/>
    <n v="348.91"/>
    <n v="0.18"/>
    <n v="0.18"/>
    <s v="PayPal"/>
    <n v="1144.4248"/>
    <n v="1395.46"/>
    <s v="South"/>
  </r>
  <r>
    <s v="SALE816"/>
    <d v="2024-04-08T00:00:00"/>
    <s v="CUST1110"/>
    <x v="32"/>
    <s v="STORE17"/>
    <n v="4"/>
    <n v="4"/>
    <n v="212.96"/>
    <n v="212.96"/>
    <n v="0.17"/>
    <n v="0.17"/>
    <s v="Credit Card"/>
    <n v="707.02719999999999"/>
    <n v="851.67000000000007"/>
    <s v="North"/>
  </r>
  <r>
    <s v="SALE817"/>
    <d v="2024-04-24T00:00:00"/>
    <s v="CUST1190"/>
    <x v="16"/>
    <s v="STORE19"/>
    <n v="3"/>
    <n v="3"/>
    <n v="871.34"/>
    <n v="871.34"/>
    <n v="0.11"/>
    <n v="0.11"/>
    <s v="COD"/>
    <n v="2326.4778000000001"/>
    <n v="2613.91"/>
    <s v="East"/>
  </r>
  <r>
    <s v="SALE818"/>
    <d v="2025-07-06T00:00:00"/>
    <s v="CUST1100"/>
    <x v="32"/>
    <s v="STORE0"/>
    <n v="2"/>
    <n v="2"/>
    <n v="698.94"/>
    <n v="698.94"/>
    <n v="0.06"/>
    <n v="0.06"/>
    <s v="Credit Card"/>
    <n v="1314.0072"/>
    <n v="1397.8200000000002"/>
    <s v="East"/>
  </r>
  <r>
    <s v="SALE819"/>
    <d v="2025-02-09T00:00:00"/>
    <s v="CUST1316"/>
    <x v="1"/>
    <s v="STORE0"/>
    <n v="1"/>
    <n v="1"/>
    <n v="719.94"/>
    <n v="719.94"/>
    <n v="0.23"/>
    <n v="0.23"/>
    <s v="COD"/>
    <n v="554.35380000000009"/>
    <n v="719.71"/>
    <s v="East"/>
  </r>
  <r>
    <s v="SALE820"/>
    <d v="2024-11-11T00:00:00"/>
    <s v="CUST1006"/>
    <x v="77"/>
    <s v="STORE4"/>
    <n v="2"/>
    <n v="2"/>
    <n v="278.16000000000003"/>
    <n v="278.16000000000003"/>
    <n v="0.22"/>
    <n v="0.22"/>
    <s v="PayPal"/>
    <n v="433.92960000000011"/>
    <n v="556.1"/>
    <s v="South"/>
  </r>
  <r>
    <s v="SALE821"/>
    <d v="2024-01-16T00:00:00"/>
    <s v="CUST1053"/>
    <x v="2"/>
    <s v="STORE5"/>
    <n v="1"/>
    <n v="1"/>
    <n v="678.9"/>
    <n v="678.9"/>
    <n v="0.17"/>
    <n v="0.17"/>
    <s v="Credit Card"/>
    <n v="563.48699999999997"/>
    <n v="678.73"/>
    <s v="North"/>
  </r>
  <r>
    <s v="SALE822"/>
    <d v="2024-08-16T00:00:00"/>
    <s v="CUST1015"/>
    <x v="60"/>
    <s v="STORE15"/>
    <n v="4"/>
    <n v="4"/>
    <n v="94.13"/>
    <n v="94.13"/>
    <n v="0.15"/>
    <n v="0.15"/>
    <s v="Credit Card"/>
    <n v="320.04199999999997"/>
    <n v="376.37"/>
    <s v="North"/>
  </r>
  <r>
    <s v="SALE823"/>
    <d v="2025-10-03T00:00:00"/>
    <s v="CUST1441"/>
    <x v="38"/>
    <s v="STORE1"/>
    <n v="4"/>
    <n v="4"/>
    <n v="415.02"/>
    <n v="415.02"/>
    <n v="0.01"/>
    <n v="0.01"/>
    <s v="PayPal"/>
    <n v="1643.4792"/>
    <n v="1660.07"/>
    <s v="North"/>
  </r>
  <r>
    <s v="SALE824"/>
    <d v="2025-07-03T00:00:00"/>
    <s v="CUST1051"/>
    <x v="75"/>
    <s v="STORE4"/>
    <n v="4"/>
    <n v="4"/>
    <n v="780.07"/>
    <n v="780.07"/>
    <n v="0.03"/>
    <n v="0.03"/>
    <s v="Credit Card"/>
    <n v="3026.6716000000001"/>
    <n v="3120.25"/>
    <s v="South"/>
  </r>
  <r>
    <s v="SALE825"/>
    <d v="2025-08-08T00:00:00"/>
    <s v="CUST1428"/>
    <x v="92"/>
    <s v="STORE15"/>
    <n v="4"/>
    <n v="4"/>
    <n v="184.57"/>
    <n v="184.57"/>
    <n v="0.28000000000000003"/>
    <n v="0.28000000000000003"/>
    <s v="Credit Card"/>
    <n v="531.5616"/>
    <n v="738"/>
    <s v="North"/>
  </r>
  <r>
    <s v="SALE826"/>
    <d v="2024-08-28T00:00:00"/>
    <s v="CUST1287"/>
    <x v="15"/>
    <s v="STORE4"/>
    <n v="4"/>
    <n v="4"/>
    <n v="277.58"/>
    <n v="277.58"/>
    <n v="0.22"/>
    <n v="0.22"/>
    <s v="PayPal"/>
    <n v="866.04959999999994"/>
    <n v="1110.0999999999999"/>
    <s v="South"/>
  </r>
  <r>
    <s v="SALE827"/>
    <d v="2025-03-18T00:00:00"/>
    <s v="CUST1104"/>
    <x v="45"/>
    <s v="STORE3"/>
    <n v="1"/>
    <n v="1"/>
    <n v="36.799999999999997"/>
    <n v="36.799999999999997"/>
    <n v="0.18"/>
    <n v="0.18"/>
    <s v="Credit Card"/>
    <n v="30.175999999999998"/>
    <n v="36.619999999999997"/>
    <s v="North"/>
  </r>
  <r>
    <s v="SALE828"/>
    <d v="2025-06-01T00:00:00"/>
    <s v="CUST1356"/>
    <x v="12"/>
    <s v="STORE6"/>
    <n v="1"/>
    <n v="1"/>
    <n v="539.37"/>
    <n v="539.37"/>
    <n v="0.14000000000000001"/>
    <n v="0.14000000000000001"/>
    <s v="Credit Card"/>
    <n v="463.85820000000001"/>
    <n v="539.23"/>
    <s v="East"/>
  </r>
  <r>
    <s v="SALE829"/>
    <d v="2025-04-13T00:00:00"/>
    <s v="CUST1089"/>
    <x v="42"/>
    <s v="STORE18"/>
    <n v="1"/>
    <n v="1"/>
    <n v="27.83"/>
    <n v="27.83"/>
    <n v="0.3"/>
    <n v="0.3"/>
    <s v="PayPal"/>
    <n v="19.481000000000002"/>
    <n v="27.529999999999998"/>
    <s v="East"/>
  </r>
  <r>
    <s v="SALE830"/>
    <d v="2024-06-13T00:00:00"/>
    <s v="CUST1283"/>
    <x v="7"/>
    <s v="STORE4"/>
    <n v="3"/>
    <n v="3"/>
    <n v="698.72"/>
    <n v="698.72"/>
    <n v="0.28000000000000003"/>
    <n v="0.28000000000000003"/>
    <s v="COD"/>
    <n v="1509.2352000000001"/>
    <n v="2095.8799999999997"/>
    <s v="South"/>
  </r>
  <r>
    <s v="SALE831"/>
    <d v="2025-02-10T00:00:00"/>
    <s v="CUST1012"/>
    <x v="3"/>
    <s v="STORE13"/>
    <n v="4"/>
    <n v="4"/>
    <n v="528.23"/>
    <n v="528.23"/>
    <n v="0.15"/>
    <n v="0.15"/>
    <s v="COD"/>
    <n v="1795.982"/>
    <n v="2112.77"/>
    <s v="East"/>
  </r>
  <r>
    <s v="SALE832"/>
    <d v="2024-09-13T00:00:00"/>
    <s v="CUST1492"/>
    <x v="54"/>
    <s v="STORE16"/>
    <n v="2"/>
    <n v="2"/>
    <n v="780.9"/>
    <n v="780.9"/>
    <n v="0.24"/>
    <n v="0.24"/>
    <s v="PayPal"/>
    <n v="1186.9680000000001"/>
    <n v="1561.56"/>
    <s v="West"/>
  </r>
  <r>
    <s v="SALE833"/>
    <d v="2023-11-06T00:00:00"/>
    <s v="CUST1180"/>
    <x v="39"/>
    <s v="STORE14"/>
    <n v="1"/>
    <n v="1"/>
    <n v="977.97"/>
    <n v="977.97"/>
    <n v="0.06"/>
    <n v="0.06"/>
    <s v="COD"/>
    <n v="919.29179999999997"/>
    <n v="977.91000000000008"/>
    <s v="South"/>
  </r>
  <r>
    <s v="SALE834"/>
    <d v="2024-01-19T00:00:00"/>
    <s v="CUST1369"/>
    <x v="50"/>
    <s v="STORE12"/>
    <n v="4"/>
    <n v="4"/>
    <n v="354.65"/>
    <n v="354.65"/>
    <n v="0.19"/>
    <n v="0.19"/>
    <s v="Credit Card"/>
    <n v="1149.066"/>
    <n v="1418.4099999999999"/>
    <s v="North"/>
  </r>
  <r>
    <s v="SALE835"/>
    <d v="2024-03-25T00:00:00"/>
    <s v="CUST1283"/>
    <x v="88"/>
    <s v="STORE19"/>
    <n v="1"/>
    <n v="1"/>
    <n v="671.62"/>
    <n v="671.62"/>
    <n v="0.09"/>
    <n v="0.09"/>
    <s v="COD"/>
    <n v="611.17420000000004"/>
    <n v="671.53"/>
    <s v="East"/>
  </r>
  <r>
    <s v="SALE836"/>
    <d v="2025-09-14T00:00:00"/>
    <s v="CUST1317"/>
    <x v="74"/>
    <s v="STORE3"/>
    <n v="1"/>
    <n v="1"/>
    <n v="867.32"/>
    <n v="867.32"/>
    <n v="0.28999999999999998"/>
    <n v="0.28999999999999998"/>
    <s v="PayPal"/>
    <n v="615.79719999999998"/>
    <n v="867.03000000000009"/>
    <s v="North"/>
  </r>
  <r>
    <s v="SALE837"/>
    <d v="2024-02-14T00:00:00"/>
    <s v="CUST1081"/>
    <x v="31"/>
    <s v="STORE12"/>
    <n v="3"/>
    <n v="3"/>
    <n v="240.27"/>
    <n v="240.27"/>
    <n v="0.15"/>
    <n v="0.15"/>
    <s v="PayPal"/>
    <n v="612.68850000000009"/>
    <n v="720.66000000000008"/>
    <s v="North"/>
  </r>
  <r>
    <s v="SALE838"/>
    <d v="2025-03-12T00:00:00"/>
    <s v="CUST1075"/>
    <x v="77"/>
    <s v="STORE16"/>
    <n v="2"/>
    <n v="2"/>
    <n v="619.12"/>
    <n v="619.12"/>
    <n v="0.28000000000000003"/>
    <n v="0.28000000000000003"/>
    <s v="COD"/>
    <n v="891.53279999999995"/>
    <n v="1237.96"/>
    <s v="West"/>
  </r>
  <r>
    <s v="SALE839"/>
    <d v="2025-04-08T00:00:00"/>
    <s v="CUST1213"/>
    <x v="72"/>
    <s v="STORE0"/>
    <n v="3"/>
    <n v="3"/>
    <n v="693.42"/>
    <n v="693.42"/>
    <n v="0.08"/>
    <n v="0.08"/>
    <s v="PayPal"/>
    <n v="1913.8391999999999"/>
    <n v="2080.1799999999998"/>
    <s v="East"/>
  </r>
  <r>
    <s v="SALE840"/>
    <d v="2025-02-07T00:00:00"/>
    <s v="CUST1108"/>
    <x v="70"/>
    <s v="STORE10"/>
    <n v="4"/>
    <n v="4"/>
    <n v="751.63"/>
    <n v="751.63"/>
    <n v="0.28000000000000003"/>
    <n v="0.28000000000000003"/>
    <s v="COD"/>
    <n v="2164.6943999999999"/>
    <n v="3006.24"/>
    <s v="East"/>
  </r>
  <r>
    <s v="SALE841"/>
    <d v="2024-03-29T00:00:00"/>
    <s v="CUST1110"/>
    <x v="45"/>
    <s v="STORE15"/>
    <n v="3"/>
    <n v="3"/>
    <n v="108.14"/>
    <n v="108.14"/>
    <n v="0.19"/>
    <n v="0.19"/>
    <s v="COD"/>
    <n v="262.78019999999998"/>
    <n v="324.23"/>
    <s v="North"/>
  </r>
  <r>
    <s v="SALE842"/>
    <d v="2024-06-03T00:00:00"/>
    <s v="CUST1256"/>
    <x v="16"/>
    <s v="STORE4"/>
    <n v="1"/>
    <n v="1"/>
    <n v="964.11"/>
    <n v="964.11"/>
    <n v="0.17"/>
    <n v="0.17"/>
    <s v="COD"/>
    <n v="800.21129999999994"/>
    <n v="963.94"/>
    <s v="South"/>
  </r>
  <r>
    <s v="SALE843"/>
    <d v="2024-08-21T00:00:00"/>
    <s v="CUST1131"/>
    <x v="46"/>
    <s v="STORE0"/>
    <n v="1"/>
    <n v="1"/>
    <n v="346.2"/>
    <n v="346.2"/>
    <n v="0.28999999999999998"/>
    <n v="0.28999999999999998"/>
    <s v="Credit Card"/>
    <n v="245.80199999999999"/>
    <n v="345.90999999999997"/>
    <s v="East"/>
  </r>
  <r>
    <s v="SALE844"/>
    <d v="2024-08-23T00:00:00"/>
    <s v="CUST1457"/>
    <x v="19"/>
    <s v="STORE15"/>
    <n v="3"/>
    <n v="3"/>
    <n v="791.75"/>
    <n v="791.75"/>
    <n v="0.28999999999999998"/>
    <n v="0.28999999999999998"/>
    <s v="Credit Card"/>
    <n v="1686.4275"/>
    <n v="2374.96"/>
    <s v="North"/>
  </r>
  <r>
    <s v="SALE845"/>
    <d v="2023-12-05T00:00:00"/>
    <s v="CUST1319"/>
    <x v="11"/>
    <s v="STORE13"/>
    <n v="1"/>
    <n v="1"/>
    <n v="529.84"/>
    <n v="529.84"/>
    <n v="0.13"/>
    <n v="0.13"/>
    <s v="PayPal"/>
    <n v="460.96080000000001"/>
    <n v="529.71"/>
    <s v="East"/>
  </r>
  <r>
    <s v="SALE846"/>
    <d v="2025-10-06T00:00:00"/>
    <s v="CUST1471"/>
    <x v="59"/>
    <s v="STORE3"/>
    <n v="3"/>
    <n v="3"/>
    <n v="582.57000000000005"/>
    <n v="582.57000000000005"/>
    <n v="0.11"/>
    <n v="0.11"/>
    <s v="PayPal"/>
    <n v="1555.4619"/>
    <n v="1747.6000000000001"/>
    <s v="North"/>
  </r>
  <r>
    <s v="SALE847"/>
    <d v="2023-11-12T00:00:00"/>
    <s v="CUST1211"/>
    <x v="98"/>
    <s v="STORE17"/>
    <n v="1"/>
    <n v="1"/>
    <n v="219.81"/>
    <n v="219.81"/>
    <n v="0.22"/>
    <n v="0.22"/>
    <s v="COD"/>
    <n v="171.45179999999999"/>
    <n v="219.59"/>
    <s v="North"/>
  </r>
  <r>
    <s v="SALE848"/>
    <d v="2024-05-25T00:00:00"/>
    <s v="CUST1497"/>
    <x v="7"/>
    <s v="STORE18"/>
    <n v="4"/>
    <n v="4"/>
    <n v="883.31"/>
    <n v="883.31"/>
    <n v="0.27"/>
    <n v="0.27"/>
    <s v="Credit Card"/>
    <n v="2579.2651999999998"/>
    <n v="3532.97"/>
    <s v="East"/>
  </r>
  <r>
    <s v="SALE849"/>
    <d v="2024-12-01T00:00:00"/>
    <s v="CUST1234"/>
    <x v="53"/>
    <s v="STORE14"/>
    <n v="4"/>
    <n v="4"/>
    <n v="329.06"/>
    <n v="329.06"/>
    <n v="0.04"/>
    <n v="0.04"/>
    <s v="COD"/>
    <n v="1263.5904"/>
    <n v="1316.2"/>
    <s v="South"/>
  </r>
  <r>
    <s v="SALE850"/>
    <d v="2025-01-21T00:00:00"/>
    <s v="CUST1105"/>
    <x v="88"/>
    <s v="STORE11"/>
    <n v="1"/>
    <n v="1"/>
    <n v="935.78"/>
    <n v="935.78"/>
    <n v="0.03"/>
    <n v="0.03"/>
    <s v="PayPal"/>
    <n v="907.70659999999998"/>
    <n v="935.75"/>
    <s v="South"/>
  </r>
  <r>
    <s v="SALE851"/>
    <d v="2024-07-11T00:00:00"/>
    <s v="CUST1320"/>
    <x v="17"/>
    <s v="STORE10"/>
    <n v="4"/>
    <n v="4"/>
    <n v="597.79999999999995"/>
    <n v="597.79999999999995"/>
    <n v="0.2"/>
    <n v="0.2"/>
    <s v="Credit Card"/>
    <n v="1912.96"/>
    <n v="2391"/>
    <s v="East"/>
  </r>
  <r>
    <s v="SALE852"/>
    <d v="2025-02-12T00:00:00"/>
    <s v="CUST1259"/>
    <x v="26"/>
    <s v="STORE18"/>
    <n v="4"/>
    <n v="4"/>
    <n v="266.98"/>
    <n v="266.98"/>
    <n v="0.16"/>
    <n v="0.16"/>
    <s v="Credit Card"/>
    <n v="897.05280000000005"/>
    <n v="1067.76"/>
    <s v="East"/>
  </r>
  <r>
    <s v="SALE853"/>
    <d v="2025-08-04T00:00:00"/>
    <s v="CUST1407"/>
    <x v="7"/>
    <s v="STORE15"/>
    <n v="3"/>
    <n v="3"/>
    <n v="360.18"/>
    <n v="360.18"/>
    <n v="0.03"/>
    <n v="0.03"/>
    <s v="Credit Card"/>
    <n v="1048.1238000000001"/>
    <n v="1080.51"/>
    <s v="North"/>
  </r>
  <r>
    <s v="SALE854"/>
    <d v="2025-07-22T00:00:00"/>
    <s v="CUST1363"/>
    <x v="6"/>
    <s v="STORE0"/>
    <n v="3"/>
    <n v="3"/>
    <n v="247.41"/>
    <n v="247.41"/>
    <n v="0.05"/>
    <n v="0.05"/>
    <s v="COD"/>
    <n v="705.11850000000004"/>
    <n v="742.18000000000006"/>
    <s v="East"/>
  </r>
  <r>
    <s v="SALE855"/>
    <d v="2023-11-05T00:00:00"/>
    <s v="CUST1078"/>
    <x v="49"/>
    <s v="STORE15"/>
    <n v="3"/>
    <n v="3"/>
    <n v="674.66"/>
    <n v="674.66"/>
    <n v="0.23"/>
    <n v="0.23"/>
    <s v="Credit Card"/>
    <n v="1558.4646"/>
    <n v="2023.75"/>
    <s v="North"/>
  </r>
  <r>
    <s v="SALE856"/>
    <d v="2025-08-05T00:00:00"/>
    <s v="CUST1415"/>
    <x v="63"/>
    <s v="STORE4"/>
    <n v="1"/>
    <n v="1"/>
    <n v="913.98"/>
    <n v="913.98"/>
    <n v="0.27"/>
    <n v="0.27"/>
    <s v="PayPal"/>
    <n v="667.20539999999994"/>
    <n v="913.71"/>
    <s v="South"/>
  </r>
  <r>
    <s v="SALE857"/>
    <d v="2025-04-22T00:00:00"/>
    <s v="CUST1314"/>
    <x v="47"/>
    <s v="STORE10"/>
    <n v="4"/>
    <n v="4"/>
    <n v="370.5"/>
    <n v="370.5"/>
    <n v="0.13"/>
    <n v="0.13"/>
    <s v="PayPal"/>
    <n v="1289.3399999999999"/>
    <n v="1481.87"/>
    <s v="East"/>
  </r>
  <r>
    <s v="SALE858"/>
    <d v="2024-11-23T00:00:00"/>
    <s v="CUST1358"/>
    <x v="18"/>
    <s v="STORE13"/>
    <n v="1"/>
    <n v="1"/>
    <n v="735.1"/>
    <n v="735.1"/>
    <n v="0.1"/>
    <n v="0.1"/>
    <s v="PayPal"/>
    <n v="661.59"/>
    <n v="735"/>
    <s v="East"/>
  </r>
  <r>
    <s v="SALE859"/>
    <d v="2024-11-18T00:00:00"/>
    <s v="CUST1135"/>
    <x v="29"/>
    <s v="STORE2"/>
    <n v="3"/>
    <n v="3"/>
    <n v="448.55"/>
    <n v="448.55"/>
    <n v="0.05"/>
    <n v="0.05"/>
    <s v="Credit Card"/>
    <n v="1278.3675000000001"/>
    <n v="1345.6000000000001"/>
    <s v="South"/>
  </r>
  <r>
    <s v="SALE860"/>
    <d v="2025-02-03T00:00:00"/>
    <s v="CUST1059"/>
    <x v="94"/>
    <s v="STORE13"/>
    <n v="3"/>
    <n v="3"/>
    <n v="904.96"/>
    <n v="904.96"/>
    <n v="7.0000000000000007E-2"/>
    <n v="7.0000000000000007E-2"/>
    <s v="COD"/>
    <n v="2524.8384000000001"/>
    <n v="2714.81"/>
    <s v="East"/>
  </r>
  <r>
    <s v="SALE861"/>
    <d v="2024-11-12T00:00:00"/>
    <s v="CUST1380"/>
    <x v="88"/>
    <s v="STORE13"/>
    <n v="4"/>
    <n v="4"/>
    <n v="408.72"/>
    <n v="408.72"/>
    <n v="0.16"/>
    <n v="0.16"/>
    <s v="COD"/>
    <n v="1373.2991999999999"/>
    <n v="1634.72"/>
    <s v="East"/>
  </r>
  <r>
    <s v="SALE862"/>
    <d v="2024-04-30T00:00:00"/>
    <s v="CUST1282"/>
    <x v="51"/>
    <s v="STORE3"/>
    <n v="4"/>
    <n v="4"/>
    <n v="770.65"/>
    <n v="770.65"/>
    <n v="0.27"/>
    <n v="0.27"/>
    <s v="Credit Card"/>
    <n v="2250.2979999999998"/>
    <n v="3082.33"/>
    <s v="North"/>
  </r>
  <r>
    <s v="SALE863"/>
    <d v="2025-04-20T00:00:00"/>
    <s v="CUST1203"/>
    <x v="37"/>
    <s v="STORE6"/>
    <n v="1"/>
    <n v="1"/>
    <n v="649.22"/>
    <n v="649.22"/>
    <n v="0.03"/>
    <n v="0.03"/>
    <s v="COD"/>
    <n v="629.74340000000007"/>
    <n v="649.19000000000005"/>
    <s v="East"/>
  </r>
  <r>
    <s v="SALE864"/>
    <d v="2024-05-16T00:00:00"/>
    <s v="CUST1348"/>
    <x v="9"/>
    <s v="STORE10"/>
    <n v="2"/>
    <n v="2"/>
    <n v="379.78"/>
    <n v="379.78"/>
    <n v="0.2"/>
    <n v="0.2"/>
    <s v="Credit Card"/>
    <n v="607.64800000000002"/>
    <n v="759.3599999999999"/>
    <s v="East"/>
  </r>
  <r>
    <s v="SALE865"/>
    <d v="2025-04-23T00:00:00"/>
    <s v="CUST1248"/>
    <x v="19"/>
    <s v="STORE8"/>
    <n v="3"/>
    <n v="3"/>
    <n v="924.15"/>
    <n v="924.15"/>
    <n v="0.1"/>
    <n v="0.1"/>
    <s v="PayPal"/>
    <n v="2495.2049999999999"/>
    <n v="2772.35"/>
    <s v="West"/>
  </r>
  <r>
    <s v="SALE866"/>
    <d v="2024-10-06T00:00:00"/>
    <s v="CUST1469"/>
    <x v="49"/>
    <s v="STORE17"/>
    <n v="3"/>
    <n v="3"/>
    <n v="144.66999999999999"/>
    <n v="144.66999999999999"/>
    <n v="0.28999999999999998"/>
    <n v="0.28999999999999998"/>
    <s v="COD"/>
    <n v="308.14710000000002"/>
    <n v="433.71999999999997"/>
    <s v="North"/>
  </r>
  <r>
    <s v="SALE867"/>
    <d v="2025-02-12T00:00:00"/>
    <s v="CUST1121"/>
    <x v="9"/>
    <s v="STORE15"/>
    <n v="2"/>
    <n v="2"/>
    <n v="667.17"/>
    <n v="667.17"/>
    <n v="0.1"/>
    <n v="0.1"/>
    <s v="PayPal"/>
    <n v="1200.9059999999999"/>
    <n v="1334.24"/>
    <s v="North"/>
  </r>
  <r>
    <s v="SALE868"/>
    <d v="2024-03-31T00:00:00"/>
    <s v="CUST1402"/>
    <x v="73"/>
    <s v="STORE3"/>
    <n v="1"/>
    <n v="1"/>
    <n v="984.6"/>
    <n v="984.6"/>
    <n v="0.22"/>
    <n v="0.22"/>
    <s v="Credit Card"/>
    <n v="767.98800000000006"/>
    <n v="984.38"/>
    <s v="North"/>
  </r>
  <r>
    <s v="SALE869"/>
    <d v="2023-11-30T00:00:00"/>
    <s v="CUST1279"/>
    <x v="26"/>
    <s v="STORE8"/>
    <n v="1"/>
    <n v="1"/>
    <n v="139.29"/>
    <n v="139.29"/>
    <n v="0"/>
    <n v="0"/>
    <s v="Credit Card"/>
    <n v="139.29"/>
    <n v="139.29"/>
    <s v="West"/>
  </r>
  <r>
    <s v="SALE870"/>
    <d v="2025-02-14T00:00:00"/>
    <s v="CUST1033"/>
    <x v="30"/>
    <s v="STORE8"/>
    <n v="3"/>
    <n v="3"/>
    <n v="459.57"/>
    <n v="459.57"/>
    <n v="0.1"/>
    <n v="0.1"/>
    <s v="COD"/>
    <n v="1240.8389999999999"/>
    <n v="1378.6100000000001"/>
    <s v="West"/>
  </r>
  <r>
    <s v="SALE871"/>
    <d v="2024-01-11T00:00:00"/>
    <s v="CUST1066"/>
    <x v="43"/>
    <s v="STORE15"/>
    <n v="1"/>
    <n v="1"/>
    <n v="517.82000000000005"/>
    <n v="517.82000000000005"/>
    <n v="0.28999999999999998"/>
    <n v="0.28999999999999998"/>
    <s v="Credit Card"/>
    <n v="367.65219999999999"/>
    <n v="517.53000000000009"/>
    <s v="North"/>
  </r>
  <r>
    <s v="SALE872"/>
    <d v="2024-12-27T00:00:00"/>
    <s v="CUST1379"/>
    <x v="3"/>
    <s v="STORE6"/>
    <n v="4"/>
    <n v="4"/>
    <n v="282.45"/>
    <n v="282.45"/>
    <n v="0.28999999999999998"/>
    <n v="0.28999999999999998"/>
    <s v="COD"/>
    <n v="802.1579999999999"/>
    <n v="1129.51"/>
    <s v="East"/>
  </r>
  <r>
    <s v="SALE873"/>
    <d v="2023-11-20T00:00:00"/>
    <s v="CUST1455"/>
    <x v="72"/>
    <s v="STORE7"/>
    <n v="2"/>
    <n v="2"/>
    <n v="386.46"/>
    <n v="386.46"/>
    <n v="0.23"/>
    <n v="0.23"/>
    <s v="COD"/>
    <n v="595.14840000000004"/>
    <n v="772.68999999999994"/>
    <s v="South"/>
  </r>
  <r>
    <s v="SALE874"/>
    <d v="2025-01-04T00:00:00"/>
    <s v="CUST1195"/>
    <x v="46"/>
    <s v="STORE3"/>
    <n v="1"/>
    <n v="1"/>
    <n v="270.45"/>
    <n v="270.45"/>
    <n v="0.15"/>
    <n v="0.15"/>
    <s v="COD"/>
    <n v="229.88249999999999"/>
    <n v="270.3"/>
    <s v="North"/>
  </r>
  <r>
    <s v="SALE875"/>
    <d v="2024-07-20T00:00:00"/>
    <s v="CUST1041"/>
    <x v="3"/>
    <s v="STORE10"/>
    <n v="4"/>
    <n v="4"/>
    <n v="762.94"/>
    <n v="762.94"/>
    <n v="0.09"/>
    <n v="0.09"/>
    <s v="COD"/>
    <n v="2777.1016"/>
    <n v="3051.67"/>
    <s v="East"/>
  </r>
  <r>
    <s v="SALE876"/>
    <d v="2023-11-12T00:00:00"/>
    <s v="CUST1494"/>
    <x v="89"/>
    <s v="STORE13"/>
    <n v="1"/>
    <n v="1"/>
    <n v="409.03"/>
    <n v="409.03"/>
    <n v="0.25"/>
    <n v="0.25"/>
    <s v="COD"/>
    <n v="306.77249999999998"/>
    <n v="408.78"/>
    <s v="East"/>
  </r>
  <r>
    <s v="SALE877"/>
    <d v="2024-04-29T00:00:00"/>
    <s v="CUST1219"/>
    <x v="99"/>
    <s v="STORE18"/>
    <n v="2"/>
    <n v="2"/>
    <n v="891.13"/>
    <n v="891.13"/>
    <n v="0.13"/>
    <n v="0.13"/>
    <s v="Credit Card"/>
    <n v="1550.5662"/>
    <n v="1782.1299999999999"/>
    <s v="East"/>
  </r>
  <r>
    <s v="SALE878"/>
    <d v="2024-10-28T00:00:00"/>
    <s v="CUST1032"/>
    <x v="80"/>
    <s v="STORE16"/>
    <n v="1"/>
    <n v="1"/>
    <n v="553.38"/>
    <n v="553.38"/>
    <n v="0.21"/>
    <n v="0.21"/>
    <s v="PayPal"/>
    <n v="437.17020000000002"/>
    <n v="553.16999999999996"/>
    <s v="West"/>
  </r>
  <r>
    <s v="SALE879"/>
    <d v="2023-12-21T00:00:00"/>
    <s v="CUST1160"/>
    <x v="65"/>
    <s v="STORE13"/>
    <n v="2"/>
    <n v="2"/>
    <n v="652.29999999999995"/>
    <n v="652.29999999999995"/>
    <n v="0.16"/>
    <n v="0.16"/>
    <s v="COD"/>
    <n v="1095.864"/>
    <n v="1304.4399999999998"/>
    <s v="East"/>
  </r>
  <r>
    <s v="SALE880"/>
    <d v="2024-10-10T00:00:00"/>
    <s v="CUST1122"/>
    <x v="63"/>
    <s v="STORE9"/>
    <n v="4"/>
    <n v="4"/>
    <n v="194.36"/>
    <n v="194.36"/>
    <n v="0.18"/>
    <n v="0.18"/>
    <s v="COD"/>
    <n v="637.50080000000014"/>
    <n v="777.2600000000001"/>
    <s v="South"/>
  </r>
  <r>
    <s v="SALE881"/>
    <d v="2025-01-03T00:00:00"/>
    <s v="CUST1153"/>
    <x v="80"/>
    <s v="STORE1"/>
    <n v="3"/>
    <n v="3"/>
    <n v="476.37"/>
    <n v="476.37"/>
    <n v="0.21"/>
    <n v="0.21"/>
    <s v="COD"/>
    <n v="1128.9969000000001"/>
    <n v="1428.9"/>
    <s v="North"/>
  </r>
  <r>
    <s v="SALE882"/>
    <d v="2024-03-09T00:00:00"/>
    <s v="CUST1365"/>
    <x v="43"/>
    <s v="STORE5"/>
    <n v="3"/>
    <n v="3"/>
    <n v="174.57"/>
    <n v="174.57"/>
    <n v="0"/>
    <n v="0"/>
    <s v="PayPal"/>
    <n v="523.71"/>
    <n v="523.71"/>
    <s v="North"/>
  </r>
  <r>
    <s v="SALE883"/>
    <d v="2024-08-22T00:00:00"/>
    <s v="CUST1119"/>
    <x v="65"/>
    <s v="STORE0"/>
    <n v="3"/>
    <n v="3"/>
    <n v="762"/>
    <n v="762"/>
    <n v="0.02"/>
    <n v="0.02"/>
    <s v="PayPal"/>
    <n v="2240.2800000000002"/>
    <n v="2285.98"/>
    <s v="East"/>
  </r>
  <r>
    <s v="SALE884"/>
    <d v="2024-04-13T00:00:00"/>
    <s v="CUST1425"/>
    <x v="18"/>
    <s v="STORE19"/>
    <n v="1"/>
    <n v="1"/>
    <n v="44.08"/>
    <n v="44.08"/>
    <n v="0.05"/>
    <n v="0.05"/>
    <s v="Credit Card"/>
    <n v="41.875999999999998"/>
    <n v="44.03"/>
    <s v="East"/>
  </r>
  <r>
    <s v="SALE885"/>
    <d v="2024-06-23T00:00:00"/>
    <s v="CUST1495"/>
    <x v="4"/>
    <s v="STORE13"/>
    <n v="1"/>
    <n v="1"/>
    <n v="992.37"/>
    <n v="992.37"/>
    <n v="0.24"/>
    <n v="0.24"/>
    <s v="COD"/>
    <n v="754.20119999999997"/>
    <n v="992.13"/>
    <s v="East"/>
  </r>
  <r>
    <s v="SALE886"/>
    <d v="2025-08-07T00:00:00"/>
    <s v="CUST1201"/>
    <x v="45"/>
    <s v="STORE10"/>
    <n v="3"/>
    <n v="3"/>
    <n v="465.4"/>
    <n v="465.4"/>
    <n v="0.28999999999999998"/>
    <n v="0.28999999999999998"/>
    <s v="COD"/>
    <n v="991.30199999999979"/>
    <n v="1395.9099999999999"/>
    <s v="East"/>
  </r>
  <r>
    <s v="SALE887"/>
    <d v="2025-03-08T00:00:00"/>
    <s v="CUST1337"/>
    <x v="30"/>
    <s v="STORE10"/>
    <n v="2"/>
    <n v="2"/>
    <n v="693.61"/>
    <n v="693.61"/>
    <n v="0.15"/>
    <n v="0.15"/>
    <s v="PayPal"/>
    <n v="1179.1369999999999"/>
    <n v="1387.07"/>
    <s v="East"/>
  </r>
  <r>
    <s v="SALE888"/>
    <d v="2025-05-24T00:00:00"/>
    <s v="CUST1465"/>
    <x v="22"/>
    <s v="STORE8"/>
    <n v="2"/>
    <n v="2"/>
    <n v="995.11"/>
    <n v="995.11"/>
    <n v="0.13"/>
    <n v="0.13"/>
    <s v="PayPal"/>
    <n v="1731.4914000000001"/>
    <n v="1990.09"/>
    <s v="West"/>
  </r>
  <r>
    <s v="SALE889"/>
    <d v="2025-04-02T00:00:00"/>
    <s v="CUST1381"/>
    <x v="34"/>
    <s v="STORE4"/>
    <n v="3"/>
    <n v="3"/>
    <n v="70.97"/>
    <n v="70.97"/>
    <n v="0.06"/>
    <n v="0.06"/>
    <s v="COD"/>
    <n v="200.1354"/>
    <n v="212.85"/>
    <s v="South"/>
  </r>
  <r>
    <s v="SALE890"/>
    <d v="2024-02-03T00:00:00"/>
    <s v="CUST1113"/>
    <x v="50"/>
    <s v="STORE9"/>
    <n v="3"/>
    <n v="3"/>
    <n v="470.42"/>
    <n v="470.42"/>
    <n v="0.16"/>
    <n v="0.16"/>
    <s v="Credit Card"/>
    <n v="1185.4584"/>
    <n v="1411.1"/>
    <s v="South"/>
  </r>
  <r>
    <s v="SALE891"/>
    <d v="2025-10-02T00:00:00"/>
    <s v="CUST1314"/>
    <x v="56"/>
    <s v="STORE16"/>
    <n v="2"/>
    <n v="2"/>
    <n v="215.59"/>
    <n v="215.59"/>
    <n v="0.18"/>
    <n v="0.18"/>
    <s v="Credit Card"/>
    <n v="353.56760000000003"/>
    <n v="431"/>
    <s v="West"/>
  </r>
  <r>
    <s v="SALE892"/>
    <d v="2025-08-26T00:00:00"/>
    <s v="CUST1239"/>
    <x v="80"/>
    <s v="STORE0"/>
    <n v="1"/>
    <n v="1"/>
    <n v="533.79999999999995"/>
    <n v="533.79999999999995"/>
    <n v="0.27"/>
    <n v="0.27"/>
    <s v="COD"/>
    <n v="389.67399999999998"/>
    <n v="533.53"/>
    <s v="East"/>
  </r>
  <r>
    <s v="SALE893"/>
    <d v="2024-11-18T00:00:00"/>
    <s v="CUST1093"/>
    <x v="79"/>
    <s v="STORE3"/>
    <n v="2"/>
    <n v="2"/>
    <n v="732.67"/>
    <n v="732.67"/>
    <n v="0.24"/>
    <n v="0.24"/>
    <s v="PayPal"/>
    <n v="1113.6584"/>
    <n v="1465.1"/>
    <s v="North"/>
  </r>
  <r>
    <s v="SALE894"/>
    <d v="2023-11-17T00:00:00"/>
    <s v="CUST1489"/>
    <x v="17"/>
    <s v="STORE13"/>
    <n v="4"/>
    <n v="4"/>
    <n v="106.48"/>
    <n v="106.48"/>
    <n v="0.1"/>
    <n v="0.1"/>
    <s v="COD"/>
    <n v="383.32799999999997"/>
    <n v="425.82"/>
    <s v="East"/>
  </r>
  <r>
    <s v="SALE895"/>
    <d v="2025-02-08T00:00:00"/>
    <s v="CUST1105"/>
    <x v="71"/>
    <s v="STORE3"/>
    <n v="1"/>
    <n v="1"/>
    <n v="38.950000000000003"/>
    <n v="38.950000000000003"/>
    <n v="0.28000000000000003"/>
    <n v="0.28000000000000003"/>
    <s v="Credit Card"/>
    <n v="28.044"/>
    <n v="38.67"/>
    <s v="North"/>
  </r>
  <r>
    <s v="SALE896"/>
    <d v="2024-01-03T00:00:00"/>
    <s v="CUST1431"/>
    <x v="99"/>
    <s v="STORE16"/>
    <n v="1"/>
    <n v="1"/>
    <n v="835.17"/>
    <n v="835.17"/>
    <n v="0.02"/>
    <n v="0.02"/>
    <s v="COD"/>
    <n v="818.46659999999997"/>
    <n v="835.15"/>
    <s v="West"/>
  </r>
  <r>
    <s v="SALE897"/>
    <d v="2024-04-07T00:00:00"/>
    <s v="CUST1134"/>
    <x v="50"/>
    <s v="STORE3"/>
    <n v="1"/>
    <n v="1"/>
    <n v="113.07"/>
    <n v="113.07"/>
    <n v="0.24"/>
    <n v="0.24"/>
    <s v="Credit Card"/>
    <n v="85.933199999999999"/>
    <n v="112.83"/>
    <s v="North"/>
  </r>
  <r>
    <s v="SALE898"/>
    <d v="2025-09-30T00:00:00"/>
    <s v="CUST1466"/>
    <x v="32"/>
    <s v="STORE12"/>
    <n v="2"/>
    <n v="2"/>
    <n v="451.33"/>
    <n v="451.33"/>
    <n v="0.23"/>
    <n v="0.23"/>
    <s v="COD"/>
    <n v="695.04819999999995"/>
    <n v="902.43"/>
    <s v="North"/>
  </r>
  <r>
    <s v="SALE899"/>
    <d v="2024-06-13T00:00:00"/>
    <s v="CUST1372"/>
    <x v="56"/>
    <s v="STORE6"/>
    <n v="3"/>
    <n v="3"/>
    <n v="619.80999999999995"/>
    <n v="619.80999999999995"/>
    <n v="0.16"/>
    <n v="0.16"/>
    <s v="COD"/>
    <n v="1561.9212"/>
    <n v="1859.2699999999998"/>
    <s v="East"/>
  </r>
  <r>
    <s v="SALE900"/>
    <d v="2025-02-25T00:00:00"/>
    <s v="CUST1108"/>
    <x v="85"/>
    <s v="STORE7"/>
    <n v="4"/>
    <n v="4"/>
    <n v="46.97"/>
    <n v="46.97"/>
    <n v="0.26"/>
    <n v="0.26"/>
    <s v="PayPal"/>
    <n v="139.03120000000001"/>
    <n v="187.62"/>
    <s v="South"/>
  </r>
  <r>
    <s v="SALE901"/>
    <d v="2025-05-07T00:00:00"/>
    <s v="CUST1184"/>
    <x v="54"/>
    <s v="STORE2"/>
    <n v="2"/>
    <n v="2"/>
    <n v="71.48"/>
    <n v="71.48"/>
    <n v="0.14000000000000001"/>
    <n v="0.14000000000000001"/>
    <s v="COD"/>
    <n v="122.9456"/>
    <n v="142.82000000000002"/>
    <s v="South"/>
  </r>
  <r>
    <s v="SALE902"/>
    <d v="2025-06-04T00:00:00"/>
    <s v="CUST1000"/>
    <x v="6"/>
    <s v="STORE19"/>
    <n v="2"/>
    <n v="2"/>
    <n v="404.08"/>
    <n v="404.08"/>
    <n v="7.0000000000000007E-2"/>
    <n v="7.0000000000000007E-2"/>
    <s v="Credit Card"/>
    <n v="751.58879999999988"/>
    <n v="808.08999999999992"/>
    <s v="East"/>
  </r>
  <r>
    <s v="SALE903"/>
    <d v="2024-12-27T00:00:00"/>
    <s v="CUST1264"/>
    <x v="53"/>
    <s v="STORE16"/>
    <n v="1"/>
    <n v="1"/>
    <n v="519.91"/>
    <n v="519.91"/>
    <n v="0.05"/>
    <n v="0.05"/>
    <s v="COD"/>
    <n v="493.91449999999992"/>
    <n v="519.86"/>
    <s v="West"/>
  </r>
  <r>
    <s v="SALE904"/>
    <d v="2025-01-15T00:00:00"/>
    <s v="CUST1145"/>
    <x v="70"/>
    <s v="STORE13"/>
    <n v="3"/>
    <n v="3"/>
    <n v="566.16"/>
    <n v="566.16"/>
    <n v="0.05"/>
    <n v="0.05"/>
    <s v="PayPal"/>
    <n v="1613.556"/>
    <n v="1698.43"/>
    <s v="East"/>
  </r>
  <r>
    <s v="SALE905"/>
    <d v="2025-05-22T00:00:00"/>
    <s v="CUST1392"/>
    <x v="40"/>
    <s v="STORE10"/>
    <n v="2"/>
    <n v="2"/>
    <n v="295.12"/>
    <n v="295.12"/>
    <n v="0.09"/>
    <n v="0.09"/>
    <s v="COD"/>
    <n v="537.11840000000007"/>
    <n v="590.15"/>
    <s v="East"/>
  </r>
  <r>
    <s v="SALE906"/>
    <d v="2025-07-10T00:00:00"/>
    <s v="CUST1109"/>
    <x v="13"/>
    <s v="STORE11"/>
    <n v="2"/>
    <n v="2"/>
    <n v="414.18"/>
    <n v="414.18"/>
    <n v="0.25"/>
    <n v="0.25"/>
    <s v="PayPal"/>
    <n v="621.27"/>
    <n v="828.11"/>
    <s v="South"/>
  </r>
  <r>
    <s v="SALE907"/>
    <d v="2025-09-18T00:00:00"/>
    <s v="CUST1268"/>
    <x v="87"/>
    <s v="STORE8"/>
    <n v="2"/>
    <n v="2"/>
    <n v="433.75"/>
    <n v="433.75"/>
    <n v="0"/>
    <n v="0"/>
    <s v="Credit Card"/>
    <n v="867.5"/>
    <n v="867.5"/>
    <s v="West"/>
  </r>
  <r>
    <s v="SALE908"/>
    <d v="2023-12-28T00:00:00"/>
    <s v="CUST1281"/>
    <x v="65"/>
    <s v="STORE19"/>
    <n v="3"/>
    <n v="3"/>
    <n v="104.33"/>
    <n v="104.33"/>
    <n v="0.13"/>
    <n v="0.13"/>
    <s v="COD"/>
    <n v="272.30130000000003"/>
    <n v="312.86"/>
    <s v="East"/>
  </r>
  <r>
    <s v="SALE909"/>
    <d v="2024-07-04T00:00:00"/>
    <s v="CUST1464"/>
    <x v="83"/>
    <s v="STORE12"/>
    <n v="1"/>
    <n v="1"/>
    <n v="221.7"/>
    <n v="221.7"/>
    <n v="0.04"/>
    <n v="0.04"/>
    <s v="Credit Card"/>
    <n v="212.83199999999999"/>
    <n v="221.66"/>
    <s v="North"/>
  </r>
  <r>
    <s v="SALE910"/>
    <d v="2025-05-19T00:00:00"/>
    <s v="CUST1211"/>
    <x v="22"/>
    <s v="STORE5"/>
    <n v="2"/>
    <n v="2"/>
    <n v="491.26"/>
    <n v="491.26"/>
    <n v="0.14000000000000001"/>
    <n v="0.14000000000000001"/>
    <s v="COD"/>
    <n v="844.96719999999993"/>
    <n v="982.38"/>
    <s v="North"/>
  </r>
  <r>
    <s v="SALE911"/>
    <d v="2024-12-04T00:00:00"/>
    <s v="CUST1181"/>
    <x v="92"/>
    <s v="STORE8"/>
    <n v="4"/>
    <n v="4"/>
    <n v="923.14"/>
    <n v="923.14"/>
    <n v="0.15"/>
    <n v="0.15"/>
    <s v="Credit Card"/>
    <n v="3138.6759999999999"/>
    <n v="3692.41"/>
    <s v="West"/>
  </r>
  <r>
    <s v="SALE912"/>
    <d v="2024-11-29T00:00:00"/>
    <s v="CUST1193"/>
    <x v="91"/>
    <s v="STORE7"/>
    <n v="2"/>
    <n v="2"/>
    <n v="747.65"/>
    <n v="747.65"/>
    <n v="0.08"/>
    <n v="0.08"/>
    <s v="Credit Card"/>
    <n v="1375.6759999999999"/>
    <n v="1495.22"/>
    <s v="South"/>
  </r>
  <r>
    <s v="SALE913"/>
    <d v="2025-04-26T00:00:00"/>
    <s v="CUST1109"/>
    <x v="63"/>
    <s v="STORE7"/>
    <n v="3"/>
    <n v="3"/>
    <n v="94.55"/>
    <n v="94.55"/>
    <n v="0.13"/>
    <n v="0.13"/>
    <s v="COD"/>
    <n v="246.77549999999999"/>
    <n v="283.52"/>
    <s v="South"/>
  </r>
  <r>
    <s v="SALE914"/>
    <d v="2024-01-17T00:00:00"/>
    <s v="CUST1039"/>
    <x v="5"/>
    <s v="STORE19"/>
    <n v="3"/>
    <n v="3"/>
    <n v="620.12"/>
    <n v="620.12"/>
    <n v="0.06"/>
    <n v="0.06"/>
    <s v="Credit Card"/>
    <n v="1748.7384"/>
    <n v="1860.3000000000002"/>
    <s v="East"/>
  </r>
  <r>
    <s v="SALE915"/>
    <d v="2025-07-31T00:00:00"/>
    <s v="CUST1486"/>
    <x v="20"/>
    <s v="STORE6"/>
    <n v="2"/>
    <n v="2"/>
    <n v="354.09"/>
    <n v="354.09"/>
    <n v="0.12"/>
    <n v="0.12"/>
    <s v="COD"/>
    <n v="623.19839999999999"/>
    <n v="708.06"/>
    <s v="East"/>
  </r>
  <r>
    <s v="SALE916"/>
    <d v="2024-11-25T00:00:00"/>
    <s v="CUST1130"/>
    <x v="27"/>
    <s v="STORE5"/>
    <n v="3"/>
    <n v="3"/>
    <n v="214.94"/>
    <n v="214.94"/>
    <n v="0.22"/>
    <n v="0.22"/>
    <s v="COD"/>
    <n v="502.95960000000002"/>
    <n v="644.59999999999991"/>
    <s v="North"/>
  </r>
  <r>
    <s v="SALE917"/>
    <d v="2024-05-16T00:00:00"/>
    <s v="CUST1199"/>
    <x v="93"/>
    <s v="STORE12"/>
    <n v="2"/>
    <n v="2"/>
    <n v="309.77999999999997"/>
    <n v="309.77999999999997"/>
    <n v="0.16"/>
    <n v="0.16"/>
    <s v="Credit Card"/>
    <n v="520.43039999999996"/>
    <n v="619.4"/>
    <s v="North"/>
  </r>
  <r>
    <s v="SALE918"/>
    <d v="2025-05-30T00:00:00"/>
    <s v="CUST1069"/>
    <x v="26"/>
    <s v="STORE3"/>
    <n v="2"/>
    <n v="2"/>
    <n v="183.85"/>
    <n v="183.85"/>
    <n v="0.14000000000000001"/>
    <n v="0.14000000000000001"/>
    <s v="PayPal"/>
    <n v="316.22199999999998"/>
    <n v="367.56"/>
    <s v="North"/>
  </r>
  <r>
    <s v="SALE919"/>
    <d v="2023-11-08T00:00:00"/>
    <s v="CUST1409"/>
    <x v="7"/>
    <s v="STORE0"/>
    <n v="1"/>
    <n v="1"/>
    <n v="550.05999999999995"/>
    <n v="550.05999999999995"/>
    <n v="0.01"/>
    <n v="0.01"/>
    <s v="Credit Card"/>
    <n v="544.55939999999998"/>
    <n v="550.04999999999995"/>
    <s v="East"/>
  </r>
  <r>
    <s v="SALE920"/>
    <d v="2023-11-23T00:00:00"/>
    <s v="CUST1029"/>
    <x v="29"/>
    <s v="STORE4"/>
    <n v="2"/>
    <n v="2"/>
    <n v="32.19"/>
    <n v="32.19"/>
    <n v="0.13"/>
    <n v="0.13"/>
    <s v="COD"/>
    <n v="56.010599999999997"/>
    <n v="64.25"/>
    <s v="South"/>
  </r>
  <r>
    <s v="SALE921"/>
    <d v="2024-06-17T00:00:00"/>
    <s v="CUST1138"/>
    <x v="9"/>
    <s v="STORE19"/>
    <n v="2"/>
    <n v="2"/>
    <n v="892.06"/>
    <n v="892.06"/>
    <n v="0.08"/>
    <n v="0.08"/>
    <s v="Credit Card"/>
    <n v="1641.3904"/>
    <n v="1784.04"/>
    <s v="East"/>
  </r>
  <r>
    <s v="SALE922"/>
    <d v="2024-12-02T00:00:00"/>
    <s v="CUST1472"/>
    <x v="87"/>
    <s v="STORE6"/>
    <n v="1"/>
    <n v="1"/>
    <n v="127.47"/>
    <n v="127.47"/>
    <n v="0.16"/>
    <n v="0.16"/>
    <s v="COD"/>
    <n v="107.0748"/>
    <n v="127.31"/>
    <s v="East"/>
  </r>
  <r>
    <s v="SALE923"/>
    <d v="2025-05-01T00:00:00"/>
    <s v="CUST1388"/>
    <x v="25"/>
    <s v="STORE14"/>
    <n v="3"/>
    <n v="3"/>
    <n v="212.87"/>
    <n v="212.87"/>
    <n v="0.18"/>
    <n v="0.18"/>
    <s v="Credit Card"/>
    <n v="523.66020000000003"/>
    <n v="638.43000000000006"/>
    <s v="South"/>
  </r>
  <r>
    <s v="SALE924"/>
    <d v="2024-06-28T00:00:00"/>
    <s v="CUST1181"/>
    <x v="82"/>
    <s v="STORE7"/>
    <n v="1"/>
    <n v="1"/>
    <n v="26.37"/>
    <n v="26.37"/>
    <n v="0.3"/>
    <n v="0.3"/>
    <s v="COD"/>
    <n v="18.459"/>
    <n v="26.07"/>
    <s v="South"/>
  </r>
  <r>
    <s v="SALE925"/>
    <d v="2025-04-23T00:00:00"/>
    <s v="CUST1466"/>
    <x v="13"/>
    <s v="STORE18"/>
    <n v="4"/>
    <n v="4"/>
    <n v="953.98"/>
    <n v="953.98"/>
    <n v="0.16"/>
    <n v="0.16"/>
    <s v="Credit Card"/>
    <n v="3205.3728000000001"/>
    <n v="3815.76"/>
    <s v="East"/>
  </r>
  <r>
    <s v="SALE926"/>
    <d v="2024-03-18T00:00:00"/>
    <s v="CUST1215"/>
    <x v="22"/>
    <s v="STORE19"/>
    <n v="3"/>
    <n v="3"/>
    <n v="968.88"/>
    <n v="968.88"/>
    <n v="0.15"/>
    <n v="0.15"/>
    <s v="Credit Card"/>
    <n v="2470.6439999999998"/>
    <n v="2906.49"/>
    <s v="East"/>
  </r>
  <r>
    <s v="SALE927"/>
    <d v="2025-09-10T00:00:00"/>
    <s v="CUST1187"/>
    <x v="3"/>
    <s v="STORE18"/>
    <n v="1"/>
    <n v="1"/>
    <n v="533.04999999999995"/>
    <n v="533.04999999999995"/>
    <n v="0.11"/>
    <n v="0.11"/>
    <s v="PayPal"/>
    <n v="474.41449999999998"/>
    <n v="532.93999999999994"/>
    <s v="East"/>
  </r>
  <r>
    <s v="SALE928"/>
    <d v="2024-12-11T00:00:00"/>
    <s v="CUST1381"/>
    <x v="82"/>
    <s v="STORE1"/>
    <n v="3"/>
    <n v="3"/>
    <n v="138.86000000000001"/>
    <n v="138.86000000000001"/>
    <n v="0.11"/>
    <n v="0.11"/>
    <s v="PayPal"/>
    <n v="370.75619999999998"/>
    <n v="416.47"/>
    <s v="North"/>
  </r>
  <r>
    <s v="SALE929"/>
    <d v="2025-02-18T00:00:00"/>
    <s v="CUST1159"/>
    <x v="62"/>
    <s v="STORE0"/>
    <n v="1"/>
    <n v="1"/>
    <n v="588.92999999999995"/>
    <n v="588.92999999999995"/>
    <n v="0.03"/>
    <n v="0.03"/>
    <s v="COD"/>
    <n v="571.26209999999992"/>
    <n v="588.9"/>
    <s v="East"/>
  </r>
  <r>
    <s v="SALE930"/>
    <d v="2024-09-22T00:00:00"/>
    <s v="CUST1403"/>
    <x v="40"/>
    <s v="STORE5"/>
    <n v="2"/>
    <n v="2"/>
    <n v="576.83000000000004"/>
    <n v="576.83000000000004"/>
    <n v="0.19"/>
    <n v="0.19"/>
    <s v="PayPal"/>
    <n v="934.46460000000013"/>
    <n v="1153.47"/>
    <s v="North"/>
  </r>
  <r>
    <s v="SALE931"/>
    <d v="2024-02-16T00:00:00"/>
    <s v="CUST1323"/>
    <x v="15"/>
    <s v="STORE12"/>
    <n v="1"/>
    <n v="1"/>
    <n v="681.3"/>
    <n v="681.3"/>
    <n v="0.05"/>
    <n v="0.05"/>
    <s v="Credit Card"/>
    <n v="647.2349999999999"/>
    <n v="681.25"/>
    <s v="North"/>
  </r>
  <r>
    <s v="SALE932"/>
    <d v="2024-05-29T00:00:00"/>
    <s v="CUST1457"/>
    <x v="60"/>
    <s v="STORE15"/>
    <n v="3"/>
    <n v="3"/>
    <n v="504.97"/>
    <n v="504.97"/>
    <n v="0.3"/>
    <n v="0.3"/>
    <s v="Credit Card"/>
    <n v="1060.4369999999999"/>
    <n v="1514.6100000000001"/>
    <s v="North"/>
  </r>
  <r>
    <s v="SALE933"/>
    <d v="2024-04-14T00:00:00"/>
    <s v="CUST1060"/>
    <x v="48"/>
    <s v="STORE11"/>
    <n v="3"/>
    <n v="3"/>
    <n v="649.78"/>
    <n v="649.78"/>
    <n v="0.1"/>
    <n v="0.1"/>
    <s v="PayPal"/>
    <n v="1754.4059999999999"/>
    <n v="1949.24"/>
    <s v="South"/>
  </r>
  <r>
    <s v="SALE934"/>
    <d v="2024-01-26T00:00:00"/>
    <s v="CUST1245"/>
    <x v="11"/>
    <s v="STORE9"/>
    <n v="2"/>
    <n v="2"/>
    <n v="986.73"/>
    <n v="986.73"/>
    <n v="0.05"/>
    <n v="0.05"/>
    <s v="PayPal"/>
    <n v="1874.787"/>
    <n v="1973.41"/>
    <s v="South"/>
  </r>
  <r>
    <s v="SALE935"/>
    <d v="2023-11-05T00:00:00"/>
    <s v="CUST1119"/>
    <x v="26"/>
    <s v="STORE15"/>
    <n v="2"/>
    <n v="2"/>
    <n v="65.44"/>
    <n v="65.44"/>
    <n v="0.05"/>
    <n v="0.05"/>
    <s v="PayPal"/>
    <n v="124.336"/>
    <n v="130.82999999999998"/>
    <s v="North"/>
  </r>
  <r>
    <s v="SALE936"/>
    <d v="2025-06-16T00:00:00"/>
    <s v="CUST1383"/>
    <x v="81"/>
    <s v="STORE13"/>
    <n v="3"/>
    <n v="3"/>
    <n v="953.74"/>
    <n v="953.74"/>
    <n v="0.04"/>
    <n v="0.04"/>
    <s v="Credit Card"/>
    <n v="2746.7712000000001"/>
    <n v="2861.1800000000003"/>
    <s v="East"/>
  </r>
  <r>
    <s v="SALE937"/>
    <d v="2024-09-08T00:00:00"/>
    <s v="CUST1067"/>
    <x v="3"/>
    <s v="STORE10"/>
    <n v="3"/>
    <n v="3"/>
    <n v="904.48"/>
    <n v="904.48"/>
    <n v="0.21"/>
    <n v="0.21"/>
    <s v="PayPal"/>
    <n v="2143.6176"/>
    <n v="2713.23"/>
    <s v="East"/>
  </r>
  <r>
    <s v="SALE938"/>
    <d v="2024-10-30T00:00:00"/>
    <s v="CUST1492"/>
    <x v="85"/>
    <s v="STORE15"/>
    <n v="3"/>
    <n v="3"/>
    <n v="920.82"/>
    <n v="920.82"/>
    <n v="0.1"/>
    <n v="0.1"/>
    <s v="PayPal"/>
    <n v="2486.2139999999999"/>
    <n v="2762.36"/>
    <s v="North"/>
  </r>
  <r>
    <s v="SALE939"/>
    <d v="2025-05-26T00:00:00"/>
    <s v="CUST1305"/>
    <x v="77"/>
    <s v="STORE1"/>
    <n v="1"/>
    <n v="1"/>
    <n v="182.28"/>
    <n v="182.28"/>
    <n v="0.15"/>
    <n v="0.15"/>
    <s v="COD"/>
    <n v="154.93799999999999"/>
    <n v="182.13"/>
    <s v="North"/>
  </r>
  <r>
    <s v="SALE940"/>
    <d v="2025-08-11T00:00:00"/>
    <s v="CUST1445"/>
    <x v="45"/>
    <s v="STORE16"/>
    <n v="3"/>
    <n v="3"/>
    <n v="938.68"/>
    <n v="938.68"/>
    <n v="0.14000000000000001"/>
    <n v="0.14000000000000001"/>
    <s v="Credit Card"/>
    <n v="2421.7944000000002"/>
    <n v="2815.9"/>
    <s v="West"/>
  </r>
  <r>
    <s v="SALE941"/>
    <d v="2025-02-02T00:00:00"/>
    <s v="CUST1081"/>
    <x v="52"/>
    <s v="STORE5"/>
    <n v="3"/>
    <n v="3"/>
    <n v="219.96"/>
    <n v="219.96"/>
    <n v="0.18"/>
    <n v="0.18"/>
    <s v="PayPal"/>
    <n v="541.10160000000008"/>
    <n v="659.7"/>
    <s v="North"/>
  </r>
  <r>
    <s v="SALE942"/>
    <d v="2025-07-03T00:00:00"/>
    <s v="CUST1473"/>
    <x v="51"/>
    <s v="STORE18"/>
    <n v="3"/>
    <n v="3"/>
    <n v="385.74"/>
    <n v="385.74"/>
    <n v="0.27"/>
    <n v="0.27"/>
    <s v="Credit Card"/>
    <n v="844.77059999999994"/>
    <n v="1156.95"/>
    <s v="East"/>
  </r>
  <r>
    <s v="SALE943"/>
    <d v="2024-03-29T00:00:00"/>
    <s v="CUST1453"/>
    <x v="82"/>
    <s v="STORE18"/>
    <n v="2"/>
    <n v="2"/>
    <n v="830.94"/>
    <n v="830.94"/>
    <n v="0.28000000000000003"/>
    <n v="0.28000000000000003"/>
    <s v="PayPal"/>
    <n v="1196.5536"/>
    <n v="1661.6000000000001"/>
    <s v="East"/>
  </r>
  <r>
    <s v="SALE944"/>
    <d v="2024-07-30T00:00:00"/>
    <s v="CUST1383"/>
    <x v="58"/>
    <s v="STORE9"/>
    <n v="3"/>
    <n v="3"/>
    <n v="462.75"/>
    <n v="462.75"/>
    <n v="0.22"/>
    <n v="0.22"/>
    <s v="PayPal"/>
    <n v="1082.835"/>
    <n v="1388.03"/>
    <s v="South"/>
  </r>
  <r>
    <s v="SALE945"/>
    <d v="2024-10-02T00:00:00"/>
    <s v="CUST1067"/>
    <x v="66"/>
    <s v="STORE15"/>
    <n v="4"/>
    <n v="4"/>
    <n v="973.9"/>
    <n v="973.9"/>
    <n v="0.02"/>
    <n v="0.02"/>
    <s v="COD"/>
    <n v="3817.6880000000001"/>
    <n v="3895.58"/>
    <s v="North"/>
  </r>
  <r>
    <s v="SALE946"/>
    <d v="2024-11-04T00:00:00"/>
    <s v="CUST1140"/>
    <x v="68"/>
    <s v="STORE1"/>
    <n v="2"/>
    <n v="2"/>
    <n v="157.18"/>
    <n v="157.18"/>
    <n v="0.15"/>
    <n v="0.15"/>
    <s v="Credit Card"/>
    <n v="267.20600000000002"/>
    <n v="314.21000000000004"/>
    <s v="North"/>
  </r>
  <r>
    <s v="SALE947"/>
    <d v="2024-05-03T00:00:00"/>
    <s v="CUST1013"/>
    <x v="78"/>
    <s v="STORE13"/>
    <n v="3"/>
    <n v="3"/>
    <n v="239.57"/>
    <n v="239.57"/>
    <n v="0.16"/>
    <n v="0.16"/>
    <s v="Credit Card"/>
    <n v="603.71640000000002"/>
    <n v="718.55000000000007"/>
    <s v="East"/>
  </r>
  <r>
    <s v="SALE948"/>
    <d v="2024-02-21T00:00:00"/>
    <s v="CUST1327"/>
    <x v="93"/>
    <s v="STORE16"/>
    <n v="4"/>
    <n v="4"/>
    <n v="583.21"/>
    <n v="583.21"/>
    <n v="0.2"/>
    <n v="0.2"/>
    <s v="Credit Card"/>
    <n v="1866.2719999999999"/>
    <n v="2332.6400000000003"/>
    <s v="West"/>
  </r>
  <r>
    <s v="SALE949"/>
    <d v="2024-04-17T00:00:00"/>
    <s v="CUST1413"/>
    <x v="82"/>
    <s v="STORE8"/>
    <n v="3"/>
    <n v="3"/>
    <n v="758.75"/>
    <n v="758.75"/>
    <n v="0.27"/>
    <n v="0.27"/>
    <s v="PayPal"/>
    <n v="1661.6624999999999"/>
    <n v="2275.98"/>
    <s v="West"/>
  </r>
  <r>
    <s v="SALE950"/>
    <d v="2025-02-01T00:00:00"/>
    <s v="CUST1309"/>
    <x v="86"/>
    <s v="STORE5"/>
    <n v="4"/>
    <n v="4"/>
    <n v="372.42"/>
    <n v="372.42"/>
    <n v="0.19"/>
    <n v="0.19"/>
    <s v="Credit Card"/>
    <n v="1206.6407999999999"/>
    <n v="1489.49"/>
    <s v="North"/>
  </r>
  <r>
    <s v="SALE951"/>
    <d v="2025-02-11T00:00:00"/>
    <s v="CUST1154"/>
    <x v="81"/>
    <s v="STORE19"/>
    <n v="4"/>
    <n v="4"/>
    <n v="286.27999999999997"/>
    <n v="286.27999999999997"/>
    <n v="0.28000000000000003"/>
    <n v="0.28000000000000003"/>
    <s v="PayPal"/>
    <n v="824.48639999999989"/>
    <n v="1144.8399999999999"/>
    <s v="East"/>
  </r>
  <r>
    <s v="SALE952"/>
    <d v="2025-01-06T00:00:00"/>
    <s v="CUST1279"/>
    <x v="78"/>
    <s v="STORE11"/>
    <n v="3"/>
    <n v="3"/>
    <n v="488.37"/>
    <n v="488.37"/>
    <n v="0.27"/>
    <n v="0.27"/>
    <s v="COD"/>
    <n v="1069.5302999999999"/>
    <n v="1464.8400000000001"/>
    <s v="South"/>
  </r>
  <r>
    <s v="SALE953"/>
    <d v="2024-03-26T00:00:00"/>
    <s v="CUST1469"/>
    <x v="72"/>
    <s v="STORE8"/>
    <n v="3"/>
    <n v="3"/>
    <n v="662.82"/>
    <n v="662.82"/>
    <n v="0.01"/>
    <n v="0.01"/>
    <s v="COD"/>
    <n v="1968.5753999999999"/>
    <n v="1988.45"/>
    <s v="West"/>
  </r>
  <r>
    <s v="SALE954"/>
    <d v="2024-04-30T00:00:00"/>
    <s v="CUST1497"/>
    <x v="96"/>
    <s v="STORE16"/>
    <n v="2"/>
    <n v="2"/>
    <n v="824.34"/>
    <n v="824.34"/>
    <n v="0.1"/>
    <n v="0.1"/>
    <s v="COD"/>
    <n v="1483.8119999999999"/>
    <n v="1648.5800000000002"/>
    <s v="West"/>
  </r>
  <r>
    <s v="SALE955"/>
    <d v="2024-02-27T00:00:00"/>
    <s v="CUST1113"/>
    <x v="4"/>
    <s v="STORE8"/>
    <n v="1"/>
    <n v="1"/>
    <n v="437.12"/>
    <n v="437.12"/>
    <n v="0.21"/>
    <n v="0.21"/>
    <s v="Credit Card"/>
    <n v="345.32479999999998"/>
    <n v="436.91"/>
    <s v="West"/>
  </r>
  <r>
    <s v="SALE956"/>
    <d v="2024-07-13T00:00:00"/>
    <s v="CUST1357"/>
    <x v="12"/>
    <s v="STORE6"/>
    <n v="3"/>
    <n v="3"/>
    <n v="23.37"/>
    <n v="23.37"/>
    <n v="0.15"/>
    <n v="0.15"/>
    <s v="PayPal"/>
    <n v="59.593499999999999"/>
    <n v="69.959999999999994"/>
    <s v="East"/>
  </r>
  <r>
    <s v="SALE957"/>
    <d v="2025-04-14T00:00:00"/>
    <s v="CUST1187"/>
    <x v="14"/>
    <s v="STORE8"/>
    <n v="1"/>
    <n v="1"/>
    <n v="579.69000000000005"/>
    <n v="579.69000000000005"/>
    <n v="0.02"/>
    <n v="0.02"/>
    <s v="Credit Card"/>
    <n v="568.09620000000007"/>
    <n v="579.67000000000007"/>
    <s v="West"/>
  </r>
  <r>
    <s v="SALE958"/>
    <d v="2024-12-13T00:00:00"/>
    <s v="CUST1430"/>
    <x v="36"/>
    <s v="STORE14"/>
    <n v="3"/>
    <n v="3"/>
    <n v="240.51"/>
    <n v="240.51"/>
    <n v="7.0000000000000007E-2"/>
    <n v="7.0000000000000007E-2"/>
    <s v="Credit Card"/>
    <n v="671.02289999999994"/>
    <n v="721.45999999999992"/>
    <s v="South"/>
  </r>
  <r>
    <s v="SALE959"/>
    <d v="2025-08-24T00:00:00"/>
    <s v="CUST1382"/>
    <x v="60"/>
    <s v="STORE14"/>
    <n v="2"/>
    <n v="2"/>
    <n v="855.4"/>
    <n v="855.4"/>
    <n v="0.08"/>
    <n v="0.08"/>
    <s v="COD"/>
    <n v="1573.9359999999999"/>
    <n v="1710.72"/>
    <s v="South"/>
  </r>
  <r>
    <s v="SALE960"/>
    <d v="2023-10-28T00:00:00"/>
    <s v="CUST1007"/>
    <x v="64"/>
    <s v="STORE7"/>
    <n v="1"/>
    <n v="1"/>
    <n v="537.26"/>
    <n v="537.26"/>
    <n v="0.09"/>
    <n v="0.09"/>
    <s v="Credit Card"/>
    <n v="488.90660000000003"/>
    <n v="537.16999999999996"/>
    <s v="South"/>
  </r>
  <r>
    <s v="SALE961"/>
    <d v="2024-12-11T00:00:00"/>
    <s v="CUST1384"/>
    <x v="69"/>
    <s v="STORE10"/>
    <n v="3"/>
    <n v="3"/>
    <n v="918.26"/>
    <n v="918.26"/>
    <n v="0.17"/>
    <n v="0.17"/>
    <s v="COD"/>
    <n v="2286.4674"/>
    <n v="2754.6099999999997"/>
    <s v="East"/>
  </r>
  <r>
    <s v="SALE962"/>
    <d v="2024-06-29T00:00:00"/>
    <s v="CUST1095"/>
    <x v="96"/>
    <s v="STORE9"/>
    <n v="4"/>
    <n v="4"/>
    <n v="579.70000000000005"/>
    <n v="579.70000000000005"/>
    <n v="0.18"/>
    <n v="0.18"/>
    <s v="PayPal"/>
    <n v="1901.4159999999999"/>
    <n v="2318.6200000000003"/>
    <s v="South"/>
  </r>
  <r>
    <s v="SALE963"/>
    <d v="2025-02-22T00:00:00"/>
    <s v="CUST1145"/>
    <x v="19"/>
    <s v="STORE6"/>
    <n v="1"/>
    <n v="1"/>
    <n v="824.32"/>
    <n v="824.32"/>
    <n v="0.18"/>
    <n v="0.18"/>
    <s v="Credit Card"/>
    <n v="675.94240000000013"/>
    <n v="824.1400000000001"/>
    <s v="East"/>
  </r>
  <r>
    <s v="SALE964"/>
    <d v="2025-01-25T00:00:00"/>
    <s v="CUST1109"/>
    <x v="54"/>
    <s v="STORE15"/>
    <n v="4"/>
    <n v="4"/>
    <n v="614.99"/>
    <n v="614.99"/>
    <n v="0.16"/>
    <n v="0.16"/>
    <s v="PayPal"/>
    <n v="2066.3663999999999"/>
    <n v="2459.8000000000002"/>
    <s v="North"/>
  </r>
  <r>
    <s v="SALE965"/>
    <d v="2025-03-14T00:00:00"/>
    <s v="CUST1128"/>
    <x v="85"/>
    <s v="STORE0"/>
    <n v="4"/>
    <n v="4"/>
    <n v="189.21"/>
    <n v="189.21"/>
    <n v="0.06"/>
    <n v="0.06"/>
    <s v="COD"/>
    <n v="711.42959999999994"/>
    <n v="756.78000000000009"/>
    <s v="East"/>
  </r>
  <r>
    <s v="SALE966"/>
    <d v="2024-12-03T00:00:00"/>
    <s v="CUST1154"/>
    <x v="85"/>
    <s v="STORE14"/>
    <n v="2"/>
    <n v="2"/>
    <n v="233.33"/>
    <n v="233.33"/>
    <n v="0.05"/>
    <n v="0.05"/>
    <s v="Credit Card"/>
    <n v="443.327"/>
    <n v="466.61"/>
    <s v="South"/>
  </r>
  <r>
    <s v="SALE967"/>
    <d v="2025-05-06T00:00:00"/>
    <s v="CUST1248"/>
    <x v="11"/>
    <s v="STORE18"/>
    <n v="3"/>
    <n v="3"/>
    <n v="529.89"/>
    <n v="529.89"/>
    <n v="0.21"/>
    <n v="0.21"/>
    <s v="Credit Card"/>
    <n v="1255.8393000000001"/>
    <n v="1589.46"/>
    <s v="East"/>
  </r>
  <r>
    <s v="SALE968"/>
    <d v="2024-08-14T00:00:00"/>
    <s v="CUST1489"/>
    <x v="80"/>
    <s v="STORE1"/>
    <n v="2"/>
    <n v="2"/>
    <n v="954.1"/>
    <n v="954.1"/>
    <n v="0.17"/>
    <n v="0.17"/>
    <s v="PayPal"/>
    <n v="1583.806"/>
    <n v="1908.03"/>
    <s v="North"/>
  </r>
  <r>
    <s v="SALE969"/>
    <d v="2023-12-14T00:00:00"/>
    <s v="CUST1323"/>
    <x v="15"/>
    <s v="STORE7"/>
    <n v="1"/>
    <n v="1"/>
    <n v="370.04"/>
    <n v="370.04"/>
    <n v="0.04"/>
    <n v="0.04"/>
    <s v="COD"/>
    <n v="355.23840000000001"/>
    <n v="370"/>
    <s v="South"/>
  </r>
  <r>
    <s v="SALE970"/>
    <d v="2024-01-06T00:00:00"/>
    <s v="CUST1061"/>
    <x v="99"/>
    <s v="STORE19"/>
    <n v="4"/>
    <n v="4"/>
    <n v="492.71"/>
    <n v="492.71"/>
    <n v="0.08"/>
    <n v="0.08"/>
    <s v="Credit Card"/>
    <n v="1813.1728000000001"/>
    <n v="1970.76"/>
    <s v="East"/>
  </r>
  <r>
    <s v="SALE971"/>
    <d v="2024-08-26T00:00:00"/>
    <s v="CUST1280"/>
    <x v="52"/>
    <s v="STORE13"/>
    <n v="4"/>
    <n v="4"/>
    <n v="853.26"/>
    <n v="853.26"/>
    <n v="0.24"/>
    <n v="0.24"/>
    <s v="COD"/>
    <n v="2593.9104000000002"/>
    <n v="3412.8"/>
    <s v="East"/>
  </r>
  <r>
    <s v="SALE972"/>
    <d v="2025-03-24T00:00:00"/>
    <s v="CUST1406"/>
    <x v="58"/>
    <s v="STORE16"/>
    <n v="1"/>
    <n v="1"/>
    <n v="402.47"/>
    <n v="402.47"/>
    <n v="0.19"/>
    <n v="0.19"/>
    <s v="PayPal"/>
    <n v="326.00070000000011"/>
    <n v="402.28000000000003"/>
    <s v="West"/>
  </r>
  <r>
    <s v="SALE973"/>
    <d v="2024-01-20T00:00:00"/>
    <s v="CUST1402"/>
    <x v="59"/>
    <s v="STORE18"/>
    <n v="2"/>
    <n v="2"/>
    <n v="528.29999999999995"/>
    <n v="528.29999999999995"/>
    <n v="0.24"/>
    <n v="0.24"/>
    <s v="Credit Card"/>
    <n v="803.01599999999996"/>
    <n v="1056.3599999999999"/>
    <s v="East"/>
  </r>
  <r>
    <s v="SALE974"/>
    <d v="2025-01-10T00:00:00"/>
    <s v="CUST1444"/>
    <x v="31"/>
    <s v="STORE6"/>
    <n v="4"/>
    <n v="4"/>
    <n v="599.85"/>
    <n v="599.85"/>
    <n v="0.25"/>
    <n v="0.25"/>
    <s v="Credit Card"/>
    <n v="1799.55"/>
    <n v="2399.15"/>
    <s v="East"/>
  </r>
  <r>
    <s v="SALE975"/>
    <d v="2023-12-21T00:00:00"/>
    <s v="CUST1303"/>
    <x v="30"/>
    <s v="STORE9"/>
    <n v="2"/>
    <n v="2"/>
    <n v="61.42"/>
    <n v="61.42"/>
    <n v="0.08"/>
    <n v="0.08"/>
    <s v="PayPal"/>
    <n v="113.0128"/>
    <n v="122.76"/>
    <s v="South"/>
  </r>
  <r>
    <s v="SALE976"/>
    <d v="2025-02-05T00:00:00"/>
    <s v="CUST1249"/>
    <x v="46"/>
    <s v="STORE10"/>
    <n v="2"/>
    <n v="2"/>
    <n v="466.42"/>
    <n v="466.42"/>
    <n v="0.12"/>
    <n v="0.12"/>
    <s v="PayPal"/>
    <n v="820.89920000000006"/>
    <n v="932.72"/>
    <s v="East"/>
  </r>
  <r>
    <s v="SALE977"/>
    <d v="2025-07-19T00:00:00"/>
    <s v="CUST1099"/>
    <x v="45"/>
    <s v="STORE5"/>
    <n v="4"/>
    <n v="4"/>
    <n v="540.69000000000005"/>
    <n v="540.69000000000005"/>
    <n v="0.09"/>
    <n v="0.09"/>
    <s v="COD"/>
    <n v="1968.1116"/>
    <n v="2162.67"/>
    <s v="North"/>
  </r>
  <r>
    <s v="SALE978"/>
    <d v="2025-03-21T00:00:00"/>
    <s v="CUST1298"/>
    <x v="46"/>
    <s v="STORE13"/>
    <n v="3"/>
    <n v="3"/>
    <n v="677.46"/>
    <n v="677.46"/>
    <n v="0.05"/>
    <n v="0.05"/>
    <s v="Credit Card"/>
    <n v="1930.761"/>
    <n v="2032.3300000000002"/>
    <s v="East"/>
  </r>
  <r>
    <s v="SALE979"/>
    <d v="2025-04-24T00:00:00"/>
    <s v="CUST1328"/>
    <x v="39"/>
    <s v="STORE1"/>
    <n v="3"/>
    <n v="3"/>
    <n v="614.63"/>
    <n v="614.63"/>
    <n v="0.06"/>
    <n v="0.06"/>
    <s v="PayPal"/>
    <n v="1733.2565999999999"/>
    <n v="1843.83"/>
    <s v="North"/>
  </r>
  <r>
    <s v="SALE980"/>
    <d v="2023-12-12T00:00:00"/>
    <s v="CUST1232"/>
    <x v="73"/>
    <s v="STORE8"/>
    <n v="4"/>
    <n v="4"/>
    <n v="649.52"/>
    <n v="649.52"/>
    <n v="0.11"/>
    <n v="0.11"/>
    <s v="Credit Card"/>
    <n v="2312.2912000000001"/>
    <n v="2597.9699999999998"/>
    <s v="West"/>
  </r>
  <r>
    <s v="SALE981"/>
    <d v="2024-07-08T00:00:00"/>
    <s v="CUST1445"/>
    <x v="65"/>
    <s v="STORE8"/>
    <n v="2"/>
    <n v="2"/>
    <n v="943.93"/>
    <n v="943.93"/>
    <n v="0.22"/>
    <n v="0.22"/>
    <s v="PayPal"/>
    <n v="1472.5308"/>
    <n v="1887.6399999999999"/>
    <s v="West"/>
  </r>
  <r>
    <s v="SALE982"/>
    <d v="2023-10-29T00:00:00"/>
    <s v="CUST1165"/>
    <x v="45"/>
    <s v="STORE8"/>
    <n v="4"/>
    <n v="4"/>
    <n v="538.73"/>
    <n v="538.73"/>
    <n v="0.03"/>
    <n v="0.03"/>
    <s v="Credit Card"/>
    <n v="2090.2723999999998"/>
    <n v="2154.89"/>
    <s v="West"/>
  </r>
  <r>
    <s v="SALE983"/>
    <d v="2024-05-20T00:00:00"/>
    <s v="CUST1088"/>
    <x v="73"/>
    <s v="STORE8"/>
    <n v="2"/>
    <n v="2"/>
    <n v="853.93"/>
    <n v="853.93"/>
    <n v="0.01"/>
    <n v="0.01"/>
    <s v="PayPal"/>
    <n v="1690.7814000000001"/>
    <n v="1707.85"/>
    <s v="West"/>
  </r>
  <r>
    <s v="SALE984"/>
    <d v="2025-09-14T00:00:00"/>
    <s v="CUST1491"/>
    <x v="35"/>
    <s v="STORE4"/>
    <n v="4"/>
    <n v="4"/>
    <n v="465.42"/>
    <n v="465.42"/>
    <n v="0.26"/>
    <n v="0.26"/>
    <s v="COD"/>
    <n v="1377.6432"/>
    <n v="1861.42"/>
    <s v="South"/>
  </r>
  <r>
    <s v="SALE985"/>
    <d v="2025-04-11T00:00:00"/>
    <s v="CUST1055"/>
    <x v="55"/>
    <s v="STORE11"/>
    <n v="4"/>
    <n v="4"/>
    <n v="880.26"/>
    <n v="880.26"/>
    <n v="0.11"/>
    <n v="0.11"/>
    <s v="COD"/>
    <n v="3133.7256000000002"/>
    <n v="3520.93"/>
    <s v="South"/>
  </r>
  <r>
    <s v="SALE986"/>
    <d v="2024-05-17T00:00:00"/>
    <s v="CUST1483"/>
    <x v="69"/>
    <s v="STORE11"/>
    <n v="3"/>
    <n v="3"/>
    <n v="461.02"/>
    <n v="461.02"/>
    <n v="0.28999999999999998"/>
    <n v="0.28999999999999998"/>
    <s v="PayPal"/>
    <n v="981.97259999999994"/>
    <n v="1382.77"/>
    <s v="South"/>
  </r>
  <r>
    <s v="SALE987"/>
    <d v="2024-10-13T00:00:00"/>
    <s v="CUST1026"/>
    <x v="60"/>
    <s v="STORE13"/>
    <n v="1"/>
    <n v="1"/>
    <n v="531.99"/>
    <n v="531.99"/>
    <n v="0.17"/>
    <n v="0.17"/>
    <s v="PayPal"/>
    <n v="441.55169999999998"/>
    <n v="531.82000000000005"/>
    <s v="East"/>
  </r>
  <r>
    <s v="SALE988"/>
    <d v="2024-07-13T00:00:00"/>
    <s v="CUST1004"/>
    <x v="44"/>
    <s v="STORE17"/>
    <n v="2"/>
    <n v="2"/>
    <n v="274.08999999999997"/>
    <n v="274.08999999999997"/>
    <n v="0.13"/>
    <n v="0.13"/>
    <s v="PayPal"/>
    <n v="476.91660000000002"/>
    <n v="548.04999999999995"/>
    <s v="North"/>
  </r>
  <r>
    <s v="SALE989"/>
    <d v="2025-02-06T00:00:00"/>
    <s v="CUST1443"/>
    <x v="12"/>
    <s v="STORE10"/>
    <n v="1"/>
    <n v="1"/>
    <n v="66.14"/>
    <n v="66.14"/>
    <n v="0.14000000000000001"/>
    <n v="0.14000000000000001"/>
    <s v="COD"/>
    <n v="56.880400000000002"/>
    <n v="66"/>
    <s v="East"/>
  </r>
  <r>
    <s v="SALE990"/>
    <d v="2025-08-06T00:00:00"/>
    <s v="CUST1077"/>
    <x v="42"/>
    <s v="STORE9"/>
    <n v="3"/>
    <n v="3"/>
    <n v="955.82"/>
    <n v="955.82"/>
    <n v="0.16"/>
    <n v="0.16"/>
    <s v="COD"/>
    <n v="2408.6664000000001"/>
    <n v="2867.3"/>
    <s v="South"/>
  </r>
  <r>
    <s v="SALE991"/>
    <d v="2024-05-20T00:00:00"/>
    <s v="CUST1319"/>
    <x v="62"/>
    <s v="STORE12"/>
    <n v="1"/>
    <n v="1"/>
    <n v="904.92"/>
    <n v="904.92"/>
    <n v="0.13"/>
    <n v="0.13"/>
    <s v="Credit Card"/>
    <n v="787.28039999999999"/>
    <n v="904.79"/>
    <s v="North"/>
  </r>
  <r>
    <s v="SALE992"/>
    <d v="2024-10-10T00:00:00"/>
    <s v="CUST1000"/>
    <x v="43"/>
    <s v="STORE7"/>
    <n v="3"/>
    <n v="3"/>
    <n v="490.02"/>
    <n v="490.02"/>
    <n v="0.26"/>
    <n v="0.26"/>
    <s v="Credit Card"/>
    <n v="1087.8444"/>
    <n v="1469.8"/>
    <s v="South"/>
  </r>
  <r>
    <s v="SALE993"/>
    <d v="2024-02-18T00:00:00"/>
    <s v="CUST1363"/>
    <x v="46"/>
    <s v="STORE6"/>
    <n v="2"/>
    <n v="2"/>
    <n v="957.54"/>
    <n v="957.54"/>
    <n v="0.1"/>
    <n v="0.1"/>
    <s v="COD"/>
    <n v="1723.5719999999999"/>
    <n v="1914.98"/>
    <s v="East"/>
  </r>
  <r>
    <s v="SALE994"/>
    <d v="2025-09-26T00:00:00"/>
    <s v="CUST1329"/>
    <x v="8"/>
    <s v="STORE13"/>
    <n v="2"/>
    <n v="2"/>
    <n v="314.39999999999998"/>
    <n v="314.39999999999998"/>
    <n v="7.0000000000000007E-2"/>
    <n v="7.0000000000000007E-2"/>
    <s v="PayPal"/>
    <n v="584.78399999999988"/>
    <n v="628.7299999999999"/>
    <s v="East"/>
  </r>
  <r>
    <s v="SALE995"/>
    <d v="2024-03-22T00:00:00"/>
    <s v="CUST1394"/>
    <x v="10"/>
    <s v="STORE6"/>
    <n v="3"/>
    <n v="3"/>
    <n v="480.11"/>
    <n v="480.11"/>
    <n v="0.11"/>
    <n v="0.11"/>
    <s v="PayPal"/>
    <n v="1281.8937000000001"/>
    <n v="1440.22"/>
    <s v="East"/>
  </r>
  <r>
    <s v="SALE996"/>
    <d v="2024-10-14T00:00:00"/>
    <s v="CUST1388"/>
    <x v="70"/>
    <s v="STORE6"/>
    <n v="4"/>
    <n v="4"/>
    <n v="826.55"/>
    <n v="826.55"/>
    <n v="0.28000000000000003"/>
    <n v="0.28000000000000003"/>
    <s v="Credit Card"/>
    <n v="2380.4639999999999"/>
    <n v="3305.9199999999996"/>
    <s v="East"/>
  </r>
  <r>
    <s v="SALE997"/>
    <d v="2025-05-28T00:00:00"/>
    <s v="CUST1190"/>
    <x v="16"/>
    <s v="STORE3"/>
    <n v="3"/>
    <n v="3"/>
    <n v="530.16999999999996"/>
    <n v="530.16999999999996"/>
    <n v="0.18"/>
    <n v="0.18"/>
    <s v="PayPal"/>
    <n v="1304.2182"/>
    <n v="1590.3299999999997"/>
    <s v="North"/>
  </r>
  <r>
    <s v="SALE998"/>
    <d v="2024-08-18T00:00:00"/>
    <s v="CUST1407"/>
    <x v="13"/>
    <s v="STORE17"/>
    <n v="3"/>
    <n v="3"/>
    <n v="336.17"/>
    <n v="336.17"/>
    <n v="0.04"/>
    <n v="0.04"/>
    <s v="COD"/>
    <n v="968.16959999999995"/>
    <n v="1008.47"/>
    <s v="North"/>
  </r>
  <r>
    <s v="SALE999"/>
    <d v="2024-01-13T00:00:00"/>
    <s v="CUST1421"/>
    <x v="82"/>
    <s v="STORE8"/>
    <n v="4"/>
    <n v="4"/>
    <n v="22.51"/>
    <n v="22.51"/>
    <n v="0.27"/>
    <n v="0.27"/>
    <s v="PayPal"/>
    <n v="65.729200000000006"/>
    <n v="89.77000000000001"/>
    <s v="West"/>
  </r>
  <r>
    <s v="SALE1000"/>
    <d v="2024-06-13T00:00:00"/>
    <s v="CUST1190"/>
    <x v="4"/>
    <s v="STORE2"/>
    <n v="2"/>
    <n v="2"/>
    <n v="909.51"/>
    <n v="909.51"/>
    <n v="0.27"/>
    <n v="0.27"/>
    <s v="Credit Card"/>
    <n v="1327.8846000000001"/>
    <n v="1818.75"/>
    <s v="South"/>
  </r>
  <r>
    <s v="SALE1001"/>
    <d v="2025-04-29T00:00:00"/>
    <s v="CUST1052"/>
    <x v="20"/>
    <s v="STORE14"/>
    <n v="4"/>
    <n v="4"/>
    <n v="593.84"/>
    <n v="593.84"/>
    <n v="0.24"/>
    <n v="0.24"/>
    <s v="PayPal"/>
    <n v="1805.2736"/>
    <n v="2375.1200000000003"/>
    <s v="South"/>
  </r>
  <r>
    <s v="SALE1002"/>
    <d v="2024-10-01T00:00:00"/>
    <s v="CUST1109"/>
    <x v="78"/>
    <s v="STORE10"/>
    <n v="3"/>
    <n v="3"/>
    <n v="909.11"/>
    <n v="909.11"/>
    <n v="0.23"/>
    <n v="0.23"/>
    <s v="COD"/>
    <n v="2100.0441000000001"/>
    <n v="2727.1"/>
    <s v="East"/>
  </r>
  <r>
    <s v="SALE1003"/>
    <d v="2024-09-07T00:00:00"/>
    <s v="CUST1399"/>
    <x v="10"/>
    <s v="STORE1"/>
    <n v="4"/>
    <n v="4"/>
    <n v="996.85"/>
    <n v="996.85"/>
    <n v="0.24"/>
    <n v="0.24"/>
    <s v="PayPal"/>
    <n v="3030.424"/>
    <n v="3987.1600000000003"/>
    <s v="North"/>
  </r>
  <r>
    <s v="SALE1004"/>
    <d v="2025-06-26T00:00:00"/>
    <s v="CUST1300"/>
    <x v="90"/>
    <s v="STORE17"/>
    <n v="1"/>
    <n v="1"/>
    <n v="522.69000000000005"/>
    <n v="522.69000000000005"/>
    <n v="0.06"/>
    <n v="0.06"/>
    <s v="COD"/>
    <n v="491.32860000000011"/>
    <n v="522.63000000000011"/>
    <s v="North"/>
  </r>
  <r>
    <s v="SALE1005"/>
    <d v="2024-04-23T00:00:00"/>
    <s v="CUST1194"/>
    <x v="59"/>
    <s v="STORE3"/>
    <n v="3"/>
    <n v="3"/>
    <n v="261.05"/>
    <n v="261.05"/>
    <n v="0.12"/>
    <n v="0.12"/>
    <s v="PayPal"/>
    <n v="689.17200000000014"/>
    <n v="783.03000000000009"/>
    <s v="North"/>
  </r>
  <r>
    <s v="SALE1006"/>
    <d v="2025-09-18T00:00:00"/>
    <s v="CUST1087"/>
    <x v="34"/>
    <s v="STORE17"/>
    <n v="3"/>
    <n v="3"/>
    <n v="644.73"/>
    <n v="644.73"/>
    <n v="0.01"/>
    <n v="0.01"/>
    <s v="COD"/>
    <n v="1914.8480999999999"/>
    <n v="1934.18"/>
    <s v="North"/>
  </r>
  <r>
    <s v="SALE1007"/>
    <d v="2023-10-18T00:00:00"/>
    <s v="CUST1198"/>
    <x v="28"/>
    <s v="STORE2"/>
    <n v="2"/>
    <n v="2"/>
    <n v="541.52"/>
    <n v="541.52"/>
    <n v="0.26"/>
    <n v="0.26"/>
    <s v="PayPal"/>
    <n v="801.44959999999992"/>
    <n v="1082.78"/>
    <s v="South"/>
  </r>
  <r>
    <s v="SALE1008"/>
    <d v="2023-11-29T00:00:00"/>
    <s v="CUST1426"/>
    <x v="81"/>
    <s v="STORE10"/>
    <n v="1"/>
    <n v="1"/>
    <n v="395.18"/>
    <n v="395.18"/>
    <n v="0.09"/>
    <n v="0.09"/>
    <s v="PayPal"/>
    <n v="359.61380000000003"/>
    <n v="395.09000000000003"/>
    <s v="East"/>
  </r>
  <r>
    <s v="SALE1009"/>
    <d v="2025-03-24T00:00:00"/>
    <s v="CUST1100"/>
    <x v="67"/>
    <s v="STORE8"/>
    <n v="4"/>
    <n v="4"/>
    <n v="56.37"/>
    <n v="56.37"/>
    <n v="0.17"/>
    <n v="0.17"/>
    <s v="Credit Card"/>
    <n v="187.14840000000001"/>
    <n v="225.31"/>
    <s v="West"/>
  </r>
  <r>
    <s v="SALE1010"/>
    <d v="2025-09-08T00:00:00"/>
    <s v="CUST1209"/>
    <x v="29"/>
    <s v="STORE9"/>
    <n v="4"/>
    <n v="4"/>
    <n v="202.59"/>
    <n v="202.59"/>
    <n v="0.06"/>
    <n v="0.06"/>
    <s v="COD"/>
    <n v="761.73839999999996"/>
    <n v="810.30000000000007"/>
    <s v="South"/>
  </r>
  <r>
    <s v="SALE1011"/>
    <d v="2024-11-05T00:00:00"/>
    <s v="CUST1004"/>
    <x v="82"/>
    <s v="STORE5"/>
    <n v="2"/>
    <n v="2"/>
    <n v="358.36"/>
    <n v="358.36"/>
    <n v="0.05"/>
    <n v="0.05"/>
    <s v="PayPal"/>
    <n v="680.88400000000001"/>
    <n v="716.67000000000007"/>
    <s v="North"/>
  </r>
  <r>
    <s v="SALE1012"/>
    <d v="2024-08-31T00:00:00"/>
    <s v="CUST1072"/>
    <x v="92"/>
    <s v="STORE18"/>
    <n v="4"/>
    <n v="4"/>
    <n v="85.62"/>
    <n v="85.62"/>
    <n v="0.28000000000000003"/>
    <n v="0.28000000000000003"/>
    <s v="COD"/>
    <n v="246.5856"/>
    <n v="342.20000000000005"/>
    <s v="East"/>
  </r>
  <r>
    <s v="SALE1013"/>
    <d v="2024-06-16T00:00:00"/>
    <s v="CUST1185"/>
    <x v="84"/>
    <s v="STORE17"/>
    <n v="4"/>
    <n v="4"/>
    <n v="929.26"/>
    <n v="929.26"/>
    <n v="0.23"/>
    <n v="0.23"/>
    <s v="PayPal"/>
    <n v="2862.1208000000001"/>
    <n v="3716.81"/>
    <s v="North"/>
  </r>
  <r>
    <s v="SALE1014"/>
    <d v="2025-01-24T00:00:00"/>
    <s v="CUST1309"/>
    <x v="17"/>
    <s v="STORE13"/>
    <n v="2"/>
    <n v="2"/>
    <n v="92.64"/>
    <n v="92.64"/>
    <n v="0.14000000000000001"/>
    <n v="0.14000000000000001"/>
    <s v="COD"/>
    <n v="159.3408"/>
    <n v="185.14000000000001"/>
    <s v="East"/>
  </r>
  <r>
    <s v="SALE1015"/>
    <d v="2025-03-09T00:00:00"/>
    <s v="CUST1248"/>
    <x v="85"/>
    <s v="STORE4"/>
    <n v="4"/>
    <n v="4"/>
    <n v="139.05000000000001"/>
    <n v="139.05000000000001"/>
    <n v="0.28999999999999998"/>
    <n v="0.28999999999999998"/>
    <s v="COD"/>
    <n v="394.90199999999999"/>
    <n v="555.91000000000008"/>
    <s v="South"/>
  </r>
  <r>
    <s v="SALE1016"/>
    <d v="2024-06-18T00:00:00"/>
    <s v="CUST1140"/>
    <x v="27"/>
    <s v="STORE4"/>
    <n v="3"/>
    <n v="3"/>
    <n v="155.87"/>
    <n v="155.87"/>
    <n v="0.03"/>
    <n v="0.03"/>
    <s v="COD"/>
    <n v="453.58170000000001"/>
    <n v="467.58000000000004"/>
    <s v="South"/>
  </r>
  <r>
    <s v="SALE1017"/>
    <d v="2025-06-29T00:00:00"/>
    <s v="CUST1442"/>
    <x v="13"/>
    <s v="STORE16"/>
    <n v="4"/>
    <n v="4"/>
    <n v="115.42"/>
    <n v="115.42"/>
    <n v="0.03"/>
    <n v="0.03"/>
    <s v="COD"/>
    <n v="447.82960000000003"/>
    <n v="461.65000000000003"/>
    <s v="West"/>
  </r>
  <r>
    <s v="SALE1018"/>
    <d v="2025-06-15T00:00:00"/>
    <s v="CUST1122"/>
    <x v="40"/>
    <s v="STORE6"/>
    <n v="3"/>
    <n v="3"/>
    <n v="593.62"/>
    <n v="593.62"/>
    <n v="0.08"/>
    <n v="0.08"/>
    <s v="Credit Card"/>
    <n v="1638.3912"/>
    <n v="1780.7800000000002"/>
    <s v="East"/>
  </r>
  <r>
    <s v="SALE1019"/>
    <d v="2025-03-17T00:00:00"/>
    <s v="CUST1353"/>
    <x v="49"/>
    <s v="STORE4"/>
    <n v="2"/>
    <n v="2"/>
    <n v="825.04"/>
    <n v="825.04"/>
    <n v="0.2"/>
    <n v="0.2"/>
    <s v="Credit Card"/>
    <n v="1320.0640000000001"/>
    <n v="1649.8799999999999"/>
    <s v="South"/>
  </r>
  <r>
    <s v="SALE1020"/>
    <d v="2024-01-31T00:00:00"/>
    <s v="CUST1464"/>
    <x v="60"/>
    <s v="STORE13"/>
    <n v="1"/>
    <n v="1"/>
    <n v="963.76"/>
    <n v="963.76"/>
    <n v="0.14000000000000001"/>
    <n v="0.14000000000000001"/>
    <s v="PayPal"/>
    <n v="828.83359999999993"/>
    <n v="963.62"/>
    <s v="East"/>
  </r>
  <r>
    <s v="SALE1021"/>
    <d v="2024-05-03T00:00:00"/>
    <s v="CUST1292"/>
    <x v="76"/>
    <s v="STORE6"/>
    <n v="1"/>
    <n v="1"/>
    <n v="238.24"/>
    <n v="238.24"/>
    <n v="0.12"/>
    <n v="0.12"/>
    <s v="PayPal"/>
    <n v="209.65119999999999"/>
    <n v="238.12"/>
    <s v="East"/>
  </r>
  <r>
    <s v="SALE1022"/>
    <d v="2024-12-18T00:00:00"/>
    <s v="CUST1457"/>
    <x v="74"/>
    <s v="STORE16"/>
    <n v="1"/>
    <n v="1"/>
    <n v="756.63"/>
    <n v="756.63"/>
    <n v="0.04"/>
    <n v="0.04"/>
    <s v="PayPal"/>
    <n v="726.36479999999995"/>
    <n v="756.59"/>
    <s v="West"/>
  </r>
  <r>
    <s v="SALE1023"/>
    <d v="2025-07-07T00:00:00"/>
    <s v="CUST1019"/>
    <x v="47"/>
    <s v="STORE7"/>
    <n v="3"/>
    <n v="3"/>
    <n v="159.76"/>
    <n v="159.76"/>
    <n v="0.22"/>
    <n v="0.22"/>
    <s v="Credit Card"/>
    <n v="373.83839999999998"/>
    <n v="479.05999999999995"/>
    <s v="South"/>
  </r>
  <r>
    <s v="SALE1024"/>
    <d v="2024-03-03T00:00:00"/>
    <s v="CUST1368"/>
    <x v="98"/>
    <s v="STORE8"/>
    <n v="1"/>
    <n v="1"/>
    <n v="329.94"/>
    <n v="329.94"/>
    <n v="0.14000000000000001"/>
    <n v="0.14000000000000001"/>
    <s v="COD"/>
    <n v="283.7484"/>
    <n v="329.8"/>
    <s v="West"/>
  </r>
  <r>
    <s v="SALE1025"/>
    <d v="2025-03-04T00:00:00"/>
    <s v="CUST1060"/>
    <x v="53"/>
    <s v="STORE8"/>
    <n v="1"/>
    <n v="1"/>
    <n v="234.06"/>
    <n v="234.06"/>
    <n v="0.11"/>
    <n v="0.11"/>
    <s v="PayPal"/>
    <n v="208.3134"/>
    <n v="233.95"/>
    <s v="West"/>
  </r>
  <r>
    <s v="SALE1026"/>
    <d v="2023-12-18T00:00:00"/>
    <s v="CUST1317"/>
    <x v="82"/>
    <s v="STORE0"/>
    <n v="2"/>
    <n v="2"/>
    <n v="773.75"/>
    <n v="773.75"/>
    <n v="0.16"/>
    <n v="0.16"/>
    <s v="PayPal"/>
    <n v="1299.9000000000001"/>
    <n v="1547.34"/>
    <s v="East"/>
  </r>
  <r>
    <s v="SALE1027"/>
    <d v="2024-05-10T00:00:00"/>
    <s v="CUST1436"/>
    <x v="40"/>
    <s v="STORE18"/>
    <n v="1"/>
    <n v="1"/>
    <n v="73.88"/>
    <n v="73.88"/>
    <n v="0.04"/>
    <n v="0.04"/>
    <s v="Credit Card"/>
    <n v="70.924799999999991"/>
    <n v="73.839999999999989"/>
    <s v="East"/>
  </r>
  <r>
    <s v="SALE1028"/>
    <d v="2024-02-15T00:00:00"/>
    <s v="CUST1005"/>
    <x v="56"/>
    <s v="STORE18"/>
    <n v="1"/>
    <n v="1"/>
    <n v="859.3"/>
    <n v="859.3"/>
    <n v="0.16"/>
    <n v="0.16"/>
    <s v="PayPal"/>
    <n v="721.8119999999999"/>
    <n v="859.14"/>
    <s v="East"/>
  </r>
  <r>
    <s v="SALE1029"/>
    <d v="2024-09-29T00:00:00"/>
    <s v="CUST1129"/>
    <x v="82"/>
    <s v="STORE6"/>
    <n v="4"/>
    <n v="4"/>
    <n v="762.43"/>
    <n v="762.43"/>
    <n v="0.05"/>
    <n v="0.05"/>
    <s v="Credit Card"/>
    <n v="2897.233999999999"/>
    <n v="3049.6699999999996"/>
    <s v="East"/>
  </r>
  <r>
    <s v="SALE1030"/>
    <d v="2024-05-12T00:00:00"/>
    <s v="CUST1124"/>
    <x v="78"/>
    <s v="STORE0"/>
    <n v="1"/>
    <n v="1"/>
    <n v="328.51"/>
    <n v="328.51"/>
    <n v="0.2"/>
    <n v="0.2"/>
    <s v="COD"/>
    <n v="262.80799999999999"/>
    <n v="328.31"/>
    <s v="East"/>
  </r>
  <r>
    <s v="SALE1031"/>
    <d v="2025-03-03T00:00:00"/>
    <s v="CUST1274"/>
    <x v="38"/>
    <s v="STORE4"/>
    <n v="1"/>
    <n v="1"/>
    <n v="34.51"/>
    <n v="34.51"/>
    <n v="0.04"/>
    <n v="0.04"/>
    <s v="COD"/>
    <n v="33.129600000000003"/>
    <n v="34.47"/>
    <s v="South"/>
  </r>
  <r>
    <s v="SALE1032"/>
    <d v="2023-11-20T00:00:00"/>
    <s v="CUST1105"/>
    <x v="46"/>
    <s v="STORE11"/>
    <n v="3"/>
    <n v="3"/>
    <n v="663.73"/>
    <n v="663.73"/>
    <n v="0.06"/>
    <n v="0.06"/>
    <s v="COD"/>
    <n v="1871.7185999999999"/>
    <n v="1991.13"/>
    <s v="South"/>
  </r>
  <r>
    <s v="SALE1033"/>
    <d v="2024-07-06T00:00:00"/>
    <s v="CUST1246"/>
    <x v="9"/>
    <s v="STORE9"/>
    <n v="1"/>
    <n v="1"/>
    <n v="409.41"/>
    <n v="409.41"/>
    <n v="0.13"/>
    <n v="0.13"/>
    <s v="PayPal"/>
    <n v="356.18669999999997"/>
    <n v="409.28000000000003"/>
    <s v="South"/>
  </r>
  <r>
    <s v="SALE1034"/>
    <d v="2025-03-11T00:00:00"/>
    <s v="CUST1092"/>
    <x v="36"/>
    <s v="STORE3"/>
    <n v="3"/>
    <n v="3"/>
    <n v="461.03"/>
    <n v="461.03"/>
    <n v="0.11"/>
    <n v="0.11"/>
    <s v="PayPal"/>
    <n v="1230.9501"/>
    <n v="1382.98"/>
    <s v="North"/>
  </r>
  <r>
    <s v="SALE1035"/>
    <d v="2024-04-12T00:00:00"/>
    <s v="CUST1368"/>
    <x v="46"/>
    <s v="STORE14"/>
    <n v="2"/>
    <n v="2"/>
    <n v="760.14"/>
    <n v="760.14"/>
    <n v="0.02"/>
    <n v="0.02"/>
    <s v="COD"/>
    <n v="1489.8743999999999"/>
    <n v="1520.26"/>
    <s v="South"/>
  </r>
  <r>
    <s v="SALE1036"/>
    <d v="2025-04-26T00:00:00"/>
    <s v="CUST1278"/>
    <x v="34"/>
    <s v="STORE1"/>
    <n v="3"/>
    <n v="3"/>
    <n v="688.76"/>
    <n v="688.76"/>
    <n v="0.12"/>
    <n v="0.12"/>
    <s v="PayPal"/>
    <n v="1818.3263999999999"/>
    <n v="2066.16"/>
    <s v="North"/>
  </r>
  <r>
    <s v="SALE1037"/>
    <d v="2025-05-02T00:00:00"/>
    <s v="CUST1159"/>
    <x v="19"/>
    <s v="STORE9"/>
    <n v="2"/>
    <n v="2"/>
    <n v="257.77999999999997"/>
    <n v="257.77999999999997"/>
    <n v="0.05"/>
    <n v="0.05"/>
    <s v="Credit Card"/>
    <n v="489.78199999999993"/>
    <n v="515.51"/>
    <s v="South"/>
  </r>
  <r>
    <s v="SALE1038"/>
    <d v="2024-04-18T00:00:00"/>
    <s v="CUST1052"/>
    <x v="27"/>
    <s v="STORE7"/>
    <n v="2"/>
    <n v="2"/>
    <n v="314.29000000000002"/>
    <n v="314.29000000000002"/>
    <n v="0.19"/>
    <n v="0.19"/>
    <s v="COD"/>
    <n v="509.14980000000008"/>
    <n v="628.39"/>
    <s v="South"/>
  </r>
  <r>
    <s v="SALE1039"/>
    <d v="2024-08-16T00:00:00"/>
    <s v="CUST1155"/>
    <x v="18"/>
    <s v="STORE14"/>
    <n v="3"/>
    <n v="3"/>
    <n v="336.09"/>
    <n v="336.09"/>
    <n v="0.01"/>
    <n v="0.01"/>
    <s v="PayPal"/>
    <n v="998.18729999999994"/>
    <n v="1008.26"/>
    <s v="South"/>
  </r>
  <r>
    <s v="SALE1040"/>
    <d v="2025-07-23T00:00:00"/>
    <s v="CUST1002"/>
    <x v="28"/>
    <s v="STORE17"/>
    <n v="3"/>
    <n v="3"/>
    <n v="202.07"/>
    <n v="202.07"/>
    <n v="0.23"/>
    <n v="0.23"/>
    <s v="PayPal"/>
    <n v="466.78170000000011"/>
    <n v="605.98"/>
    <s v="North"/>
  </r>
  <r>
    <s v="SALE1041"/>
    <d v="2025-05-04T00:00:00"/>
    <s v="CUST1310"/>
    <x v="53"/>
    <s v="STORE8"/>
    <n v="2"/>
    <n v="2"/>
    <n v="485.25"/>
    <n v="485.25"/>
    <n v="0.28000000000000003"/>
    <n v="0.28000000000000003"/>
    <s v="Credit Card"/>
    <n v="698.76"/>
    <n v="970.22"/>
    <s v="West"/>
  </r>
  <r>
    <s v="SALE1042"/>
    <d v="2025-09-06T00:00:00"/>
    <s v="CUST1171"/>
    <x v="28"/>
    <s v="STORE10"/>
    <n v="4"/>
    <n v="4"/>
    <n v="552.38"/>
    <n v="552.38"/>
    <n v="0.1"/>
    <n v="0.1"/>
    <s v="PayPal"/>
    <n v="1988.568"/>
    <n v="2209.42"/>
    <s v="East"/>
  </r>
  <r>
    <s v="SALE1043"/>
    <d v="2023-11-21T00:00:00"/>
    <s v="CUST1107"/>
    <x v="87"/>
    <s v="STORE17"/>
    <n v="4"/>
    <n v="4"/>
    <n v="377.26"/>
    <n v="377.26"/>
    <n v="0.22"/>
    <n v="0.22"/>
    <s v="COD"/>
    <n v="1177.0512000000001"/>
    <n v="1508.82"/>
    <s v="North"/>
  </r>
  <r>
    <s v="SALE1044"/>
    <d v="2023-11-27T00:00:00"/>
    <s v="CUST1053"/>
    <x v="44"/>
    <s v="STORE19"/>
    <n v="4"/>
    <n v="4"/>
    <n v="189.07"/>
    <n v="189.07"/>
    <n v="0.1"/>
    <n v="0.1"/>
    <s v="COD"/>
    <n v="680.65200000000004"/>
    <n v="756.18"/>
    <s v="East"/>
  </r>
  <r>
    <s v="SALE1045"/>
    <d v="2025-06-10T00:00:00"/>
    <s v="CUST1499"/>
    <x v="37"/>
    <s v="STORE4"/>
    <n v="3"/>
    <n v="3"/>
    <n v="272.27"/>
    <n v="272.27"/>
    <n v="0.01"/>
    <n v="0.01"/>
    <s v="Credit Card"/>
    <n v="808.64189999999996"/>
    <n v="816.8"/>
    <s v="South"/>
  </r>
  <r>
    <s v="SALE1046"/>
    <d v="2025-05-29T00:00:00"/>
    <s v="CUST1264"/>
    <x v="80"/>
    <s v="STORE11"/>
    <n v="1"/>
    <n v="1"/>
    <n v="209.39"/>
    <n v="209.39"/>
    <n v="0.28000000000000003"/>
    <n v="0.28000000000000003"/>
    <s v="PayPal"/>
    <n v="150.76079999999999"/>
    <n v="209.10999999999999"/>
    <s v="South"/>
  </r>
  <r>
    <s v="SALE1047"/>
    <d v="2023-12-28T00:00:00"/>
    <s v="CUST1053"/>
    <x v="61"/>
    <s v="STORE9"/>
    <n v="1"/>
    <n v="1"/>
    <n v="813.87"/>
    <n v="813.87"/>
    <n v="0.23"/>
    <n v="0.23"/>
    <s v="Credit Card"/>
    <n v="626.67989999999998"/>
    <n v="813.64"/>
    <s v="South"/>
  </r>
  <r>
    <s v="SALE1048"/>
    <d v="2025-05-06T00:00:00"/>
    <s v="CUST1257"/>
    <x v="77"/>
    <s v="STORE0"/>
    <n v="1"/>
    <n v="1"/>
    <n v="143.69999999999999"/>
    <n v="143.69999999999999"/>
    <n v="0.19"/>
    <n v="0.19"/>
    <s v="PayPal"/>
    <n v="116.39700000000001"/>
    <n v="143.51"/>
    <s v="East"/>
  </r>
  <r>
    <s v="SALE1049"/>
    <d v="2024-04-03T00:00:00"/>
    <s v="CUST1470"/>
    <x v="54"/>
    <s v="STORE1"/>
    <n v="4"/>
    <n v="4"/>
    <n v="837.34"/>
    <n v="837.34"/>
    <n v="0.05"/>
    <n v="0.05"/>
    <s v="PayPal"/>
    <n v="3181.8919999999998"/>
    <n v="3349.31"/>
    <s v="North"/>
  </r>
  <r>
    <s v="SALE1050"/>
    <d v="2025-08-09T00:00:00"/>
    <s v="CUST1120"/>
    <x v="5"/>
    <s v="STORE19"/>
    <n v="1"/>
    <n v="1"/>
    <n v="151.66"/>
    <n v="151.66"/>
    <n v="0.16"/>
    <n v="0.16"/>
    <s v="COD"/>
    <n v="127.3944"/>
    <n v="151.5"/>
    <s v="East"/>
  </r>
  <r>
    <s v="SALE1051"/>
    <d v="2025-03-04T00:00:00"/>
    <s v="CUST1499"/>
    <x v="38"/>
    <s v="STORE8"/>
    <n v="3"/>
    <n v="3"/>
    <n v="961.4"/>
    <n v="961.4"/>
    <n v="0.02"/>
    <n v="0.02"/>
    <s v="PayPal"/>
    <n v="2826.5160000000001"/>
    <n v="2884.18"/>
    <s v="West"/>
  </r>
  <r>
    <s v="SALE1052"/>
    <d v="2024-07-30T00:00:00"/>
    <s v="CUST1370"/>
    <x v="1"/>
    <s v="STORE18"/>
    <n v="4"/>
    <n v="4"/>
    <n v="475.98"/>
    <n v="475.98"/>
    <n v="0.19"/>
    <n v="0.19"/>
    <s v="PayPal"/>
    <n v="1542.1751999999999"/>
    <n v="1903.73"/>
    <s v="East"/>
  </r>
  <r>
    <s v="SALE1053"/>
    <d v="2024-09-16T00:00:00"/>
    <s v="CUST1380"/>
    <x v="48"/>
    <s v="STORE15"/>
    <n v="4"/>
    <n v="4"/>
    <n v="132.88999999999999"/>
    <n v="132.88999999999999"/>
    <n v="0.12"/>
    <n v="0.12"/>
    <s v="Credit Card"/>
    <n v="467.77280000000002"/>
    <n v="531.43999999999994"/>
    <s v="North"/>
  </r>
  <r>
    <s v="SALE1054"/>
    <d v="2025-07-12T00:00:00"/>
    <s v="CUST1437"/>
    <x v="68"/>
    <s v="STORE12"/>
    <n v="3"/>
    <n v="3"/>
    <n v="471.31"/>
    <n v="471.31"/>
    <n v="0"/>
    <n v="0"/>
    <s v="PayPal"/>
    <n v="1413.93"/>
    <n v="1413.93"/>
    <s v="North"/>
  </r>
  <r>
    <s v="SALE1055"/>
    <d v="2024-05-29T00:00:00"/>
    <s v="CUST1464"/>
    <x v="3"/>
    <s v="STORE14"/>
    <n v="2"/>
    <n v="2"/>
    <n v="720.32"/>
    <n v="720.32"/>
    <n v="0.26"/>
    <n v="0.26"/>
    <s v="Credit Card"/>
    <n v="1066.0735999999999"/>
    <n v="1440.38"/>
    <s v="South"/>
  </r>
  <r>
    <s v="SALE1056"/>
    <d v="2024-05-19T00:00:00"/>
    <s v="CUST1075"/>
    <x v="73"/>
    <s v="STORE18"/>
    <n v="4"/>
    <n v="4"/>
    <n v="99.92"/>
    <n v="99.92"/>
    <n v="0.11"/>
    <n v="0.11"/>
    <s v="COD"/>
    <n v="355.71519999999998"/>
    <n v="399.57"/>
    <s v="East"/>
  </r>
  <r>
    <s v="SALE1057"/>
    <d v="2025-08-04T00:00:00"/>
    <s v="CUST1067"/>
    <x v="31"/>
    <s v="STORE3"/>
    <n v="3"/>
    <n v="3"/>
    <n v="900.63"/>
    <n v="900.63"/>
    <n v="0.11"/>
    <n v="0.11"/>
    <s v="COD"/>
    <n v="2404.6821"/>
    <n v="2701.7799999999997"/>
    <s v="North"/>
  </r>
  <r>
    <s v="SALE1058"/>
    <d v="2024-12-03T00:00:00"/>
    <s v="CUST1442"/>
    <x v="54"/>
    <s v="STORE8"/>
    <n v="1"/>
    <n v="1"/>
    <n v="681.72"/>
    <n v="681.72"/>
    <n v="0.11"/>
    <n v="0.11"/>
    <s v="PayPal"/>
    <n v="606.73080000000004"/>
    <n v="681.61"/>
    <s v="West"/>
  </r>
  <r>
    <s v="SALE1059"/>
    <d v="2023-10-23T00:00:00"/>
    <s v="CUST1009"/>
    <x v="36"/>
    <s v="STORE13"/>
    <n v="2"/>
    <n v="2"/>
    <n v="838.22"/>
    <n v="838.22"/>
    <n v="0.3"/>
    <n v="0.3"/>
    <s v="Credit Card"/>
    <n v="1173.508"/>
    <n v="1676.14"/>
    <s v="East"/>
  </r>
  <r>
    <s v="SALE1060"/>
    <d v="2025-05-20T00:00:00"/>
    <s v="CUST1194"/>
    <x v="72"/>
    <s v="STORE12"/>
    <n v="2"/>
    <n v="2"/>
    <n v="816.22"/>
    <n v="816.22"/>
    <n v="0.27"/>
    <n v="0.27"/>
    <s v="Credit Card"/>
    <n v="1191.6812"/>
    <n v="1632.17"/>
    <s v="North"/>
  </r>
  <r>
    <s v="SALE1061"/>
    <d v="2024-09-19T00:00:00"/>
    <s v="CUST1380"/>
    <x v="86"/>
    <s v="STORE7"/>
    <n v="2"/>
    <n v="2"/>
    <n v="654.12"/>
    <n v="654.12"/>
    <n v="0.27"/>
    <n v="0.27"/>
    <s v="PayPal"/>
    <n v="955.01519999999994"/>
    <n v="1307.97"/>
    <s v="South"/>
  </r>
  <r>
    <s v="SALE1062"/>
    <d v="2024-04-03T00:00:00"/>
    <s v="CUST1105"/>
    <x v="78"/>
    <s v="STORE13"/>
    <n v="4"/>
    <n v="4"/>
    <n v="528.22"/>
    <n v="528.22"/>
    <n v="0.2"/>
    <n v="0.2"/>
    <s v="PayPal"/>
    <n v="1690.3040000000001"/>
    <n v="2112.6800000000003"/>
    <s v="East"/>
  </r>
  <r>
    <s v="SALE1063"/>
    <d v="2025-02-16T00:00:00"/>
    <s v="CUST1221"/>
    <x v="13"/>
    <s v="STORE7"/>
    <n v="4"/>
    <n v="4"/>
    <n v="36.72"/>
    <n v="36.72"/>
    <n v="7.0000000000000007E-2"/>
    <n v="7.0000000000000007E-2"/>
    <s v="COD"/>
    <n v="136.5984"/>
    <n v="146.81"/>
    <s v="South"/>
  </r>
  <r>
    <s v="SALE1064"/>
    <d v="2024-09-10T00:00:00"/>
    <s v="CUST1370"/>
    <x v="36"/>
    <s v="STORE19"/>
    <n v="2"/>
    <n v="2"/>
    <n v="705.97"/>
    <n v="705.97"/>
    <n v="0.1"/>
    <n v="0.1"/>
    <s v="PayPal"/>
    <n v="1270.7460000000001"/>
    <n v="1411.8400000000001"/>
    <s v="East"/>
  </r>
  <r>
    <s v="SALE1065"/>
    <d v="2025-03-20T00:00:00"/>
    <s v="CUST1023"/>
    <x v="43"/>
    <s v="STORE1"/>
    <n v="2"/>
    <n v="2"/>
    <n v="994.29"/>
    <n v="994.29"/>
    <n v="0.01"/>
    <n v="0.01"/>
    <s v="PayPal"/>
    <n v="1968.6941999999999"/>
    <n v="1988.57"/>
    <s v="North"/>
  </r>
  <r>
    <s v="SALE1066"/>
    <d v="2024-11-12T00:00:00"/>
    <s v="CUST1421"/>
    <x v="80"/>
    <s v="STORE18"/>
    <n v="1"/>
    <n v="1"/>
    <n v="909.04"/>
    <n v="909.04"/>
    <n v="0.11"/>
    <n v="0.11"/>
    <s v="Credit Card"/>
    <n v="809.04560000000004"/>
    <n v="908.93"/>
    <s v="East"/>
  </r>
  <r>
    <s v="SALE1067"/>
    <d v="2024-02-12T00:00:00"/>
    <s v="CUST1349"/>
    <x v="13"/>
    <s v="STORE11"/>
    <n v="1"/>
    <n v="1"/>
    <n v="164.73"/>
    <n v="164.73"/>
    <n v="0.12"/>
    <n v="0.12"/>
    <s v="PayPal"/>
    <n v="144.9624"/>
    <n v="164.60999999999999"/>
    <s v="South"/>
  </r>
  <r>
    <s v="SALE1068"/>
    <d v="2025-02-02T00:00:00"/>
    <s v="CUST1062"/>
    <x v="92"/>
    <s v="STORE7"/>
    <n v="2"/>
    <n v="2"/>
    <n v="606.35"/>
    <n v="606.35"/>
    <n v="0.16"/>
    <n v="0.16"/>
    <s v="COD"/>
    <n v="1018.668"/>
    <n v="1212.54"/>
    <s v="South"/>
  </r>
  <r>
    <s v="SALE1069"/>
    <d v="2024-07-08T00:00:00"/>
    <s v="CUST1163"/>
    <x v="24"/>
    <s v="STORE4"/>
    <n v="3"/>
    <n v="3"/>
    <n v="904.19"/>
    <n v="904.19"/>
    <n v="0.09"/>
    <n v="0.09"/>
    <s v="Credit Card"/>
    <n v="2468.4387000000002"/>
    <n v="2712.48"/>
    <s v="South"/>
  </r>
  <r>
    <s v="SALE1070"/>
    <d v="2024-10-11T00:00:00"/>
    <s v="CUST1151"/>
    <x v="57"/>
    <s v="STORE2"/>
    <n v="4"/>
    <n v="4"/>
    <n v="694.61"/>
    <n v="694.61"/>
    <n v="0.18"/>
    <n v="0.18"/>
    <s v="COD"/>
    <n v="2278.3208"/>
    <n v="2778.26"/>
    <s v="South"/>
  </r>
  <r>
    <s v="SALE1071"/>
    <d v="2023-10-16T00:00:00"/>
    <s v="CUST1225"/>
    <x v="41"/>
    <s v="STORE2"/>
    <n v="4"/>
    <n v="4"/>
    <n v="753.83"/>
    <n v="753.83"/>
    <n v="0.24"/>
    <n v="0.24"/>
    <s v="Credit Card"/>
    <n v="2291.6432"/>
    <n v="3015.0800000000004"/>
    <s v="South"/>
  </r>
  <r>
    <s v="SALE1072"/>
    <d v="2024-12-27T00:00:00"/>
    <s v="CUST1197"/>
    <x v="39"/>
    <s v="STORE8"/>
    <n v="1"/>
    <n v="1"/>
    <n v="66.22"/>
    <n v="66.22"/>
    <n v="0.02"/>
    <n v="0.02"/>
    <s v="Credit Card"/>
    <n v="64.895600000000002"/>
    <n v="66.2"/>
    <s v="West"/>
  </r>
  <r>
    <s v="SALE1073"/>
    <d v="2023-11-11T00:00:00"/>
    <s v="CUST1337"/>
    <x v="91"/>
    <s v="STORE14"/>
    <n v="2"/>
    <n v="2"/>
    <n v="891.8"/>
    <n v="891.8"/>
    <n v="0.28999999999999998"/>
    <n v="0.28999999999999998"/>
    <s v="COD"/>
    <n v="1266.356"/>
    <n v="1783.31"/>
    <s v="South"/>
  </r>
  <r>
    <s v="SALE1074"/>
    <d v="2024-05-16T00:00:00"/>
    <s v="CUST1363"/>
    <x v="28"/>
    <s v="STORE9"/>
    <n v="4"/>
    <n v="4"/>
    <n v="255.48"/>
    <n v="255.48"/>
    <n v="0.03"/>
    <n v="0.03"/>
    <s v="COD"/>
    <n v="991.26239999999996"/>
    <n v="1021.89"/>
    <s v="South"/>
  </r>
  <r>
    <s v="SALE1075"/>
    <d v="2024-10-28T00:00:00"/>
    <s v="CUST1301"/>
    <x v="94"/>
    <s v="STORE17"/>
    <n v="4"/>
    <n v="4"/>
    <n v="604.87"/>
    <n v="604.87"/>
    <n v="0.28000000000000003"/>
    <n v="0.28000000000000003"/>
    <s v="PayPal"/>
    <n v="1742.0255999999999"/>
    <n v="2419.1999999999998"/>
    <s v="North"/>
  </r>
  <r>
    <s v="SALE1076"/>
    <d v="2024-03-19T00:00:00"/>
    <s v="CUST1045"/>
    <x v="9"/>
    <s v="STORE17"/>
    <n v="3"/>
    <n v="3"/>
    <n v="623.82000000000005"/>
    <n v="623.82000000000005"/>
    <n v="0.13"/>
    <n v="0.13"/>
    <s v="COD"/>
    <n v="1628.1702"/>
    <n v="1871.33"/>
    <s v="North"/>
  </r>
  <r>
    <s v="SALE1077"/>
    <d v="2025-08-13T00:00:00"/>
    <s v="CUST1138"/>
    <x v="51"/>
    <s v="STORE16"/>
    <n v="3"/>
    <n v="3"/>
    <n v="575.24"/>
    <n v="575.24"/>
    <n v="0.12"/>
    <n v="0.12"/>
    <s v="COD"/>
    <n v="1518.6335999999999"/>
    <n v="1725.6000000000001"/>
    <s v="West"/>
  </r>
  <r>
    <s v="SALE1078"/>
    <d v="2025-08-09T00:00:00"/>
    <s v="CUST1414"/>
    <x v="83"/>
    <s v="STORE11"/>
    <n v="1"/>
    <n v="1"/>
    <n v="769.4"/>
    <n v="769.4"/>
    <n v="0.16"/>
    <n v="0.16"/>
    <s v="Credit Card"/>
    <n v="646.29599999999994"/>
    <n v="769.24"/>
    <s v="South"/>
  </r>
  <r>
    <s v="SALE1079"/>
    <d v="2024-05-08T00:00:00"/>
    <s v="CUST1329"/>
    <x v="83"/>
    <s v="STORE17"/>
    <n v="1"/>
    <n v="1"/>
    <n v="227.28"/>
    <n v="227.28"/>
    <n v="0.13"/>
    <n v="0.13"/>
    <s v="COD"/>
    <n v="197.7336"/>
    <n v="227.15"/>
    <s v="North"/>
  </r>
  <r>
    <s v="SALE1080"/>
    <d v="2024-03-10T00:00:00"/>
    <s v="CUST1051"/>
    <x v="95"/>
    <s v="STORE17"/>
    <n v="4"/>
    <n v="4"/>
    <n v="127.58"/>
    <n v="127.58"/>
    <n v="0.15"/>
    <n v="0.15"/>
    <s v="Credit Card"/>
    <n v="433.77199999999999"/>
    <n v="510.17"/>
    <s v="North"/>
  </r>
  <r>
    <s v="SALE1081"/>
    <d v="2025-02-14T00:00:00"/>
    <s v="CUST1418"/>
    <x v="38"/>
    <s v="STORE3"/>
    <n v="1"/>
    <n v="1"/>
    <n v="793.21"/>
    <n v="793.21"/>
    <n v="0.09"/>
    <n v="0.09"/>
    <s v="Credit Card"/>
    <n v="721.8211"/>
    <n v="793.12"/>
    <s v="North"/>
  </r>
  <r>
    <s v="SALE1082"/>
    <d v="2025-08-02T00:00:00"/>
    <s v="CUST1301"/>
    <x v="50"/>
    <s v="STORE12"/>
    <n v="3"/>
    <n v="3"/>
    <n v="435.61"/>
    <n v="435.61"/>
    <n v="0.03"/>
    <n v="0.03"/>
    <s v="PayPal"/>
    <n v="1267.6251"/>
    <n v="1306.8"/>
    <s v="North"/>
  </r>
  <r>
    <s v="SALE1083"/>
    <d v="2024-08-27T00:00:00"/>
    <s v="CUST1385"/>
    <x v="35"/>
    <s v="STORE16"/>
    <n v="1"/>
    <n v="1"/>
    <n v="850.06"/>
    <n v="850.06"/>
    <n v="0.28999999999999998"/>
    <n v="0.28999999999999998"/>
    <s v="PayPal"/>
    <n v="603.54259999999988"/>
    <n v="849.77"/>
    <s v="West"/>
  </r>
  <r>
    <s v="SALE1084"/>
    <d v="2024-02-08T00:00:00"/>
    <s v="CUST1347"/>
    <x v="30"/>
    <s v="STORE16"/>
    <n v="2"/>
    <n v="2"/>
    <n v="753.92"/>
    <n v="753.92"/>
    <n v="0.17"/>
    <n v="0.17"/>
    <s v="PayPal"/>
    <n v="1251.5072"/>
    <n v="1507.6699999999998"/>
    <s v="West"/>
  </r>
  <r>
    <s v="SALE1085"/>
    <d v="2024-01-20T00:00:00"/>
    <s v="CUST1488"/>
    <x v="83"/>
    <s v="STORE13"/>
    <n v="3"/>
    <n v="3"/>
    <n v="408.99"/>
    <n v="408.99"/>
    <n v="0.27"/>
    <n v="0.27"/>
    <s v="PayPal"/>
    <n v="895.68809999999996"/>
    <n v="1226.7"/>
    <s v="East"/>
  </r>
  <r>
    <s v="SALE1086"/>
    <d v="2024-10-02T00:00:00"/>
    <s v="CUST1285"/>
    <x v="71"/>
    <s v="STORE5"/>
    <n v="3"/>
    <n v="3"/>
    <n v="404.5"/>
    <n v="404.5"/>
    <n v="0.22"/>
    <n v="0.22"/>
    <s v="PayPal"/>
    <n v="946.53000000000009"/>
    <n v="1213.28"/>
    <s v="North"/>
  </r>
  <r>
    <s v="SALE1087"/>
    <d v="2023-11-09T00:00:00"/>
    <s v="CUST1380"/>
    <x v="11"/>
    <s v="STORE3"/>
    <n v="3"/>
    <n v="3"/>
    <n v="717.81"/>
    <n v="717.81"/>
    <n v="0.17"/>
    <n v="0.17"/>
    <s v="COD"/>
    <n v="1787.3469"/>
    <n v="2153.2599999999998"/>
    <s v="North"/>
  </r>
  <r>
    <s v="SALE1088"/>
    <d v="2023-12-24T00:00:00"/>
    <s v="CUST1251"/>
    <x v="94"/>
    <s v="STORE1"/>
    <n v="3"/>
    <n v="3"/>
    <n v="204.77"/>
    <n v="204.77"/>
    <n v="0.14000000000000001"/>
    <n v="0.14000000000000001"/>
    <s v="Credit Card"/>
    <n v="528.3066"/>
    <n v="614.17000000000007"/>
    <s v="North"/>
  </r>
  <r>
    <s v="SALE1089"/>
    <d v="2025-01-29T00:00:00"/>
    <s v="CUST1039"/>
    <x v="70"/>
    <s v="STORE18"/>
    <n v="4"/>
    <n v="4"/>
    <n v="106.23"/>
    <n v="106.23"/>
    <n v="0.28000000000000003"/>
    <n v="0.28000000000000003"/>
    <s v="COD"/>
    <n v="305.94240000000002"/>
    <n v="424.64000000000004"/>
    <s v="East"/>
  </r>
  <r>
    <s v="SALE1090"/>
    <d v="2025-06-16T00:00:00"/>
    <s v="CUST1325"/>
    <x v="73"/>
    <s v="STORE5"/>
    <n v="2"/>
    <n v="2"/>
    <n v="769.48"/>
    <n v="769.48"/>
    <n v="0.11"/>
    <n v="0.11"/>
    <s v="PayPal"/>
    <n v="1369.6744000000001"/>
    <n v="1538.8500000000001"/>
    <s v="North"/>
  </r>
  <r>
    <s v="SALE1091"/>
    <d v="2025-07-29T00:00:00"/>
    <s v="CUST1255"/>
    <x v="71"/>
    <s v="STORE13"/>
    <n v="2"/>
    <n v="2"/>
    <n v="714.21"/>
    <n v="714.21"/>
    <n v="0.14000000000000001"/>
    <n v="0.14000000000000001"/>
    <s v="Credit Card"/>
    <n v="1228.4412"/>
    <n v="1428.28"/>
    <s v="East"/>
  </r>
  <r>
    <s v="SALE1092"/>
    <d v="2024-10-13T00:00:00"/>
    <s v="CUST1271"/>
    <x v="75"/>
    <s v="STORE15"/>
    <n v="4"/>
    <n v="4"/>
    <n v="632.24"/>
    <n v="632.24"/>
    <n v="0.25"/>
    <n v="0.25"/>
    <s v="PayPal"/>
    <n v="1896.72"/>
    <n v="2528.71"/>
    <s v="North"/>
  </r>
  <r>
    <s v="SALE1093"/>
    <d v="2024-10-10T00:00:00"/>
    <s v="CUST1161"/>
    <x v="36"/>
    <s v="STORE3"/>
    <n v="2"/>
    <n v="2"/>
    <n v="845.27"/>
    <n v="845.27"/>
    <n v="0.18"/>
    <n v="0.18"/>
    <s v="PayPal"/>
    <n v="1386.2428"/>
    <n v="1690.36"/>
    <s v="North"/>
  </r>
  <r>
    <s v="SALE1094"/>
    <d v="2025-06-08T00:00:00"/>
    <s v="CUST1497"/>
    <x v="72"/>
    <s v="STORE13"/>
    <n v="1"/>
    <n v="1"/>
    <n v="575.94000000000005"/>
    <n v="575.94000000000005"/>
    <n v="0.17"/>
    <n v="0.17"/>
    <s v="Credit Card"/>
    <n v="478.03019999999998"/>
    <n v="575.7700000000001"/>
    <s v="East"/>
  </r>
  <r>
    <s v="SALE1095"/>
    <d v="2024-11-24T00:00:00"/>
    <s v="CUST1251"/>
    <x v="94"/>
    <s v="STORE15"/>
    <n v="1"/>
    <n v="1"/>
    <n v="907.97"/>
    <n v="907.97"/>
    <n v="0.26"/>
    <n v="0.26"/>
    <s v="COD"/>
    <n v="671.89779999999996"/>
    <n v="907.71"/>
    <s v="North"/>
  </r>
  <r>
    <s v="SALE1096"/>
    <d v="2025-02-07T00:00:00"/>
    <s v="CUST1266"/>
    <x v="42"/>
    <s v="STORE12"/>
    <n v="1"/>
    <n v="1"/>
    <n v="99.35"/>
    <n v="99.35"/>
    <n v="0.08"/>
    <n v="0.08"/>
    <s v="COD"/>
    <n v="91.402000000000001"/>
    <n v="99.27"/>
    <s v="North"/>
  </r>
  <r>
    <s v="SALE1097"/>
    <d v="2024-10-31T00:00:00"/>
    <s v="CUST1071"/>
    <x v="90"/>
    <s v="STORE3"/>
    <n v="2"/>
    <n v="2"/>
    <n v="374.42"/>
    <n v="374.42"/>
    <n v="0.21"/>
    <n v="0.21"/>
    <s v="COD"/>
    <n v="591.58360000000005"/>
    <n v="748.63"/>
    <s v="North"/>
  </r>
  <r>
    <s v="SALE1098"/>
    <d v="2025-07-31T00:00:00"/>
    <s v="CUST1481"/>
    <x v="5"/>
    <s v="STORE15"/>
    <n v="3"/>
    <n v="3"/>
    <n v="248.43"/>
    <n v="248.43"/>
    <n v="0.24"/>
    <n v="0.24"/>
    <s v="COD"/>
    <n v="566.42039999999997"/>
    <n v="745.05"/>
    <s v="North"/>
  </r>
  <r>
    <s v="SALE1099"/>
    <d v="2024-12-05T00:00:00"/>
    <s v="CUST1468"/>
    <x v="65"/>
    <s v="STORE1"/>
    <n v="1"/>
    <n v="1"/>
    <n v="784.46"/>
    <n v="784.46"/>
    <n v="0.14000000000000001"/>
    <n v="0.14000000000000001"/>
    <s v="COD"/>
    <n v="674.63560000000007"/>
    <n v="784.32"/>
    <s v="North"/>
  </r>
  <r>
    <s v="SALE1100"/>
    <d v="2024-03-28T00:00:00"/>
    <s v="CUST1259"/>
    <x v="40"/>
    <s v="STORE10"/>
    <n v="3"/>
    <n v="3"/>
    <n v="70.88"/>
    <n v="70.88"/>
    <n v="0.27"/>
    <n v="0.27"/>
    <s v="COD"/>
    <n v="155.22720000000001"/>
    <n v="212.36999999999998"/>
    <s v="East"/>
  </r>
  <r>
    <s v="SALE1101"/>
    <d v="2024-12-15T00:00:00"/>
    <s v="CUST1110"/>
    <x v="67"/>
    <s v="STORE1"/>
    <n v="3"/>
    <n v="3"/>
    <n v="324.29000000000002"/>
    <n v="324.29000000000002"/>
    <n v="0.16"/>
    <n v="0.16"/>
    <s v="COD"/>
    <n v="817.21080000000006"/>
    <n v="972.71000000000015"/>
    <s v="North"/>
  </r>
  <r>
    <s v="SALE1102"/>
    <d v="2025-07-04T00:00:00"/>
    <s v="CUST1141"/>
    <x v="5"/>
    <s v="STORE3"/>
    <n v="4"/>
    <n v="4"/>
    <n v="243.92"/>
    <n v="243.92"/>
    <n v="0.02"/>
    <n v="0.02"/>
    <s v="PayPal"/>
    <n v="956.16639999999995"/>
    <n v="975.66"/>
    <s v="North"/>
  </r>
  <r>
    <s v="SALE1103"/>
    <d v="2023-11-27T00:00:00"/>
    <s v="CUST1375"/>
    <x v="77"/>
    <s v="STORE13"/>
    <n v="1"/>
    <n v="1"/>
    <n v="664.35"/>
    <n v="664.35"/>
    <n v="0"/>
    <n v="0"/>
    <s v="Credit Card"/>
    <n v="664.35"/>
    <n v="664.35"/>
    <s v="East"/>
  </r>
  <r>
    <s v="SALE1104"/>
    <d v="2024-06-25T00:00:00"/>
    <s v="CUST1384"/>
    <x v="39"/>
    <s v="STORE10"/>
    <n v="2"/>
    <n v="2"/>
    <n v="218.07"/>
    <n v="218.07"/>
    <n v="0.19"/>
    <n v="0.19"/>
    <s v="PayPal"/>
    <n v="353.27339999999998"/>
    <n v="435.95"/>
    <s v="East"/>
  </r>
  <r>
    <s v="SALE1105"/>
    <d v="2023-10-29T00:00:00"/>
    <s v="CUST1383"/>
    <x v="5"/>
    <s v="STORE3"/>
    <n v="4"/>
    <n v="4"/>
    <n v="921.83"/>
    <n v="921.83"/>
    <n v="0.27"/>
    <n v="0.27"/>
    <s v="Credit Card"/>
    <n v="2691.7435999999998"/>
    <n v="3687.05"/>
    <s v="North"/>
  </r>
  <r>
    <s v="SALE1106"/>
    <d v="2025-01-04T00:00:00"/>
    <s v="CUST1168"/>
    <x v="57"/>
    <s v="STORE1"/>
    <n v="3"/>
    <n v="3"/>
    <n v="326.2"/>
    <n v="326.2"/>
    <n v="0.22"/>
    <n v="0.22"/>
    <s v="COD"/>
    <n v="763.30799999999999"/>
    <n v="978.37999999999988"/>
    <s v="North"/>
  </r>
  <r>
    <s v="SALE1107"/>
    <d v="2025-02-13T00:00:00"/>
    <s v="CUST1458"/>
    <x v="53"/>
    <s v="STORE19"/>
    <n v="1"/>
    <n v="1"/>
    <n v="244.25"/>
    <n v="244.25"/>
    <n v="0.09"/>
    <n v="0.09"/>
    <s v="PayPal"/>
    <n v="222.26750000000001"/>
    <n v="244.16"/>
    <s v="East"/>
  </r>
  <r>
    <s v="SALE1108"/>
    <d v="2024-06-05T00:00:00"/>
    <s v="CUST1369"/>
    <x v="86"/>
    <s v="STORE10"/>
    <n v="3"/>
    <n v="3"/>
    <n v="808.87"/>
    <n v="808.87"/>
    <n v="0.12"/>
    <n v="0.12"/>
    <s v="COD"/>
    <n v="2135.4168"/>
    <n v="2426.4900000000002"/>
    <s v="East"/>
  </r>
  <r>
    <s v="SALE1109"/>
    <d v="2024-04-05T00:00:00"/>
    <s v="CUST1338"/>
    <x v="45"/>
    <s v="STORE2"/>
    <n v="3"/>
    <n v="3"/>
    <n v="826.15"/>
    <n v="826.15"/>
    <n v="0"/>
    <n v="0"/>
    <s v="PayPal"/>
    <n v="2478.4499999999998"/>
    <n v="2478.4499999999998"/>
    <s v="South"/>
  </r>
  <r>
    <s v="SALE1110"/>
    <d v="2024-12-26T00:00:00"/>
    <s v="CUST1187"/>
    <x v="10"/>
    <s v="STORE19"/>
    <n v="3"/>
    <n v="3"/>
    <n v="631.20000000000005"/>
    <n v="631.20000000000005"/>
    <n v="0.24"/>
    <n v="0.24"/>
    <s v="Credit Card"/>
    <n v="1439.136"/>
    <n v="1893.3600000000001"/>
    <s v="East"/>
  </r>
  <r>
    <s v="SALE1111"/>
    <d v="2024-01-25T00:00:00"/>
    <s v="CUST1274"/>
    <x v="87"/>
    <s v="STORE10"/>
    <n v="1"/>
    <n v="1"/>
    <n v="937.01"/>
    <n v="937.01"/>
    <n v="7.0000000000000007E-2"/>
    <n v="7.0000000000000007E-2"/>
    <s v="Credit Card"/>
    <n v="871.41929999999991"/>
    <n v="936.93999999999994"/>
    <s v="East"/>
  </r>
  <r>
    <s v="SALE1112"/>
    <d v="2024-01-25T00:00:00"/>
    <s v="CUST1151"/>
    <x v="78"/>
    <s v="STORE5"/>
    <n v="2"/>
    <n v="2"/>
    <n v="644"/>
    <n v="644"/>
    <n v="0.04"/>
    <n v="0.04"/>
    <s v="PayPal"/>
    <n v="1236.48"/>
    <n v="1287.96"/>
    <s v="North"/>
  </r>
  <r>
    <s v="SALE1113"/>
    <d v="2025-08-19T00:00:00"/>
    <s v="CUST1094"/>
    <x v="52"/>
    <s v="STORE5"/>
    <n v="3"/>
    <n v="3"/>
    <n v="629.58000000000004"/>
    <n v="629.58000000000004"/>
    <n v="0.05"/>
    <n v="0.05"/>
    <s v="Credit Card"/>
    <n v="1794.3030000000001"/>
    <n v="1888.6900000000003"/>
    <s v="North"/>
  </r>
  <r>
    <s v="SALE1114"/>
    <d v="2025-05-14T00:00:00"/>
    <s v="CUST1466"/>
    <x v="72"/>
    <s v="STORE2"/>
    <n v="2"/>
    <n v="2"/>
    <n v="121.52"/>
    <n v="121.52"/>
    <n v="0.18"/>
    <n v="0.18"/>
    <s v="COD"/>
    <n v="199.2928"/>
    <n v="242.85999999999999"/>
    <s v="South"/>
  </r>
  <r>
    <s v="SALE1115"/>
    <d v="2024-05-08T00:00:00"/>
    <s v="CUST1401"/>
    <x v="15"/>
    <s v="STORE19"/>
    <n v="2"/>
    <n v="2"/>
    <n v="549.83000000000004"/>
    <n v="549.83000000000004"/>
    <n v="7.0000000000000007E-2"/>
    <n v="7.0000000000000007E-2"/>
    <s v="PayPal"/>
    <n v="1022.6838"/>
    <n v="1099.5900000000001"/>
    <s v="East"/>
  </r>
  <r>
    <s v="SALE1116"/>
    <d v="2023-10-20T00:00:00"/>
    <s v="CUST1140"/>
    <x v="26"/>
    <s v="STORE8"/>
    <n v="3"/>
    <n v="3"/>
    <n v="278.38"/>
    <n v="278.38"/>
    <n v="0.03"/>
    <n v="0.03"/>
    <s v="Credit Card"/>
    <n v="810.08579999999995"/>
    <n v="835.11"/>
    <s v="West"/>
  </r>
  <r>
    <s v="SALE1117"/>
    <d v="2024-08-06T00:00:00"/>
    <s v="CUST1437"/>
    <x v="99"/>
    <s v="STORE3"/>
    <n v="4"/>
    <n v="4"/>
    <n v="723.66"/>
    <n v="723.66"/>
    <n v="0.03"/>
    <n v="0.03"/>
    <s v="PayPal"/>
    <n v="2807.8008"/>
    <n v="2894.6099999999997"/>
    <s v="North"/>
  </r>
  <r>
    <s v="SALE1118"/>
    <d v="2025-01-30T00:00:00"/>
    <s v="CUST1205"/>
    <x v="18"/>
    <s v="STORE9"/>
    <n v="1"/>
    <n v="1"/>
    <n v="724.74"/>
    <n v="724.74"/>
    <n v="0.15"/>
    <n v="0.15"/>
    <s v="PayPal"/>
    <n v="616.029"/>
    <n v="724.59"/>
    <s v="South"/>
  </r>
  <r>
    <s v="SALE1119"/>
    <d v="2023-12-11T00:00:00"/>
    <s v="CUST1455"/>
    <x v="39"/>
    <s v="STORE4"/>
    <n v="2"/>
    <n v="2"/>
    <n v="961.84"/>
    <n v="961.84"/>
    <n v="0.25"/>
    <n v="0.25"/>
    <s v="PayPal"/>
    <n v="1442.76"/>
    <n v="1923.43"/>
    <s v="South"/>
  </r>
  <r>
    <s v="SALE1120"/>
    <d v="2024-06-03T00:00:00"/>
    <s v="CUST1020"/>
    <x v="92"/>
    <s v="STORE16"/>
    <n v="4"/>
    <n v="4"/>
    <n v="21.12"/>
    <n v="21.12"/>
    <n v="0.18"/>
    <n v="0.18"/>
    <s v="COD"/>
    <n v="69.273600000000002"/>
    <n v="84.3"/>
    <s v="West"/>
  </r>
  <r>
    <s v="SALE1121"/>
    <d v="2024-10-14T00:00:00"/>
    <s v="CUST1319"/>
    <x v="90"/>
    <s v="STORE4"/>
    <n v="3"/>
    <n v="3"/>
    <n v="819.93"/>
    <n v="819.93"/>
    <n v="0.08"/>
    <n v="0.08"/>
    <s v="PayPal"/>
    <n v="2263.0068000000001"/>
    <n v="2459.71"/>
    <s v="South"/>
  </r>
  <r>
    <s v="SALE1122"/>
    <d v="2025-03-09T00:00:00"/>
    <s v="CUST1294"/>
    <x v="63"/>
    <s v="STORE0"/>
    <n v="2"/>
    <n v="2"/>
    <n v="700.95"/>
    <n v="700.95"/>
    <n v="0.18"/>
    <n v="0.18"/>
    <s v="Credit Card"/>
    <n v="1149.558"/>
    <n v="1401.72"/>
    <s v="East"/>
  </r>
  <r>
    <s v="SALE1123"/>
    <d v="2025-09-10T00:00:00"/>
    <s v="CUST1141"/>
    <x v="53"/>
    <s v="STORE14"/>
    <n v="2"/>
    <n v="2"/>
    <n v="456.38"/>
    <n v="456.38"/>
    <n v="0.12"/>
    <n v="0.12"/>
    <s v="Credit Card"/>
    <n v="803.22879999999998"/>
    <n v="912.64"/>
    <s v="South"/>
  </r>
  <r>
    <s v="SALE1124"/>
    <d v="2024-06-04T00:00:00"/>
    <s v="CUST1361"/>
    <x v="3"/>
    <s v="STORE14"/>
    <n v="3"/>
    <n v="3"/>
    <n v="291.05"/>
    <n v="291.05"/>
    <n v="0.3"/>
    <n v="0.3"/>
    <s v="Credit Card"/>
    <n v="611.20500000000004"/>
    <n v="872.85000000000014"/>
    <s v="South"/>
  </r>
  <r>
    <s v="SALE1125"/>
    <d v="2024-01-16T00:00:00"/>
    <s v="CUST1233"/>
    <x v="98"/>
    <s v="STORE15"/>
    <n v="2"/>
    <n v="2"/>
    <n v="463.52"/>
    <n v="463.52"/>
    <n v="0.27"/>
    <n v="0.27"/>
    <s v="PayPal"/>
    <n v="676.73919999999998"/>
    <n v="926.77"/>
    <s v="North"/>
  </r>
  <r>
    <s v="SALE1126"/>
    <d v="2024-12-27T00:00:00"/>
    <s v="CUST1379"/>
    <x v="90"/>
    <s v="STORE17"/>
    <n v="3"/>
    <n v="3"/>
    <n v="241.64"/>
    <n v="241.64"/>
    <n v="0.28999999999999998"/>
    <n v="0.28999999999999998"/>
    <s v="PayPal"/>
    <n v="514.69319999999993"/>
    <n v="724.63"/>
    <s v="North"/>
  </r>
  <r>
    <s v="SALE1127"/>
    <d v="2025-06-09T00:00:00"/>
    <s v="CUST1483"/>
    <x v="37"/>
    <s v="STORE10"/>
    <n v="2"/>
    <n v="2"/>
    <n v="47.86"/>
    <n v="47.86"/>
    <n v="0.03"/>
    <n v="0.03"/>
    <s v="PayPal"/>
    <n v="92.848399999999998"/>
    <n v="95.69"/>
    <s v="East"/>
  </r>
  <r>
    <s v="SALE1128"/>
    <d v="2024-08-05T00:00:00"/>
    <s v="CUST1344"/>
    <x v="80"/>
    <s v="STORE3"/>
    <n v="1"/>
    <n v="1"/>
    <n v="805.07"/>
    <n v="805.07"/>
    <n v="0.06"/>
    <n v="0.06"/>
    <s v="COD"/>
    <n v="756.76580000000001"/>
    <n v="805.0100000000001"/>
    <s v="North"/>
  </r>
  <r>
    <s v="SALE1129"/>
    <d v="2025-04-06T00:00:00"/>
    <s v="CUST1373"/>
    <x v="13"/>
    <s v="STORE1"/>
    <n v="3"/>
    <n v="3"/>
    <n v="848.48"/>
    <n v="848.48"/>
    <n v="0"/>
    <n v="0"/>
    <s v="COD"/>
    <n v="2545.44"/>
    <n v="2545.44"/>
    <s v="North"/>
  </r>
  <r>
    <s v="SALE1130"/>
    <d v="2024-08-08T00:00:00"/>
    <s v="CUST1244"/>
    <x v="27"/>
    <s v="STORE8"/>
    <n v="2"/>
    <n v="2"/>
    <n v="568.95000000000005"/>
    <n v="568.95000000000005"/>
    <n v="0.22"/>
    <n v="0.22"/>
    <s v="Credit Card"/>
    <n v="887.56200000000013"/>
    <n v="1137.68"/>
    <s v="West"/>
  </r>
  <r>
    <s v="SALE1131"/>
    <d v="2025-04-17T00:00:00"/>
    <s v="CUST1162"/>
    <x v="27"/>
    <s v="STORE11"/>
    <n v="3"/>
    <n v="3"/>
    <n v="269.83999999999997"/>
    <n v="269.83999999999997"/>
    <n v="0.05"/>
    <n v="0.05"/>
    <s v="PayPal"/>
    <n v="769.04399999999998"/>
    <n v="809.47"/>
    <s v="South"/>
  </r>
  <r>
    <s v="SALE1132"/>
    <d v="2025-03-30T00:00:00"/>
    <s v="CUST1309"/>
    <x v="85"/>
    <s v="STORE13"/>
    <n v="4"/>
    <n v="4"/>
    <n v="267.36"/>
    <n v="267.36"/>
    <n v="0.27"/>
    <n v="0.27"/>
    <s v="PayPal"/>
    <n v="780.69119999999998"/>
    <n v="1069.17"/>
    <s v="East"/>
  </r>
  <r>
    <s v="SALE1133"/>
    <d v="2024-12-21T00:00:00"/>
    <s v="CUST1114"/>
    <x v="92"/>
    <s v="STORE1"/>
    <n v="1"/>
    <n v="1"/>
    <n v="438.41"/>
    <n v="438.41"/>
    <n v="0.09"/>
    <n v="0.09"/>
    <s v="Credit Card"/>
    <n v="398.95310000000012"/>
    <n v="438.32000000000005"/>
    <s v="North"/>
  </r>
  <r>
    <s v="SALE1134"/>
    <d v="2024-05-31T00:00:00"/>
    <s v="CUST1164"/>
    <x v="69"/>
    <s v="STORE18"/>
    <n v="2"/>
    <n v="2"/>
    <n v="86.72"/>
    <n v="86.72"/>
    <n v="0.28000000000000003"/>
    <n v="0.28000000000000003"/>
    <s v="COD"/>
    <n v="124.8768"/>
    <n v="173.16"/>
    <s v="East"/>
  </r>
  <r>
    <s v="SALE1135"/>
    <d v="2025-03-06T00:00:00"/>
    <s v="CUST1425"/>
    <x v="41"/>
    <s v="STORE6"/>
    <n v="4"/>
    <n v="4"/>
    <n v="630.21"/>
    <n v="630.21"/>
    <n v="0.14000000000000001"/>
    <n v="0.14000000000000001"/>
    <s v="COD"/>
    <n v="2167.9223999999999"/>
    <n v="2520.7000000000003"/>
    <s v="East"/>
  </r>
  <r>
    <s v="SALE1136"/>
    <d v="2024-10-10T00:00:00"/>
    <s v="CUST1359"/>
    <x v="4"/>
    <s v="STORE6"/>
    <n v="3"/>
    <n v="3"/>
    <n v="180.84"/>
    <n v="180.84"/>
    <n v="0.03"/>
    <n v="0.03"/>
    <s v="PayPal"/>
    <n v="526.24439999999993"/>
    <n v="542.49"/>
    <s v="East"/>
  </r>
  <r>
    <s v="SALE1137"/>
    <d v="2024-05-29T00:00:00"/>
    <s v="CUST1004"/>
    <x v="91"/>
    <s v="STORE16"/>
    <n v="1"/>
    <n v="1"/>
    <n v="453.41"/>
    <n v="453.41"/>
    <n v="0.04"/>
    <n v="0.04"/>
    <s v="COD"/>
    <n v="435.27359999999999"/>
    <n v="453.37"/>
    <s v="West"/>
  </r>
  <r>
    <s v="SALE1138"/>
    <d v="2025-10-10T00:00:00"/>
    <s v="CUST1024"/>
    <x v="69"/>
    <s v="STORE6"/>
    <n v="1"/>
    <n v="1"/>
    <n v="629.09"/>
    <n v="629.09"/>
    <n v="0.02"/>
    <n v="0.02"/>
    <s v="Credit Card"/>
    <n v="616.50819999999999"/>
    <n v="629.07000000000005"/>
    <s v="East"/>
  </r>
  <r>
    <s v="SALE1139"/>
    <d v="2024-08-14T00:00:00"/>
    <s v="CUST1022"/>
    <x v="25"/>
    <s v="STORE2"/>
    <n v="2"/>
    <n v="2"/>
    <n v="257.45"/>
    <n v="257.45"/>
    <n v="0"/>
    <n v="0"/>
    <s v="COD"/>
    <n v="514.9"/>
    <n v="514.9"/>
    <s v="South"/>
  </r>
  <r>
    <s v="SALE1140"/>
    <d v="2025-07-23T00:00:00"/>
    <s v="CUST1179"/>
    <x v="13"/>
    <s v="STORE15"/>
    <n v="2"/>
    <n v="2"/>
    <n v="696.61"/>
    <n v="696.61"/>
    <n v="0.17"/>
    <n v="0.17"/>
    <s v="PayPal"/>
    <n v="1156.3725999999999"/>
    <n v="1393.05"/>
    <s v="North"/>
  </r>
  <r>
    <s v="SALE1141"/>
    <d v="2024-05-04T00:00:00"/>
    <s v="CUST1373"/>
    <x v="54"/>
    <s v="STORE7"/>
    <n v="2"/>
    <n v="2"/>
    <n v="143.79"/>
    <n v="143.79"/>
    <n v="0.1"/>
    <n v="0.1"/>
    <s v="PayPal"/>
    <n v="258.822"/>
    <n v="287.47999999999996"/>
    <s v="South"/>
  </r>
  <r>
    <s v="SALE1142"/>
    <d v="2024-11-12T00:00:00"/>
    <s v="CUST1296"/>
    <x v="50"/>
    <s v="STORE1"/>
    <n v="3"/>
    <n v="3"/>
    <n v="460.93"/>
    <n v="460.93"/>
    <n v="0.19"/>
    <n v="0.19"/>
    <s v="COD"/>
    <n v="1120.0599"/>
    <n v="1382.6"/>
    <s v="North"/>
  </r>
  <r>
    <s v="SALE1143"/>
    <d v="2024-01-10T00:00:00"/>
    <s v="CUST1499"/>
    <x v="77"/>
    <s v="STORE9"/>
    <n v="2"/>
    <n v="2"/>
    <n v="67.55"/>
    <n v="67.55"/>
    <n v="0.03"/>
    <n v="0.03"/>
    <s v="Credit Card"/>
    <n v="131.047"/>
    <n v="135.07"/>
    <s v="South"/>
  </r>
  <r>
    <s v="SALE1144"/>
    <d v="2024-05-21T00:00:00"/>
    <s v="CUST1210"/>
    <x v="2"/>
    <s v="STORE1"/>
    <n v="3"/>
    <n v="3"/>
    <n v="803.31"/>
    <n v="803.31"/>
    <n v="0.1"/>
    <n v="0.1"/>
    <s v="PayPal"/>
    <n v="2168.9369999999999"/>
    <n v="2409.83"/>
    <s v="North"/>
  </r>
  <r>
    <s v="SALE1145"/>
    <d v="2025-06-13T00:00:00"/>
    <s v="CUST1432"/>
    <x v="30"/>
    <s v="STORE13"/>
    <n v="4"/>
    <n v="4"/>
    <n v="254.71"/>
    <n v="254.71"/>
    <n v="0.2"/>
    <n v="0.2"/>
    <s v="COD"/>
    <n v="815.07200000000012"/>
    <n v="1018.64"/>
    <s v="East"/>
  </r>
  <r>
    <s v="SALE1146"/>
    <d v="2024-08-04T00:00:00"/>
    <s v="CUST1051"/>
    <x v="57"/>
    <s v="STORE4"/>
    <n v="4"/>
    <n v="4"/>
    <n v="594.89"/>
    <n v="594.89"/>
    <n v="0.3"/>
    <n v="0.3"/>
    <s v="PayPal"/>
    <n v="1665.692"/>
    <n v="2379.2599999999998"/>
    <s v="South"/>
  </r>
  <r>
    <s v="SALE1147"/>
    <d v="2025-07-16T00:00:00"/>
    <s v="CUST1219"/>
    <x v="52"/>
    <s v="STORE0"/>
    <n v="2"/>
    <n v="2"/>
    <n v="844.31"/>
    <n v="844.31"/>
    <n v="7.0000000000000007E-2"/>
    <n v="7.0000000000000007E-2"/>
    <s v="PayPal"/>
    <n v="1570.4166"/>
    <n v="1688.55"/>
    <s v="East"/>
  </r>
  <r>
    <s v="SALE1148"/>
    <d v="2024-10-04T00:00:00"/>
    <s v="CUST1134"/>
    <x v="5"/>
    <s v="STORE6"/>
    <n v="4"/>
    <n v="4"/>
    <n v="101.33"/>
    <n v="101.33"/>
    <n v="0"/>
    <n v="0"/>
    <s v="Credit Card"/>
    <n v="405.32"/>
    <n v="405.32"/>
    <s v="East"/>
  </r>
  <r>
    <s v="SALE1149"/>
    <d v="2025-06-16T00:00:00"/>
    <s v="CUST1131"/>
    <x v="33"/>
    <s v="STORE8"/>
    <n v="3"/>
    <n v="3"/>
    <n v="922.56"/>
    <n v="922.56"/>
    <n v="0.18"/>
    <n v="0.18"/>
    <s v="PayPal"/>
    <n v="2269.4976000000001"/>
    <n v="2767.5"/>
    <s v="West"/>
  </r>
  <r>
    <s v="SALE1150"/>
    <d v="2024-03-01T00:00:00"/>
    <s v="CUST1432"/>
    <x v="48"/>
    <s v="STORE14"/>
    <n v="4"/>
    <n v="4"/>
    <n v="867.19"/>
    <n v="867.19"/>
    <n v="7.0000000000000007E-2"/>
    <n v="7.0000000000000007E-2"/>
    <s v="COD"/>
    <n v="3225.9468000000002"/>
    <n v="3468.69"/>
    <s v="South"/>
  </r>
  <r>
    <s v="SALE1151"/>
    <d v="2024-06-11T00:00:00"/>
    <s v="CUST1006"/>
    <x v="50"/>
    <s v="STORE17"/>
    <n v="3"/>
    <n v="3"/>
    <n v="816.87"/>
    <n v="816.87"/>
    <n v="0.14000000000000001"/>
    <n v="0.14000000000000001"/>
    <s v="PayPal"/>
    <n v="2107.5246000000002"/>
    <n v="2450.4700000000003"/>
    <s v="North"/>
  </r>
  <r>
    <s v="SALE1152"/>
    <d v="2025-09-24T00:00:00"/>
    <s v="CUST1480"/>
    <x v="15"/>
    <s v="STORE3"/>
    <n v="3"/>
    <n v="3"/>
    <n v="258.06"/>
    <n v="258.06"/>
    <n v="0"/>
    <n v="0"/>
    <s v="PayPal"/>
    <n v="774.18000000000006"/>
    <n v="774.18000000000006"/>
    <s v="North"/>
  </r>
  <r>
    <s v="SALE1153"/>
    <d v="2025-02-06T00:00:00"/>
    <s v="CUST1312"/>
    <x v="48"/>
    <s v="STORE14"/>
    <n v="2"/>
    <n v="2"/>
    <n v="574.58000000000004"/>
    <n v="574.58000000000004"/>
    <n v="0.06"/>
    <n v="0.06"/>
    <s v="Credit Card"/>
    <n v="1080.2103999999999"/>
    <n v="1149.1000000000001"/>
    <s v="South"/>
  </r>
  <r>
    <s v="SALE1154"/>
    <d v="2024-10-22T00:00:00"/>
    <s v="CUST1022"/>
    <x v="50"/>
    <s v="STORE6"/>
    <n v="2"/>
    <n v="2"/>
    <n v="472.18"/>
    <n v="472.18"/>
    <n v="0.27"/>
    <n v="0.27"/>
    <s v="PayPal"/>
    <n v="689.38279999999997"/>
    <n v="944.09"/>
    <s v="East"/>
  </r>
  <r>
    <s v="SALE1155"/>
    <d v="2024-09-21T00:00:00"/>
    <s v="CUST1340"/>
    <x v="89"/>
    <s v="STORE5"/>
    <n v="2"/>
    <n v="2"/>
    <n v="20.47"/>
    <n v="20.47"/>
    <n v="0.12"/>
    <n v="0.12"/>
    <s v="COD"/>
    <n v="36.027200000000001"/>
    <n v="40.82"/>
    <s v="North"/>
  </r>
  <r>
    <s v="SALE1156"/>
    <d v="2025-09-23T00:00:00"/>
    <s v="CUST1023"/>
    <x v="62"/>
    <s v="STORE7"/>
    <n v="3"/>
    <n v="3"/>
    <n v="235.41"/>
    <n v="235.41"/>
    <n v="0.15"/>
    <n v="0.15"/>
    <s v="PayPal"/>
    <n v="600.29549999999995"/>
    <n v="706.08"/>
    <s v="South"/>
  </r>
  <r>
    <s v="SALE1157"/>
    <d v="2025-06-03T00:00:00"/>
    <s v="CUST1230"/>
    <x v="36"/>
    <s v="STORE7"/>
    <n v="3"/>
    <n v="3"/>
    <n v="744.9"/>
    <n v="744.9"/>
    <n v="0.27"/>
    <n v="0.27"/>
    <s v="PayPal"/>
    <n v="1631.3309999999999"/>
    <n v="2234.4299999999998"/>
    <s v="South"/>
  </r>
  <r>
    <s v="SALE1158"/>
    <d v="2024-09-24T00:00:00"/>
    <s v="CUST1047"/>
    <x v="97"/>
    <s v="STORE3"/>
    <n v="2"/>
    <n v="2"/>
    <n v="382.2"/>
    <n v="382.2"/>
    <n v="0.15"/>
    <n v="0.15"/>
    <s v="Credit Card"/>
    <n v="649.74"/>
    <n v="764.25"/>
    <s v="North"/>
  </r>
  <r>
    <s v="SALE1159"/>
    <d v="2025-08-12T00:00:00"/>
    <s v="CUST1346"/>
    <x v="64"/>
    <s v="STORE16"/>
    <n v="1"/>
    <n v="1"/>
    <n v="269.25"/>
    <n v="269.25"/>
    <n v="0.14000000000000001"/>
    <n v="0.14000000000000001"/>
    <s v="PayPal"/>
    <n v="231.55500000000001"/>
    <n v="269.11"/>
    <s v="West"/>
  </r>
  <r>
    <s v="SALE1160"/>
    <d v="2024-03-16T00:00:00"/>
    <s v="CUST1365"/>
    <x v="37"/>
    <s v="STORE11"/>
    <n v="2"/>
    <n v="2"/>
    <n v="723.75"/>
    <n v="723.75"/>
    <n v="0.03"/>
    <n v="0.03"/>
    <s v="PayPal"/>
    <n v="1404.075"/>
    <n v="1447.47"/>
    <s v="South"/>
  </r>
  <r>
    <s v="SALE1161"/>
    <d v="2025-06-24T00:00:00"/>
    <s v="CUST1281"/>
    <x v="46"/>
    <s v="STORE19"/>
    <n v="4"/>
    <n v="4"/>
    <n v="58.92"/>
    <n v="58.92"/>
    <n v="0.18"/>
    <n v="0.18"/>
    <s v="Credit Card"/>
    <n v="193.2576"/>
    <n v="235.5"/>
    <s v="East"/>
  </r>
  <r>
    <s v="SALE1162"/>
    <d v="2024-05-26T00:00:00"/>
    <s v="CUST1188"/>
    <x v="51"/>
    <s v="STORE10"/>
    <n v="2"/>
    <n v="2"/>
    <n v="913.08"/>
    <n v="913.08"/>
    <n v="0.26"/>
    <n v="0.26"/>
    <s v="Credit Card"/>
    <n v="1351.3584000000001"/>
    <n v="1825.9"/>
    <s v="East"/>
  </r>
  <r>
    <s v="SALE1163"/>
    <d v="2025-02-03T00:00:00"/>
    <s v="CUST1242"/>
    <x v="82"/>
    <s v="STORE1"/>
    <n v="1"/>
    <n v="1"/>
    <n v="791.83"/>
    <n v="791.83"/>
    <n v="0.28000000000000003"/>
    <n v="0.28000000000000003"/>
    <s v="PayPal"/>
    <n v="570.11760000000004"/>
    <n v="791.55000000000007"/>
    <s v="North"/>
  </r>
  <r>
    <s v="SALE1164"/>
    <d v="2024-08-02T00:00:00"/>
    <s v="CUST1471"/>
    <x v="58"/>
    <s v="STORE15"/>
    <n v="1"/>
    <n v="1"/>
    <n v="74.290000000000006"/>
    <n v="74.290000000000006"/>
    <n v="0.3"/>
    <n v="0.3"/>
    <s v="COD"/>
    <n v="52.003"/>
    <n v="73.990000000000009"/>
    <s v="North"/>
  </r>
  <r>
    <s v="SALE1165"/>
    <d v="2023-11-21T00:00:00"/>
    <s v="CUST1243"/>
    <x v="68"/>
    <s v="STORE0"/>
    <n v="2"/>
    <n v="2"/>
    <n v="961.68"/>
    <n v="961.68"/>
    <n v="0.27"/>
    <n v="0.27"/>
    <s v="PayPal"/>
    <n v="1404.0527999999999"/>
    <n v="1923.09"/>
    <s v="East"/>
  </r>
  <r>
    <s v="SALE1166"/>
    <d v="2025-03-06T00:00:00"/>
    <s v="CUST1494"/>
    <x v="46"/>
    <s v="STORE14"/>
    <n v="1"/>
    <n v="1"/>
    <n v="90.72"/>
    <n v="90.72"/>
    <n v="0.1"/>
    <n v="0.1"/>
    <s v="PayPal"/>
    <n v="81.647999999999996"/>
    <n v="90.62"/>
    <s v="South"/>
  </r>
  <r>
    <s v="SALE1167"/>
    <d v="2025-02-01T00:00:00"/>
    <s v="CUST1060"/>
    <x v="87"/>
    <s v="STORE7"/>
    <n v="1"/>
    <n v="1"/>
    <n v="458.69"/>
    <n v="458.69"/>
    <n v="0.16"/>
    <n v="0.16"/>
    <s v="PayPal"/>
    <n v="385.2996"/>
    <n v="458.53"/>
    <s v="South"/>
  </r>
  <r>
    <s v="SALE1168"/>
    <d v="2024-02-24T00:00:00"/>
    <s v="CUST1231"/>
    <x v="13"/>
    <s v="STORE7"/>
    <n v="1"/>
    <n v="1"/>
    <n v="168.29"/>
    <n v="168.29"/>
    <n v="0.05"/>
    <n v="0.05"/>
    <s v="PayPal"/>
    <n v="159.87549999999999"/>
    <n v="168.23999999999998"/>
    <s v="South"/>
  </r>
  <r>
    <s v="SALE1169"/>
    <d v="2024-09-14T00:00:00"/>
    <s v="CUST1211"/>
    <x v="53"/>
    <s v="STORE17"/>
    <n v="1"/>
    <n v="1"/>
    <n v="391.77"/>
    <n v="391.77"/>
    <n v="0.1"/>
    <n v="0.1"/>
    <s v="PayPal"/>
    <n v="352.59300000000002"/>
    <n v="391.66999999999996"/>
    <s v="North"/>
  </r>
  <r>
    <s v="SALE1170"/>
    <d v="2025-08-31T00:00:00"/>
    <s v="CUST1343"/>
    <x v="21"/>
    <s v="STORE14"/>
    <n v="1"/>
    <n v="1"/>
    <n v="424.83"/>
    <n v="424.83"/>
    <n v="0.05"/>
    <n v="0.05"/>
    <s v="COD"/>
    <n v="403.58850000000001"/>
    <n v="424.78"/>
    <s v="South"/>
  </r>
  <r>
    <s v="SALE1171"/>
    <d v="2024-01-17T00:00:00"/>
    <s v="CUST1053"/>
    <x v="75"/>
    <s v="STORE3"/>
    <n v="1"/>
    <n v="1"/>
    <n v="499.46"/>
    <n v="499.46"/>
    <n v="0.1"/>
    <n v="0.1"/>
    <s v="Credit Card"/>
    <n v="449.51400000000001"/>
    <n v="499.35999999999996"/>
    <s v="North"/>
  </r>
  <r>
    <s v="SALE1172"/>
    <d v="2024-02-14T00:00:00"/>
    <s v="CUST1019"/>
    <x v="8"/>
    <s v="STORE1"/>
    <n v="2"/>
    <n v="2"/>
    <n v="698.34"/>
    <n v="698.34"/>
    <n v="0.15"/>
    <n v="0.15"/>
    <s v="PayPal"/>
    <n v="1187.1780000000001"/>
    <n v="1396.53"/>
    <s v="North"/>
  </r>
  <r>
    <s v="SALE1173"/>
    <d v="2023-10-14T00:00:00"/>
    <s v="CUST1283"/>
    <x v="6"/>
    <s v="STORE16"/>
    <n v="2"/>
    <n v="2"/>
    <n v="805.08"/>
    <n v="805.08"/>
    <n v="0.27"/>
    <n v="0.27"/>
    <s v="PayPal"/>
    <n v="1175.4168"/>
    <n v="1609.89"/>
    <s v="West"/>
  </r>
  <r>
    <s v="SALE1174"/>
    <d v="2025-03-26T00:00:00"/>
    <s v="CUST1466"/>
    <x v="3"/>
    <s v="STORE2"/>
    <n v="4"/>
    <n v="4"/>
    <n v="934.79"/>
    <n v="934.79"/>
    <n v="0.08"/>
    <n v="0.08"/>
    <s v="PayPal"/>
    <n v="3440.0272"/>
    <n v="3739.08"/>
    <s v="South"/>
  </r>
  <r>
    <s v="SALE1175"/>
    <d v="2025-10-02T00:00:00"/>
    <s v="CUST1019"/>
    <x v="17"/>
    <s v="STORE1"/>
    <n v="2"/>
    <n v="2"/>
    <n v="424.54"/>
    <n v="424.54"/>
    <n v="0.24"/>
    <n v="0.24"/>
    <s v="PayPal"/>
    <n v="645.30080000000009"/>
    <n v="848.84"/>
    <s v="North"/>
  </r>
  <r>
    <s v="SALE1176"/>
    <d v="2024-06-19T00:00:00"/>
    <s v="CUST1327"/>
    <x v="94"/>
    <s v="STORE17"/>
    <n v="1"/>
    <n v="1"/>
    <n v="235.44"/>
    <n v="235.44"/>
    <n v="0.19"/>
    <n v="0.19"/>
    <s v="COD"/>
    <n v="190.7064"/>
    <n v="235.25"/>
    <s v="North"/>
  </r>
  <r>
    <s v="SALE1177"/>
    <d v="2024-10-03T00:00:00"/>
    <s v="CUST1271"/>
    <x v="2"/>
    <s v="STORE13"/>
    <n v="2"/>
    <n v="2"/>
    <n v="620.71"/>
    <n v="620.71"/>
    <n v="0.27"/>
    <n v="0.27"/>
    <s v="Credit Card"/>
    <n v="906.23660000000007"/>
    <n v="1241.1500000000001"/>
    <s v="East"/>
  </r>
  <r>
    <s v="SALE1178"/>
    <d v="2024-04-15T00:00:00"/>
    <s v="CUST1115"/>
    <x v="30"/>
    <s v="STORE11"/>
    <n v="2"/>
    <n v="2"/>
    <n v="851.77"/>
    <n v="851.77"/>
    <n v="0.13"/>
    <n v="0.13"/>
    <s v="PayPal"/>
    <n v="1482.0798"/>
    <n v="1703.4099999999999"/>
    <s v="South"/>
  </r>
  <r>
    <s v="SALE1179"/>
    <d v="2024-10-04T00:00:00"/>
    <s v="CUST1168"/>
    <x v="49"/>
    <s v="STORE1"/>
    <n v="3"/>
    <n v="3"/>
    <n v="876.01"/>
    <n v="876.01"/>
    <n v="0.2"/>
    <n v="0.2"/>
    <s v="Credit Card"/>
    <n v="2102.424"/>
    <n v="2627.83"/>
    <s v="North"/>
  </r>
  <r>
    <s v="SALE1180"/>
    <d v="2024-03-02T00:00:00"/>
    <s v="CUST1276"/>
    <x v="16"/>
    <s v="STORE9"/>
    <n v="2"/>
    <n v="2"/>
    <n v="717.21"/>
    <n v="717.21"/>
    <n v="0.15"/>
    <n v="0.15"/>
    <s v="COD"/>
    <n v="1219.2570000000001"/>
    <n v="1434.27"/>
    <s v="South"/>
  </r>
  <r>
    <s v="SALE1181"/>
    <d v="2024-02-21T00:00:00"/>
    <s v="CUST1056"/>
    <x v="89"/>
    <s v="STORE8"/>
    <n v="2"/>
    <n v="2"/>
    <n v="871.43"/>
    <n v="871.43"/>
    <n v="0.05"/>
    <n v="0.05"/>
    <s v="Credit Card"/>
    <n v="1655.7170000000001"/>
    <n v="1742.81"/>
    <s v="West"/>
  </r>
  <r>
    <s v="SALE1182"/>
    <d v="2024-01-30T00:00:00"/>
    <s v="CUST1453"/>
    <x v="14"/>
    <s v="STORE7"/>
    <n v="1"/>
    <n v="1"/>
    <n v="514.65"/>
    <n v="514.65"/>
    <n v="0.18"/>
    <n v="0.18"/>
    <s v="Credit Card"/>
    <n v="422.01299999999998"/>
    <n v="514.47"/>
    <s v="South"/>
  </r>
  <r>
    <s v="SALE1183"/>
    <d v="2024-12-24T00:00:00"/>
    <s v="CUST1459"/>
    <x v="85"/>
    <s v="STORE16"/>
    <n v="3"/>
    <n v="3"/>
    <n v="198.76"/>
    <n v="198.76"/>
    <n v="0.28000000000000003"/>
    <n v="0.28000000000000003"/>
    <s v="COD"/>
    <n v="429.32159999999999"/>
    <n v="596"/>
    <s v="West"/>
  </r>
  <r>
    <s v="SALE1184"/>
    <d v="2025-06-03T00:00:00"/>
    <s v="CUST1225"/>
    <x v="81"/>
    <s v="STORE3"/>
    <n v="2"/>
    <n v="2"/>
    <n v="975.72"/>
    <n v="975.72"/>
    <n v="0.16"/>
    <n v="0.16"/>
    <s v="COD"/>
    <n v="1639.2095999999999"/>
    <n v="1951.28"/>
    <s v="North"/>
  </r>
  <r>
    <s v="SALE1185"/>
    <d v="2024-08-01T00:00:00"/>
    <s v="CUST1420"/>
    <x v="5"/>
    <s v="STORE1"/>
    <n v="1"/>
    <n v="1"/>
    <n v="86.03"/>
    <n v="86.03"/>
    <n v="0.01"/>
    <n v="0.01"/>
    <s v="Credit Card"/>
    <n v="85.169700000000006"/>
    <n v="86.02"/>
    <s v="North"/>
  </r>
  <r>
    <s v="SALE1186"/>
    <d v="2025-08-28T00:00:00"/>
    <s v="CUST1087"/>
    <x v="59"/>
    <s v="STORE12"/>
    <n v="4"/>
    <n v="4"/>
    <n v="705.12"/>
    <n v="705.12"/>
    <n v="0.15"/>
    <n v="0.15"/>
    <s v="PayPal"/>
    <n v="2397.4079999999999"/>
    <n v="2820.33"/>
    <s v="North"/>
  </r>
  <r>
    <s v="SALE1187"/>
    <d v="2024-11-06T00:00:00"/>
    <s v="CUST1371"/>
    <x v="97"/>
    <s v="STORE12"/>
    <n v="3"/>
    <n v="3"/>
    <n v="99.77"/>
    <n v="99.77"/>
    <n v="0.01"/>
    <n v="0.01"/>
    <s v="PayPal"/>
    <n v="296.31689999999998"/>
    <n v="299.3"/>
    <s v="North"/>
  </r>
  <r>
    <s v="SALE1188"/>
    <d v="2024-08-26T00:00:00"/>
    <s v="CUST1209"/>
    <x v="13"/>
    <s v="STORE9"/>
    <n v="2"/>
    <n v="2"/>
    <n v="166.26"/>
    <n v="166.26"/>
    <n v="0.14000000000000001"/>
    <n v="0.14000000000000001"/>
    <s v="PayPal"/>
    <n v="285.96719999999999"/>
    <n v="332.38"/>
    <s v="South"/>
  </r>
  <r>
    <s v="SALE1189"/>
    <d v="2025-03-13T00:00:00"/>
    <s v="CUST1459"/>
    <x v="33"/>
    <s v="STORE5"/>
    <n v="1"/>
    <n v="1"/>
    <n v="429.25"/>
    <n v="429.25"/>
    <n v="0.28999999999999998"/>
    <n v="0.28999999999999998"/>
    <s v="Credit Card"/>
    <n v="304.76749999999998"/>
    <n v="428.96"/>
    <s v="North"/>
  </r>
  <r>
    <s v="SALE1190"/>
    <d v="2024-06-25T00:00:00"/>
    <s v="CUST1443"/>
    <x v="90"/>
    <s v="STORE9"/>
    <n v="2"/>
    <n v="2"/>
    <n v="540.48"/>
    <n v="540.48"/>
    <n v="0.28999999999999998"/>
    <n v="0.28999999999999998"/>
    <s v="Credit Card"/>
    <n v="767.48159999999996"/>
    <n v="1080.67"/>
    <s v="South"/>
  </r>
  <r>
    <s v="SALE1191"/>
    <d v="2025-10-06T00:00:00"/>
    <s v="CUST1269"/>
    <x v="4"/>
    <s v="STORE14"/>
    <n v="2"/>
    <n v="2"/>
    <n v="579.52"/>
    <n v="579.52"/>
    <n v="0.01"/>
    <n v="0.01"/>
    <s v="PayPal"/>
    <n v="1147.4495999999999"/>
    <n v="1159.03"/>
    <s v="South"/>
  </r>
  <r>
    <s v="SALE1192"/>
    <d v="2024-11-26T00:00:00"/>
    <s v="CUST1026"/>
    <x v="20"/>
    <s v="STORE17"/>
    <n v="4"/>
    <n v="4"/>
    <n v="477.52"/>
    <n v="477.52"/>
    <n v="7.0000000000000007E-2"/>
    <n v="7.0000000000000007E-2"/>
    <s v="PayPal"/>
    <n v="1776.3743999999999"/>
    <n v="1910.01"/>
    <s v="North"/>
  </r>
  <r>
    <s v="SALE1193"/>
    <d v="2025-02-17T00:00:00"/>
    <s v="CUST1259"/>
    <x v="52"/>
    <s v="STORE6"/>
    <n v="3"/>
    <n v="3"/>
    <n v="242.58"/>
    <n v="242.58"/>
    <n v="0.25"/>
    <n v="0.25"/>
    <s v="Credit Card"/>
    <n v="545.80500000000006"/>
    <n v="727.49"/>
    <s v="East"/>
  </r>
  <r>
    <s v="SALE1194"/>
    <d v="2023-11-20T00:00:00"/>
    <s v="CUST1367"/>
    <x v="33"/>
    <s v="STORE17"/>
    <n v="2"/>
    <n v="2"/>
    <n v="519.29999999999995"/>
    <n v="519.29999999999995"/>
    <n v="0.09"/>
    <n v="0.09"/>
    <s v="PayPal"/>
    <n v="945.12599999999998"/>
    <n v="1038.51"/>
    <s v="North"/>
  </r>
  <r>
    <s v="SALE1195"/>
    <d v="2025-01-27T00:00:00"/>
    <s v="CUST1491"/>
    <x v="32"/>
    <s v="STORE11"/>
    <n v="3"/>
    <n v="3"/>
    <n v="845.67"/>
    <n v="845.67"/>
    <n v="0.12"/>
    <n v="0.12"/>
    <s v="COD"/>
    <n v="2232.5688"/>
    <n v="2536.89"/>
    <s v="South"/>
  </r>
  <r>
    <s v="SALE1196"/>
    <d v="2024-04-13T00:00:00"/>
    <s v="CUST1305"/>
    <x v="76"/>
    <s v="STORE16"/>
    <n v="4"/>
    <n v="4"/>
    <n v="750.26"/>
    <n v="750.26"/>
    <n v="0.01"/>
    <n v="0.01"/>
    <s v="PayPal"/>
    <n v="2971.0295999999998"/>
    <n v="3001.0299999999997"/>
    <s v="West"/>
  </r>
  <r>
    <s v="SALE1197"/>
    <d v="2024-03-31T00:00:00"/>
    <s v="CUST1332"/>
    <x v="80"/>
    <s v="STORE12"/>
    <n v="4"/>
    <n v="4"/>
    <n v="294.38"/>
    <n v="294.38"/>
    <n v="0.2"/>
    <n v="0.2"/>
    <s v="Credit Card"/>
    <n v="942.01600000000008"/>
    <n v="1177.32"/>
    <s v="North"/>
  </r>
  <r>
    <s v="SALE1198"/>
    <d v="2025-09-19T00:00:00"/>
    <s v="CUST1097"/>
    <x v="99"/>
    <s v="STORE2"/>
    <n v="3"/>
    <n v="3"/>
    <n v="583.52"/>
    <n v="583.52"/>
    <n v="7.0000000000000007E-2"/>
    <n v="7.0000000000000007E-2"/>
    <s v="PayPal"/>
    <n v="1628.0208"/>
    <n v="1750.49"/>
    <s v="South"/>
  </r>
  <r>
    <s v="SALE1199"/>
    <d v="2024-06-10T00:00:00"/>
    <s v="CUST1470"/>
    <x v="41"/>
    <s v="STORE16"/>
    <n v="2"/>
    <n v="2"/>
    <n v="635.22"/>
    <n v="635.22"/>
    <n v="0.3"/>
    <n v="0.3"/>
    <s v="COD"/>
    <n v="889.30799999999999"/>
    <n v="1270.1400000000001"/>
    <s v="West"/>
  </r>
  <r>
    <s v="SALE1200"/>
    <d v="2024-01-22T00:00:00"/>
    <s v="CUST1428"/>
    <x v="73"/>
    <s v="STORE2"/>
    <n v="1"/>
    <n v="1"/>
    <n v="743.55"/>
    <n v="743.55"/>
    <n v="0.11"/>
    <n v="0.11"/>
    <s v="COD"/>
    <n v="661.7595"/>
    <n v="743.43999999999994"/>
    <s v="South"/>
  </r>
  <r>
    <s v="SALE1201"/>
    <d v="2024-03-26T00:00:00"/>
    <s v="CUST1101"/>
    <x v="38"/>
    <s v="STORE3"/>
    <n v="4"/>
    <n v="4"/>
    <n v="530.45000000000005"/>
    <n v="530.45000000000005"/>
    <n v="0.13"/>
    <n v="0.13"/>
    <s v="Credit Card"/>
    <n v="1845.9659999999999"/>
    <n v="2121.67"/>
    <s v="North"/>
  </r>
  <r>
    <s v="SALE1202"/>
    <d v="2024-03-20T00:00:00"/>
    <s v="CUST1264"/>
    <x v="73"/>
    <s v="STORE9"/>
    <n v="2"/>
    <n v="2"/>
    <n v="972.4"/>
    <n v="972.4"/>
    <n v="0.06"/>
    <n v="0.06"/>
    <s v="COD"/>
    <n v="1828.1120000000001"/>
    <n v="1944.74"/>
    <s v="South"/>
  </r>
  <r>
    <s v="SALE1203"/>
    <d v="2025-05-20T00:00:00"/>
    <s v="CUST1378"/>
    <x v="5"/>
    <s v="STORE18"/>
    <n v="3"/>
    <n v="3"/>
    <n v="197.93"/>
    <n v="197.93"/>
    <n v="0"/>
    <n v="0"/>
    <s v="COD"/>
    <n v="593.79"/>
    <n v="593.79"/>
    <s v="East"/>
  </r>
  <r>
    <s v="SALE1204"/>
    <d v="2024-10-10T00:00:00"/>
    <s v="CUST1342"/>
    <x v="72"/>
    <s v="STORE11"/>
    <n v="4"/>
    <n v="4"/>
    <n v="565.51"/>
    <n v="565.51"/>
    <n v="0.16"/>
    <n v="0.16"/>
    <s v="PayPal"/>
    <n v="1900.1135999999999"/>
    <n v="2261.88"/>
    <s v="South"/>
  </r>
  <r>
    <s v="SALE1205"/>
    <d v="2024-10-01T00:00:00"/>
    <s v="CUST1400"/>
    <x v="11"/>
    <s v="STORE4"/>
    <n v="4"/>
    <n v="4"/>
    <n v="983.38"/>
    <n v="983.38"/>
    <n v="0.25"/>
    <n v="0.25"/>
    <s v="COD"/>
    <n v="2950.14"/>
    <n v="3933.27"/>
    <s v="South"/>
  </r>
  <r>
    <s v="SALE1206"/>
    <d v="2023-11-22T00:00:00"/>
    <s v="CUST1234"/>
    <x v="8"/>
    <s v="STORE9"/>
    <n v="1"/>
    <n v="1"/>
    <n v="955.06"/>
    <n v="955.06"/>
    <n v="0.14000000000000001"/>
    <n v="0.14000000000000001"/>
    <s v="Credit Card"/>
    <n v="821.35159999999996"/>
    <n v="954.92"/>
    <s v="South"/>
  </r>
  <r>
    <s v="SALE1207"/>
    <d v="2025-02-05T00:00:00"/>
    <s v="CUST1352"/>
    <x v="4"/>
    <s v="STORE15"/>
    <n v="3"/>
    <n v="3"/>
    <n v="597.46"/>
    <n v="597.46"/>
    <n v="0.02"/>
    <n v="0.02"/>
    <s v="PayPal"/>
    <n v="1756.5324000000001"/>
    <n v="1792.3600000000001"/>
    <s v="North"/>
  </r>
  <r>
    <s v="SALE1208"/>
    <d v="2024-06-03T00:00:00"/>
    <s v="CUST1317"/>
    <x v="67"/>
    <s v="STORE16"/>
    <n v="3"/>
    <n v="3"/>
    <n v="581.09"/>
    <n v="581.09"/>
    <n v="0.1"/>
    <n v="0.1"/>
    <s v="COD"/>
    <n v="1568.943"/>
    <n v="1743.17"/>
    <s v="West"/>
  </r>
  <r>
    <s v="SALE1209"/>
    <d v="2025-07-24T00:00:00"/>
    <s v="CUST1054"/>
    <x v="37"/>
    <s v="STORE4"/>
    <n v="4"/>
    <n v="4"/>
    <n v="153.94999999999999"/>
    <n v="153.94999999999999"/>
    <n v="0.11"/>
    <n v="0.11"/>
    <s v="PayPal"/>
    <n v="548.06200000000001"/>
    <n v="615.68999999999994"/>
    <s v="South"/>
  </r>
  <r>
    <s v="SALE1210"/>
    <d v="2024-08-26T00:00:00"/>
    <s v="CUST1081"/>
    <x v="14"/>
    <s v="STORE8"/>
    <n v="4"/>
    <n v="4"/>
    <n v="271.04000000000002"/>
    <n v="271.04000000000002"/>
    <n v="0.12"/>
    <n v="0.12"/>
    <s v="COD"/>
    <n v="954.06080000000009"/>
    <n v="1084.0400000000002"/>
    <s v="West"/>
  </r>
  <r>
    <s v="SALE1211"/>
    <d v="2024-09-23T00:00:00"/>
    <s v="CUST1015"/>
    <x v="68"/>
    <s v="STORE6"/>
    <n v="4"/>
    <n v="4"/>
    <n v="328.27"/>
    <n v="328.27"/>
    <n v="0.09"/>
    <n v="0.09"/>
    <s v="PayPal"/>
    <n v="1194.9028000000001"/>
    <n v="1312.99"/>
    <s v="East"/>
  </r>
  <r>
    <s v="SALE1212"/>
    <d v="2024-06-29T00:00:00"/>
    <s v="CUST1494"/>
    <x v="53"/>
    <s v="STORE14"/>
    <n v="4"/>
    <n v="4"/>
    <n v="884.71"/>
    <n v="884.71"/>
    <n v="0.09"/>
    <n v="0.09"/>
    <s v="PayPal"/>
    <n v="3220.3444"/>
    <n v="3538.75"/>
    <s v="South"/>
  </r>
  <r>
    <s v="SALE1213"/>
    <d v="2025-06-01T00:00:00"/>
    <s v="CUST1249"/>
    <x v="18"/>
    <s v="STORE4"/>
    <n v="1"/>
    <n v="1"/>
    <n v="41.39"/>
    <n v="41.39"/>
    <n v="0.01"/>
    <n v="0.01"/>
    <s v="Credit Card"/>
    <n v="40.976100000000002"/>
    <n v="41.38"/>
    <s v="South"/>
  </r>
  <r>
    <s v="SALE1214"/>
    <d v="2025-05-06T00:00:00"/>
    <s v="CUST1165"/>
    <x v="71"/>
    <s v="STORE9"/>
    <n v="4"/>
    <n v="4"/>
    <n v="64.06"/>
    <n v="64.06"/>
    <n v="0.26"/>
    <n v="0.26"/>
    <s v="Credit Card"/>
    <n v="189.61760000000001"/>
    <n v="255.98000000000002"/>
    <s v="South"/>
  </r>
  <r>
    <s v="SALE1215"/>
    <d v="2025-07-11T00:00:00"/>
    <s v="CUST1346"/>
    <x v="54"/>
    <s v="STORE9"/>
    <n v="2"/>
    <n v="2"/>
    <n v="152.25"/>
    <n v="152.25"/>
    <n v="0.13"/>
    <n v="0.13"/>
    <s v="Credit Card"/>
    <n v="264.91500000000002"/>
    <n v="304.37"/>
    <s v="South"/>
  </r>
  <r>
    <s v="SALE1216"/>
    <d v="2023-12-21T00:00:00"/>
    <s v="CUST1100"/>
    <x v="26"/>
    <s v="STORE19"/>
    <n v="2"/>
    <n v="2"/>
    <n v="889.04"/>
    <n v="889.04"/>
    <n v="0.23"/>
    <n v="0.23"/>
    <s v="Credit Card"/>
    <n v="1369.1215999999999"/>
    <n v="1777.85"/>
    <s v="East"/>
  </r>
  <r>
    <s v="SALE1217"/>
    <d v="2024-01-31T00:00:00"/>
    <s v="CUST1161"/>
    <x v="92"/>
    <s v="STORE10"/>
    <n v="3"/>
    <n v="3"/>
    <n v="145.25"/>
    <n v="145.25"/>
    <n v="0.24"/>
    <n v="0.24"/>
    <s v="PayPal"/>
    <n v="331.17"/>
    <n v="435.51"/>
    <s v="East"/>
  </r>
  <r>
    <s v="SALE1218"/>
    <d v="2024-09-25T00:00:00"/>
    <s v="CUST1056"/>
    <x v="12"/>
    <s v="STORE2"/>
    <n v="2"/>
    <n v="2"/>
    <n v="898.45"/>
    <n v="898.45"/>
    <n v="0.28999999999999998"/>
    <n v="0.28999999999999998"/>
    <s v="COD"/>
    <n v="1275.799"/>
    <n v="1796.6100000000001"/>
    <s v="South"/>
  </r>
  <r>
    <s v="SALE1219"/>
    <d v="2025-09-05T00:00:00"/>
    <s v="CUST1030"/>
    <x v="68"/>
    <s v="STORE15"/>
    <n v="4"/>
    <n v="4"/>
    <n v="642.04999999999995"/>
    <n v="642.04999999999995"/>
    <n v="0.25"/>
    <n v="0.25"/>
    <s v="Credit Card"/>
    <n v="1926.15"/>
    <n v="2567.9499999999998"/>
    <s v="North"/>
  </r>
  <r>
    <s v="SALE1220"/>
    <d v="2024-08-27T00:00:00"/>
    <s v="CUST1313"/>
    <x v="94"/>
    <s v="STORE7"/>
    <n v="4"/>
    <n v="4"/>
    <n v="450.83"/>
    <n v="450.83"/>
    <n v="0.24"/>
    <n v="0.24"/>
    <s v="Credit Card"/>
    <n v="1370.5232000000001"/>
    <n v="1803.08"/>
    <s v="South"/>
  </r>
  <r>
    <s v="SALE1221"/>
    <d v="2023-10-17T00:00:00"/>
    <s v="CUST1010"/>
    <x v="40"/>
    <s v="STORE19"/>
    <n v="2"/>
    <n v="2"/>
    <n v="441.03"/>
    <n v="441.03"/>
    <n v="0.23"/>
    <n v="0.23"/>
    <s v="COD"/>
    <n v="679.18619999999999"/>
    <n v="881.82999999999993"/>
    <s v="East"/>
  </r>
  <r>
    <s v="SALE1222"/>
    <d v="2024-04-02T00:00:00"/>
    <s v="CUST1082"/>
    <x v="60"/>
    <s v="STORE2"/>
    <n v="3"/>
    <n v="3"/>
    <n v="377.69"/>
    <n v="377.69"/>
    <n v="7.0000000000000007E-2"/>
    <n v="7.0000000000000007E-2"/>
    <s v="PayPal"/>
    <n v="1053.7551000000001"/>
    <n v="1133"/>
    <s v="South"/>
  </r>
  <r>
    <s v="SALE1223"/>
    <d v="2024-05-04T00:00:00"/>
    <s v="CUST1160"/>
    <x v="31"/>
    <s v="STORE7"/>
    <n v="1"/>
    <n v="1"/>
    <n v="457.33"/>
    <n v="457.33"/>
    <n v="0.27"/>
    <n v="0.27"/>
    <s v="Credit Card"/>
    <n v="333.85090000000002"/>
    <n v="457.06"/>
    <s v="South"/>
  </r>
  <r>
    <s v="SALE1224"/>
    <d v="2025-08-11T00:00:00"/>
    <s v="CUST1244"/>
    <x v="3"/>
    <s v="STORE6"/>
    <n v="4"/>
    <n v="4"/>
    <n v="218.01"/>
    <n v="218.01"/>
    <n v="0.06"/>
    <n v="0.06"/>
    <s v="Credit Card"/>
    <n v="819.71759999999995"/>
    <n v="871.98"/>
    <s v="East"/>
  </r>
  <r>
    <s v="SALE1225"/>
    <d v="2025-10-03T00:00:00"/>
    <s v="CUST1218"/>
    <x v="80"/>
    <s v="STORE18"/>
    <n v="2"/>
    <n v="2"/>
    <n v="682.7"/>
    <n v="682.7"/>
    <n v="0.13"/>
    <n v="0.13"/>
    <s v="Credit Card"/>
    <n v="1187.8979999999999"/>
    <n v="1365.27"/>
    <s v="East"/>
  </r>
  <r>
    <s v="SALE1226"/>
    <d v="2024-02-23T00:00:00"/>
    <s v="CUST1323"/>
    <x v="46"/>
    <s v="STORE18"/>
    <n v="3"/>
    <n v="3"/>
    <n v="726.97"/>
    <n v="726.97"/>
    <n v="0.04"/>
    <n v="0.04"/>
    <s v="PayPal"/>
    <n v="2093.6736000000001"/>
    <n v="2180.87"/>
    <s v="East"/>
  </r>
  <r>
    <s v="SALE1227"/>
    <d v="2025-01-24T00:00:00"/>
    <s v="CUST1408"/>
    <x v="4"/>
    <s v="STORE9"/>
    <n v="2"/>
    <n v="2"/>
    <n v="107.97"/>
    <n v="107.97"/>
    <n v="0.06"/>
    <n v="0.06"/>
    <s v="Credit Card"/>
    <n v="202.9836"/>
    <n v="215.88"/>
    <s v="South"/>
  </r>
  <r>
    <s v="SALE1228"/>
    <d v="2025-05-08T00:00:00"/>
    <s v="CUST1007"/>
    <x v="23"/>
    <s v="STORE14"/>
    <n v="1"/>
    <n v="1"/>
    <n v="38.880000000000003"/>
    <n v="38.880000000000003"/>
    <n v="0.16"/>
    <n v="0.16"/>
    <s v="COD"/>
    <n v="32.659199999999998"/>
    <n v="38.720000000000006"/>
    <s v="South"/>
  </r>
  <r>
    <s v="SALE1229"/>
    <d v="2025-06-15T00:00:00"/>
    <s v="CUST1078"/>
    <x v="30"/>
    <s v="STORE17"/>
    <n v="3"/>
    <n v="3"/>
    <n v="484.39"/>
    <n v="484.39"/>
    <n v="0.28999999999999998"/>
    <n v="0.28999999999999998"/>
    <s v="COD"/>
    <n v="1031.7507000000001"/>
    <n v="1452.88"/>
    <s v="North"/>
  </r>
  <r>
    <s v="SALE1230"/>
    <d v="2024-10-07T00:00:00"/>
    <s v="CUST1018"/>
    <x v="61"/>
    <s v="STORE15"/>
    <n v="2"/>
    <n v="2"/>
    <n v="949.3"/>
    <n v="949.3"/>
    <n v="0.08"/>
    <n v="0.08"/>
    <s v="COD"/>
    <n v="1746.712"/>
    <n v="1898.52"/>
    <s v="North"/>
  </r>
  <r>
    <s v="SALE1231"/>
    <d v="2023-11-29T00:00:00"/>
    <s v="CUST1433"/>
    <x v="51"/>
    <s v="STORE6"/>
    <n v="3"/>
    <n v="3"/>
    <n v="664.75"/>
    <n v="664.75"/>
    <n v="0.12"/>
    <n v="0.12"/>
    <s v="Credit Card"/>
    <n v="1754.94"/>
    <n v="1994.13"/>
    <s v="East"/>
  </r>
  <r>
    <s v="SALE1232"/>
    <d v="2025-03-24T00:00:00"/>
    <s v="CUST1282"/>
    <x v="7"/>
    <s v="STORE17"/>
    <n v="3"/>
    <n v="3"/>
    <n v="190.04"/>
    <n v="190.04"/>
    <n v="7.0000000000000007E-2"/>
    <n v="7.0000000000000007E-2"/>
    <s v="PayPal"/>
    <n v="530.21159999999998"/>
    <n v="570.04999999999995"/>
    <s v="North"/>
  </r>
  <r>
    <s v="SALE1233"/>
    <d v="2025-07-31T00:00:00"/>
    <s v="CUST1277"/>
    <x v="84"/>
    <s v="STORE15"/>
    <n v="3"/>
    <n v="3"/>
    <n v="754.02"/>
    <n v="754.02"/>
    <n v="0.1"/>
    <n v="0.1"/>
    <s v="COD"/>
    <n v="2035.854"/>
    <n v="2261.96"/>
    <s v="North"/>
  </r>
  <r>
    <s v="SALE1234"/>
    <d v="2024-08-22T00:00:00"/>
    <s v="CUST1384"/>
    <x v="13"/>
    <s v="STORE12"/>
    <n v="4"/>
    <n v="4"/>
    <n v="94.13"/>
    <n v="94.13"/>
    <n v="0.04"/>
    <n v="0.04"/>
    <s v="COD"/>
    <n v="361.45920000000001"/>
    <n v="376.47999999999996"/>
    <s v="North"/>
  </r>
  <r>
    <s v="SALE1235"/>
    <d v="2024-07-16T00:00:00"/>
    <s v="CUST1468"/>
    <x v="55"/>
    <s v="STORE15"/>
    <n v="3"/>
    <n v="3"/>
    <n v="402.3"/>
    <n v="402.3"/>
    <n v="0.21"/>
    <n v="0.21"/>
    <s v="PayPal"/>
    <n v="953.45100000000014"/>
    <n v="1206.69"/>
    <s v="North"/>
  </r>
  <r>
    <s v="SALE1236"/>
    <d v="2025-09-08T00:00:00"/>
    <s v="CUST1239"/>
    <x v="56"/>
    <s v="STORE7"/>
    <n v="1"/>
    <n v="1"/>
    <n v="729.05"/>
    <n v="729.05"/>
    <n v="0.06"/>
    <n v="0.06"/>
    <s v="COD"/>
    <n v="685.3069999999999"/>
    <n v="728.99"/>
    <s v="South"/>
  </r>
  <r>
    <s v="SALE1237"/>
    <d v="2025-09-12T00:00:00"/>
    <s v="CUST1134"/>
    <x v="64"/>
    <s v="STORE13"/>
    <n v="1"/>
    <n v="1"/>
    <n v="822.6"/>
    <n v="822.6"/>
    <n v="0.28999999999999998"/>
    <n v="0.28999999999999998"/>
    <s v="PayPal"/>
    <n v="584.04599999999994"/>
    <n v="822.31000000000006"/>
    <s v="East"/>
  </r>
  <r>
    <s v="SALE1238"/>
    <d v="2025-04-24T00:00:00"/>
    <s v="CUST1193"/>
    <x v="50"/>
    <s v="STORE8"/>
    <n v="2"/>
    <n v="2"/>
    <n v="327.25"/>
    <n v="327.25"/>
    <n v="0.19"/>
    <n v="0.19"/>
    <s v="PayPal"/>
    <n v="530.14499999999998"/>
    <n v="654.30999999999995"/>
    <s v="West"/>
  </r>
  <r>
    <s v="SALE1239"/>
    <d v="2024-11-23T00:00:00"/>
    <s v="CUST1084"/>
    <x v="7"/>
    <s v="STORE9"/>
    <n v="4"/>
    <n v="4"/>
    <n v="930.38"/>
    <n v="930.38"/>
    <n v="0"/>
    <n v="0"/>
    <s v="COD"/>
    <n v="3721.52"/>
    <n v="3721.52"/>
    <s v="South"/>
  </r>
  <r>
    <s v="SALE1240"/>
    <d v="2024-04-12T00:00:00"/>
    <s v="CUST1144"/>
    <x v="16"/>
    <s v="STORE5"/>
    <n v="2"/>
    <n v="2"/>
    <n v="437.84"/>
    <n v="437.84"/>
    <n v="0.24"/>
    <n v="0.24"/>
    <s v="Credit Card"/>
    <n v="665.51679999999999"/>
    <n v="875.43999999999994"/>
    <s v="North"/>
  </r>
  <r>
    <s v="SALE1241"/>
    <d v="2025-05-09T00:00:00"/>
    <s v="CUST1070"/>
    <x v="30"/>
    <s v="STORE16"/>
    <n v="2"/>
    <n v="2"/>
    <n v="126.02"/>
    <n v="126.02"/>
    <n v="0.09"/>
    <n v="0.09"/>
    <s v="COD"/>
    <n v="229.35640000000001"/>
    <n v="251.95"/>
    <s v="West"/>
  </r>
  <r>
    <s v="SALE1242"/>
    <d v="2025-02-04T00:00:00"/>
    <s v="CUST1437"/>
    <x v="50"/>
    <s v="STORE15"/>
    <n v="1"/>
    <n v="1"/>
    <n v="860.84"/>
    <n v="860.84"/>
    <n v="7.0000000000000007E-2"/>
    <n v="7.0000000000000007E-2"/>
    <s v="PayPal"/>
    <n v="800.58119999999997"/>
    <n v="860.77"/>
    <s v="North"/>
  </r>
  <r>
    <s v="SALE1243"/>
    <d v="2025-01-20T00:00:00"/>
    <s v="CUST1093"/>
    <x v="70"/>
    <s v="STORE13"/>
    <n v="1"/>
    <n v="1"/>
    <n v="161.80000000000001"/>
    <n v="161.80000000000001"/>
    <n v="0.24"/>
    <n v="0.24"/>
    <s v="PayPal"/>
    <n v="122.968"/>
    <n v="161.56"/>
    <s v="East"/>
  </r>
  <r>
    <s v="SALE1244"/>
    <d v="2025-01-12T00:00:00"/>
    <s v="CUST1385"/>
    <x v="48"/>
    <s v="STORE17"/>
    <n v="4"/>
    <n v="4"/>
    <n v="347.82"/>
    <n v="347.82"/>
    <n v="0.02"/>
    <n v="0.02"/>
    <s v="COD"/>
    <n v="1363.4544000000001"/>
    <n v="1391.26"/>
    <s v="North"/>
  </r>
  <r>
    <s v="SALE1245"/>
    <d v="2024-01-08T00:00:00"/>
    <s v="CUST1453"/>
    <x v="65"/>
    <s v="STORE16"/>
    <n v="3"/>
    <n v="3"/>
    <n v="416.44"/>
    <n v="416.44"/>
    <n v="0.27"/>
    <n v="0.27"/>
    <s v="Credit Card"/>
    <n v="912.00359999999989"/>
    <n v="1249.05"/>
    <s v="West"/>
  </r>
  <r>
    <s v="SALE1246"/>
    <d v="2025-08-24T00:00:00"/>
    <s v="CUST1005"/>
    <x v="85"/>
    <s v="STORE0"/>
    <n v="1"/>
    <n v="1"/>
    <n v="147.96"/>
    <n v="147.96"/>
    <n v="0.24"/>
    <n v="0.24"/>
    <s v="COD"/>
    <n v="112.4496"/>
    <n v="147.72"/>
    <s v="East"/>
  </r>
  <r>
    <s v="SALE1247"/>
    <d v="2024-09-25T00:00:00"/>
    <s v="CUST1445"/>
    <x v="97"/>
    <s v="STORE8"/>
    <n v="3"/>
    <n v="3"/>
    <n v="550.26"/>
    <n v="550.26"/>
    <n v="0.22"/>
    <n v="0.22"/>
    <s v="Credit Card"/>
    <n v="1287.6084000000001"/>
    <n v="1650.56"/>
    <s v="West"/>
  </r>
  <r>
    <s v="SALE1248"/>
    <d v="2023-12-07T00:00:00"/>
    <s v="CUST1371"/>
    <x v="0"/>
    <s v="STORE7"/>
    <n v="4"/>
    <n v="4"/>
    <n v="938.21"/>
    <n v="938.21"/>
    <n v="0.04"/>
    <n v="0.04"/>
    <s v="PayPal"/>
    <n v="3602.7264"/>
    <n v="3752.8"/>
    <s v="South"/>
  </r>
  <r>
    <s v="SALE1249"/>
    <d v="2024-06-24T00:00:00"/>
    <s v="CUST1134"/>
    <x v="32"/>
    <s v="STORE16"/>
    <n v="3"/>
    <n v="3"/>
    <n v="517.98"/>
    <n v="517.98"/>
    <n v="0.01"/>
    <n v="0.01"/>
    <s v="PayPal"/>
    <n v="1538.4005999999999"/>
    <n v="1553.93"/>
    <s v="West"/>
  </r>
  <r>
    <s v="SALE1250"/>
    <d v="2025-07-09T00:00:00"/>
    <s v="CUST1036"/>
    <x v="96"/>
    <s v="STORE8"/>
    <n v="1"/>
    <n v="1"/>
    <n v="98.27"/>
    <n v="98.27"/>
    <n v="0.16"/>
    <n v="0.16"/>
    <s v="PayPal"/>
    <n v="82.54679999999999"/>
    <n v="98.11"/>
    <s v="West"/>
  </r>
  <r>
    <s v="SALE1251"/>
    <d v="2024-07-07T00:00:00"/>
    <s v="CUST1251"/>
    <x v="70"/>
    <s v="STORE11"/>
    <n v="2"/>
    <n v="2"/>
    <n v="875.2"/>
    <n v="875.2"/>
    <n v="0.19"/>
    <n v="0.19"/>
    <s v="Credit Card"/>
    <n v="1417.8240000000001"/>
    <n v="1750.21"/>
    <s v="South"/>
  </r>
  <r>
    <s v="SALE1252"/>
    <d v="2024-02-23T00:00:00"/>
    <s v="CUST1305"/>
    <x v="56"/>
    <s v="STORE0"/>
    <n v="1"/>
    <n v="1"/>
    <n v="227.35"/>
    <n v="227.35"/>
    <n v="0.06"/>
    <n v="0.06"/>
    <s v="COD"/>
    <n v="213.709"/>
    <n v="227.29"/>
    <s v="East"/>
  </r>
  <r>
    <s v="SALE1253"/>
    <d v="2023-11-05T00:00:00"/>
    <s v="CUST1210"/>
    <x v="1"/>
    <s v="STORE1"/>
    <n v="1"/>
    <n v="1"/>
    <n v="842.46"/>
    <n v="842.46"/>
    <n v="0.05"/>
    <n v="0.05"/>
    <s v="COD"/>
    <n v="800.33699999999999"/>
    <n v="842.41000000000008"/>
    <s v="North"/>
  </r>
  <r>
    <s v="SALE1254"/>
    <d v="2024-09-08T00:00:00"/>
    <s v="CUST1212"/>
    <x v="14"/>
    <s v="STORE11"/>
    <n v="3"/>
    <n v="3"/>
    <n v="120.67"/>
    <n v="120.67"/>
    <n v="0.08"/>
    <n v="0.08"/>
    <s v="COD"/>
    <n v="333.04919999999998"/>
    <n v="361.93"/>
    <s v="South"/>
  </r>
  <r>
    <s v="SALE1255"/>
    <d v="2024-04-20T00:00:00"/>
    <s v="CUST1497"/>
    <x v="42"/>
    <s v="STORE3"/>
    <n v="4"/>
    <n v="4"/>
    <n v="176.13"/>
    <n v="176.13"/>
    <n v="0.27"/>
    <n v="0.27"/>
    <s v="PayPal"/>
    <n v="514.29959999999994"/>
    <n v="704.25"/>
    <s v="North"/>
  </r>
  <r>
    <s v="SALE1256"/>
    <d v="2025-01-14T00:00:00"/>
    <s v="CUST1450"/>
    <x v="81"/>
    <s v="STORE11"/>
    <n v="4"/>
    <n v="4"/>
    <n v="592.67999999999995"/>
    <n v="592.67999999999995"/>
    <n v="0.03"/>
    <n v="0.03"/>
    <s v="Credit Card"/>
    <n v="2299.5983999999999"/>
    <n v="2370.6899999999996"/>
    <s v="South"/>
  </r>
  <r>
    <s v="SALE1257"/>
    <d v="2024-03-16T00:00:00"/>
    <s v="CUST1176"/>
    <x v="7"/>
    <s v="STORE4"/>
    <n v="4"/>
    <n v="4"/>
    <n v="662.43"/>
    <n v="662.43"/>
    <n v="0.24"/>
    <n v="0.24"/>
    <s v="PayPal"/>
    <n v="2013.7872"/>
    <n v="2649.48"/>
    <s v="South"/>
  </r>
  <r>
    <s v="SALE1258"/>
    <d v="2024-07-15T00:00:00"/>
    <s v="CUST1128"/>
    <x v="19"/>
    <s v="STORE8"/>
    <n v="3"/>
    <n v="3"/>
    <n v="518.35"/>
    <n v="518.35"/>
    <n v="0.21"/>
    <n v="0.21"/>
    <s v="COD"/>
    <n v="1228.4894999999999"/>
    <n v="1554.8400000000001"/>
    <s v="West"/>
  </r>
  <r>
    <s v="SALE1259"/>
    <d v="2024-08-05T00:00:00"/>
    <s v="CUST1310"/>
    <x v="86"/>
    <s v="STORE5"/>
    <n v="1"/>
    <n v="1"/>
    <n v="85.58"/>
    <n v="85.58"/>
    <n v="0.1"/>
    <n v="0.1"/>
    <s v="COD"/>
    <n v="77.022000000000006"/>
    <n v="85.48"/>
    <s v="North"/>
  </r>
  <r>
    <s v="SALE1260"/>
    <d v="2024-02-01T00:00:00"/>
    <s v="CUST1363"/>
    <x v="72"/>
    <s v="STORE1"/>
    <n v="4"/>
    <n v="4"/>
    <n v="800"/>
    <n v="800"/>
    <n v="0.2"/>
    <n v="0.2"/>
    <s v="Credit Card"/>
    <n v="2560"/>
    <n v="3199.8"/>
    <s v="North"/>
  </r>
  <r>
    <s v="SALE1261"/>
    <d v="2025-08-20T00:00:00"/>
    <s v="CUST1155"/>
    <x v="17"/>
    <s v="STORE10"/>
    <n v="3"/>
    <n v="3"/>
    <n v="118.25"/>
    <n v="118.25"/>
    <n v="0.26"/>
    <n v="0.26"/>
    <s v="PayPal"/>
    <n v="262.51499999999999"/>
    <n v="354.49"/>
    <s v="East"/>
  </r>
  <r>
    <s v="SALE1262"/>
    <d v="2023-11-23T00:00:00"/>
    <s v="CUST1421"/>
    <x v="79"/>
    <s v="STORE15"/>
    <n v="1"/>
    <n v="1"/>
    <n v="223.25"/>
    <n v="223.25"/>
    <n v="0.28999999999999998"/>
    <n v="0.28999999999999998"/>
    <s v="Credit Card"/>
    <n v="158.50749999999999"/>
    <n v="222.96"/>
    <s v="North"/>
  </r>
  <r>
    <s v="SALE1263"/>
    <d v="2024-08-26T00:00:00"/>
    <s v="CUST1427"/>
    <x v="79"/>
    <s v="STORE4"/>
    <n v="3"/>
    <n v="3"/>
    <n v="918.76"/>
    <n v="918.76"/>
    <n v="0.2"/>
    <n v="0.2"/>
    <s v="PayPal"/>
    <n v="2205.0239999999999"/>
    <n v="2756.08"/>
    <s v="South"/>
  </r>
  <r>
    <s v="SALE1264"/>
    <d v="2024-07-18T00:00:00"/>
    <s v="CUST1280"/>
    <x v="94"/>
    <s v="STORE13"/>
    <n v="2"/>
    <n v="2"/>
    <n v="905.26"/>
    <n v="905.26"/>
    <n v="0.15"/>
    <n v="0.15"/>
    <s v="COD"/>
    <n v="1538.942"/>
    <n v="1810.37"/>
    <s v="East"/>
  </r>
  <r>
    <s v="SALE1265"/>
    <d v="2024-12-02T00:00:00"/>
    <s v="CUST1312"/>
    <x v="30"/>
    <s v="STORE19"/>
    <n v="4"/>
    <n v="4"/>
    <n v="295.39999999999998"/>
    <n v="295.39999999999998"/>
    <n v="0.23"/>
    <n v="0.23"/>
    <s v="PayPal"/>
    <n v="909.83199999999999"/>
    <n v="1181.3699999999999"/>
    <s v="East"/>
  </r>
  <r>
    <s v="SALE1266"/>
    <d v="2025-07-23T00:00:00"/>
    <s v="CUST1087"/>
    <x v="32"/>
    <s v="STORE5"/>
    <n v="1"/>
    <n v="1"/>
    <n v="252.18"/>
    <n v="252.18"/>
    <n v="0.23"/>
    <n v="0.23"/>
    <s v="PayPal"/>
    <n v="194.17859999999999"/>
    <n v="251.95000000000002"/>
    <s v="North"/>
  </r>
  <r>
    <s v="SALE1267"/>
    <d v="2025-08-09T00:00:00"/>
    <s v="CUST1152"/>
    <x v="0"/>
    <s v="STORE12"/>
    <n v="4"/>
    <n v="4"/>
    <n v="792.1"/>
    <n v="792.1"/>
    <n v="0.19"/>
    <n v="0.19"/>
    <s v="COD"/>
    <n v="2566.404"/>
    <n v="3168.21"/>
    <s v="North"/>
  </r>
  <r>
    <s v="SALE1268"/>
    <d v="2024-05-14T00:00:00"/>
    <s v="CUST1076"/>
    <x v="12"/>
    <s v="STORE14"/>
    <n v="1"/>
    <n v="1"/>
    <n v="883.36"/>
    <n v="883.36"/>
    <n v="0.11"/>
    <n v="0.11"/>
    <s v="PayPal"/>
    <n v="786.19040000000007"/>
    <n v="883.25"/>
    <s v="South"/>
  </r>
  <r>
    <s v="SALE1269"/>
    <d v="2023-11-01T00:00:00"/>
    <s v="CUST1276"/>
    <x v="20"/>
    <s v="STORE0"/>
    <n v="4"/>
    <n v="4"/>
    <n v="305.95"/>
    <n v="305.95"/>
    <n v="0.08"/>
    <n v="0.08"/>
    <s v="PayPal"/>
    <n v="1125.896"/>
    <n v="1223.72"/>
    <s v="East"/>
  </r>
  <r>
    <s v="SALE1270"/>
    <d v="2024-11-13T00:00:00"/>
    <s v="CUST1401"/>
    <x v="87"/>
    <s v="STORE7"/>
    <n v="3"/>
    <n v="3"/>
    <n v="742.45"/>
    <n v="742.45"/>
    <n v="0.23"/>
    <n v="0.23"/>
    <s v="COD"/>
    <n v="1715.0595000000001"/>
    <n v="2227.1200000000003"/>
    <s v="South"/>
  </r>
  <r>
    <s v="SALE1271"/>
    <d v="2024-04-10T00:00:00"/>
    <s v="CUST1355"/>
    <x v="60"/>
    <s v="STORE18"/>
    <n v="3"/>
    <n v="3"/>
    <n v="336.1"/>
    <n v="336.1"/>
    <n v="0.12"/>
    <n v="0.12"/>
    <s v="COD"/>
    <n v="887.30400000000009"/>
    <n v="1008.1800000000001"/>
    <s v="East"/>
  </r>
  <r>
    <s v="SALE1272"/>
    <d v="2025-08-07T00:00:00"/>
    <s v="CUST1412"/>
    <x v="35"/>
    <s v="STORE7"/>
    <n v="3"/>
    <n v="3"/>
    <n v="310.36"/>
    <n v="310.36"/>
    <n v="0.14000000000000001"/>
    <n v="0.14000000000000001"/>
    <s v="COD"/>
    <n v="800.72879999999998"/>
    <n v="930.94"/>
    <s v="South"/>
  </r>
  <r>
    <s v="SALE1273"/>
    <d v="2025-04-25T00:00:00"/>
    <s v="CUST1279"/>
    <x v="24"/>
    <s v="STORE8"/>
    <n v="3"/>
    <n v="3"/>
    <n v="992.81"/>
    <n v="992.81"/>
    <n v="0.04"/>
    <n v="0.04"/>
    <s v="PayPal"/>
    <n v="2859.2928000000002"/>
    <n v="2978.39"/>
    <s v="West"/>
  </r>
  <r>
    <s v="SALE1274"/>
    <d v="2023-10-18T00:00:00"/>
    <s v="CUST1198"/>
    <x v="17"/>
    <s v="STORE11"/>
    <n v="3"/>
    <n v="3"/>
    <n v="257.11"/>
    <n v="257.11"/>
    <n v="0.26"/>
    <n v="0.26"/>
    <s v="COD"/>
    <n v="570.78420000000006"/>
    <n v="771.07"/>
    <s v="South"/>
  </r>
  <r>
    <s v="SALE1275"/>
    <d v="2025-03-23T00:00:00"/>
    <s v="CUST1220"/>
    <x v="98"/>
    <s v="STORE12"/>
    <n v="4"/>
    <n v="4"/>
    <n v="816.29"/>
    <n v="816.29"/>
    <n v="0.24"/>
    <n v="0.24"/>
    <s v="PayPal"/>
    <n v="2481.5216"/>
    <n v="3264.92"/>
    <s v="North"/>
  </r>
  <r>
    <s v="SALE1276"/>
    <d v="2023-12-12T00:00:00"/>
    <s v="CUST1122"/>
    <x v="17"/>
    <s v="STORE12"/>
    <n v="4"/>
    <n v="4"/>
    <n v="755.82"/>
    <n v="755.82"/>
    <n v="0.22"/>
    <n v="0.22"/>
    <s v="COD"/>
    <n v="2358.1583999999998"/>
    <n v="3023.0600000000004"/>
    <s v="North"/>
  </r>
  <r>
    <s v="SALE1277"/>
    <d v="2024-08-20T00:00:00"/>
    <s v="CUST1003"/>
    <x v="90"/>
    <s v="STORE14"/>
    <n v="1"/>
    <n v="1"/>
    <n v="449.6"/>
    <n v="449.6"/>
    <n v="0.01"/>
    <n v="0.01"/>
    <s v="PayPal"/>
    <n v="445.10399999999998"/>
    <n v="449.59000000000003"/>
    <s v="South"/>
  </r>
  <r>
    <s v="SALE1278"/>
    <d v="2024-07-08T00:00:00"/>
    <s v="CUST1351"/>
    <x v="66"/>
    <s v="STORE0"/>
    <n v="2"/>
    <n v="2"/>
    <n v="779.29"/>
    <n v="779.29"/>
    <n v="0.12"/>
    <n v="0.12"/>
    <s v="COD"/>
    <n v="1371.5504000000001"/>
    <n v="1558.46"/>
    <s v="East"/>
  </r>
  <r>
    <s v="SALE1279"/>
    <d v="2023-12-07T00:00:00"/>
    <s v="CUST1464"/>
    <x v="25"/>
    <s v="STORE17"/>
    <n v="1"/>
    <n v="1"/>
    <n v="748.75"/>
    <n v="748.75"/>
    <n v="0.1"/>
    <n v="0.1"/>
    <s v="COD"/>
    <n v="673.875"/>
    <n v="748.65"/>
    <s v="North"/>
  </r>
  <r>
    <s v="SALE1280"/>
    <d v="2024-02-06T00:00:00"/>
    <s v="CUST1181"/>
    <x v="41"/>
    <s v="STORE0"/>
    <n v="2"/>
    <n v="2"/>
    <n v="121.67"/>
    <n v="121.67"/>
    <n v="0.08"/>
    <n v="0.08"/>
    <s v="COD"/>
    <n v="223.87280000000001"/>
    <n v="243.26"/>
    <s v="East"/>
  </r>
  <r>
    <s v="SALE1281"/>
    <d v="2025-05-10T00:00:00"/>
    <s v="CUST1492"/>
    <x v="2"/>
    <s v="STORE15"/>
    <n v="3"/>
    <n v="3"/>
    <n v="225.14"/>
    <n v="225.14"/>
    <n v="0.15"/>
    <n v="0.15"/>
    <s v="COD"/>
    <n v="574.10699999999997"/>
    <n v="675.27"/>
    <s v="North"/>
  </r>
  <r>
    <s v="SALE1282"/>
    <d v="2025-08-07T00:00:00"/>
    <s v="CUST1321"/>
    <x v="35"/>
    <s v="STORE19"/>
    <n v="1"/>
    <n v="1"/>
    <n v="654.17999999999995"/>
    <n v="654.17999999999995"/>
    <n v="0.19"/>
    <n v="0.19"/>
    <s v="PayPal"/>
    <n v="529.88580000000002"/>
    <n v="653.9899999999999"/>
    <s v="East"/>
  </r>
  <r>
    <s v="SALE1283"/>
    <d v="2024-09-17T00:00:00"/>
    <s v="CUST1058"/>
    <x v="51"/>
    <s v="STORE5"/>
    <n v="2"/>
    <n v="2"/>
    <n v="504.98"/>
    <n v="504.98"/>
    <n v="0.08"/>
    <n v="0.08"/>
    <s v="COD"/>
    <n v="929.16320000000007"/>
    <n v="1009.88"/>
    <s v="North"/>
  </r>
  <r>
    <s v="SALE1284"/>
    <d v="2025-06-15T00:00:00"/>
    <s v="CUST1378"/>
    <x v="59"/>
    <s v="STORE8"/>
    <n v="2"/>
    <n v="2"/>
    <n v="623.20000000000005"/>
    <n v="623.20000000000005"/>
    <n v="0.14000000000000001"/>
    <n v="0.14000000000000001"/>
    <s v="COD"/>
    <n v="1071.904"/>
    <n v="1246.26"/>
    <s v="West"/>
  </r>
  <r>
    <s v="SALE1285"/>
    <d v="2024-11-26T00:00:00"/>
    <s v="CUST1325"/>
    <x v="23"/>
    <s v="STORE16"/>
    <n v="2"/>
    <n v="2"/>
    <n v="530.54"/>
    <n v="530.54"/>
    <n v="0.28000000000000003"/>
    <n v="0.28000000000000003"/>
    <s v="COD"/>
    <n v="763.97759999999994"/>
    <n v="1060.8"/>
    <s v="West"/>
  </r>
  <r>
    <s v="SALE1286"/>
    <d v="2025-06-02T00:00:00"/>
    <s v="CUST1365"/>
    <x v="90"/>
    <s v="STORE16"/>
    <n v="3"/>
    <n v="3"/>
    <n v="279.45"/>
    <n v="279.45"/>
    <n v="0.15"/>
    <n v="0.15"/>
    <s v="COD"/>
    <n v="712.59749999999985"/>
    <n v="838.19999999999993"/>
    <s v="West"/>
  </r>
  <r>
    <s v="SALE1287"/>
    <d v="2024-12-19T00:00:00"/>
    <s v="CUST1266"/>
    <x v="21"/>
    <s v="STORE8"/>
    <n v="3"/>
    <n v="3"/>
    <n v="906.99"/>
    <n v="906.99"/>
    <n v="0.26"/>
    <n v="0.26"/>
    <s v="COD"/>
    <n v="2013.5178000000001"/>
    <n v="2720.71"/>
    <s v="West"/>
  </r>
  <r>
    <s v="SALE1288"/>
    <d v="2025-04-02T00:00:00"/>
    <s v="CUST1070"/>
    <x v="61"/>
    <s v="STORE17"/>
    <n v="4"/>
    <n v="4"/>
    <n v="408.76"/>
    <n v="408.76"/>
    <n v="0.12"/>
    <n v="0.12"/>
    <s v="COD"/>
    <n v="1438.8352"/>
    <n v="1634.92"/>
    <s v="North"/>
  </r>
  <r>
    <s v="SALE1289"/>
    <d v="2024-09-02T00:00:00"/>
    <s v="CUST1177"/>
    <x v="14"/>
    <s v="STORE9"/>
    <n v="2"/>
    <n v="2"/>
    <n v="117.34"/>
    <n v="117.34"/>
    <n v="0.09"/>
    <n v="0.09"/>
    <s v="PayPal"/>
    <n v="213.55879999999999"/>
    <n v="234.59"/>
    <s v="South"/>
  </r>
  <r>
    <s v="SALE1290"/>
    <d v="2024-03-25T00:00:00"/>
    <s v="CUST1168"/>
    <x v="52"/>
    <s v="STORE14"/>
    <n v="3"/>
    <n v="3"/>
    <n v="690.27"/>
    <n v="690.27"/>
    <n v="7.0000000000000007E-2"/>
    <n v="7.0000000000000007E-2"/>
    <s v="PayPal"/>
    <n v="1925.8533"/>
    <n v="2070.7399999999998"/>
    <s v="South"/>
  </r>
  <r>
    <s v="SALE1291"/>
    <d v="2025-02-21T00:00:00"/>
    <s v="CUST1108"/>
    <x v="77"/>
    <s v="STORE17"/>
    <n v="4"/>
    <n v="4"/>
    <n v="377.18"/>
    <n v="377.18"/>
    <n v="0.24"/>
    <n v="0.24"/>
    <s v="PayPal"/>
    <n v="1146.6271999999999"/>
    <n v="1508.48"/>
    <s v="North"/>
  </r>
  <r>
    <s v="SALE1292"/>
    <d v="2024-06-03T00:00:00"/>
    <s v="CUST1112"/>
    <x v="43"/>
    <s v="STORE0"/>
    <n v="1"/>
    <n v="1"/>
    <n v="70.52"/>
    <n v="70.52"/>
    <n v="0.08"/>
    <n v="0.08"/>
    <s v="COD"/>
    <n v="64.878399999999999"/>
    <n v="70.44"/>
    <s v="East"/>
  </r>
  <r>
    <s v="SALE1293"/>
    <d v="2024-02-08T00:00:00"/>
    <s v="CUST1275"/>
    <x v="48"/>
    <s v="STORE9"/>
    <n v="1"/>
    <n v="1"/>
    <n v="40.25"/>
    <n v="40.25"/>
    <n v="0.1"/>
    <n v="0.1"/>
    <s v="PayPal"/>
    <n v="36.225000000000001"/>
    <n v="40.15"/>
    <s v="South"/>
  </r>
  <r>
    <s v="SALE1294"/>
    <d v="2024-04-06T00:00:00"/>
    <s v="CUST1232"/>
    <x v="41"/>
    <s v="STORE11"/>
    <n v="3"/>
    <n v="3"/>
    <n v="539.44000000000005"/>
    <n v="539.44000000000005"/>
    <n v="0.05"/>
    <n v="0.05"/>
    <s v="COD"/>
    <n v="1537.404"/>
    <n v="1618.2700000000002"/>
    <s v="South"/>
  </r>
  <r>
    <s v="SALE1295"/>
    <d v="2024-01-22T00:00:00"/>
    <s v="CUST1247"/>
    <x v="17"/>
    <s v="STORE4"/>
    <n v="3"/>
    <n v="3"/>
    <n v="543.49"/>
    <n v="543.49"/>
    <n v="0.05"/>
    <n v="0.05"/>
    <s v="PayPal"/>
    <n v="1548.9465"/>
    <n v="1630.42"/>
    <s v="South"/>
  </r>
  <r>
    <s v="SALE1296"/>
    <d v="2023-10-22T00:00:00"/>
    <s v="CUST1324"/>
    <x v="84"/>
    <s v="STORE6"/>
    <n v="4"/>
    <n v="4"/>
    <n v="547.21"/>
    <n v="547.21"/>
    <n v="0.1"/>
    <n v="0.1"/>
    <s v="COD"/>
    <n v="1969.9559999999999"/>
    <n v="2188.7400000000002"/>
    <s v="East"/>
  </r>
  <r>
    <s v="SALE1297"/>
    <d v="2024-11-23T00:00:00"/>
    <s v="CUST1241"/>
    <x v="15"/>
    <s v="STORE1"/>
    <n v="2"/>
    <n v="2"/>
    <n v="892.46"/>
    <n v="892.46"/>
    <n v="7.0000000000000007E-2"/>
    <n v="7.0000000000000007E-2"/>
    <s v="PayPal"/>
    <n v="1659.9756"/>
    <n v="1784.8500000000001"/>
    <s v="North"/>
  </r>
  <r>
    <s v="SALE1298"/>
    <d v="2023-12-26T00:00:00"/>
    <s v="CUST1387"/>
    <x v="33"/>
    <s v="STORE8"/>
    <n v="2"/>
    <n v="2"/>
    <n v="853.41"/>
    <n v="853.41"/>
    <n v="0.25"/>
    <n v="0.25"/>
    <s v="Credit Card"/>
    <n v="1280.115"/>
    <n v="1706.57"/>
    <s v="West"/>
  </r>
  <r>
    <s v="SALE1299"/>
    <d v="2024-06-08T00:00:00"/>
    <s v="CUST1110"/>
    <x v="74"/>
    <s v="STORE7"/>
    <n v="1"/>
    <n v="1"/>
    <n v="162.13999999999999"/>
    <n v="162.13999999999999"/>
    <n v="7.0000000000000007E-2"/>
    <n v="7.0000000000000007E-2"/>
    <s v="PayPal"/>
    <n v="150.7902"/>
    <n v="162.07"/>
    <s v="South"/>
  </r>
  <r>
    <s v="SALE1300"/>
    <d v="2024-07-05T00:00:00"/>
    <s v="CUST1147"/>
    <x v="99"/>
    <s v="STORE16"/>
    <n v="1"/>
    <n v="1"/>
    <n v="893.14"/>
    <n v="893.14"/>
    <n v="0.09"/>
    <n v="0.09"/>
    <s v="Credit Card"/>
    <n v="812.75739999999996"/>
    <n v="893.05"/>
    <s v="West"/>
  </r>
  <r>
    <s v="SALE1301"/>
    <d v="2024-08-24T00:00:00"/>
    <s v="CUST1103"/>
    <x v="13"/>
    <s v="STORE8"/>
    <n v="4"/>
    <n v="4"/>
    <n v="349.07"/>
    <n v="349.07"/>
    <n v="0.28000000000000003"/>
    <n v="0.28000000000000003"/>
    <s v="Credit Card"/>
    <n v="1005.3216"/>
    <n v="1396"/>
    <s v="West"/>
  </r>
  <r>
    <s v="SALE1302"/>
    <d v="2024-05-06T00:00:00"/>
    <s v="CUST1283"/>
    <x v="82"/>
    <s v="STORE13"/>
    <n v="1"/>
    <n v="1"/>
    <n v="747.9"/>
    <n v="747.9"/>
    <n v="0.21"/>
    <n v="0.21"/>
    <s v="COD"/>
    <n v="590.84100000000001"/>
    <n v="747.68999999999994"/>
    <s v="East"/>
  </r>
  <r>
    <s v="SALE1303"/>
    <d v="2024-07-05T00:00:00"/>
    <s v="CUST1031"/>
    <x v="82"/>
    <s v="STORE6"/>
    <n v="3"/>
    <n v="3"/>
    <n v="438.92"/>
    <n v="438.92"/>
    <n v="0.21"/>
    <n v="0.21"/>
    <s v="Credit Card"/>
    <n v="1040.2403999999999"/>
    <n v="1316.55"/>
    <s v="East"/>
  </r>
  <r>
    <s v="SALE1304"/>
    <d v="2023-11-02T00:00:00"/>
    <s v="CUST1123"/>
    <x v="25"/>
    <s v="STORE4"/>
    <n v="4"/>
    <n v="4"/>
    <n v="665.38"/>
    <n v="665.38"/>
    <n v="0.18"/>
    <n v="0.18"/>
    <s v="Credit Card"/>
    <n v="2182.4463999999998"/>
    <n v="2661.34"/>
    <s v="South"/>
  </r>
  <r>
    <s v="SALE1305"/>
    <d v="2024-11-20T00:00:00"/>
    <s v="CUST1003"/>
    <x v="17"/>
    <s v="STORE18"/>
    <n v="1"/>
    <n v="1"/>
    <n v="146.49"/>
    <n v="146.49"/>
    <n v="0.28000000000000003"/>
    <n v="0.28000000000000003"/>
    <s v="Credit Card"/>
    <n v="105.47280000000001"/>
    <n v="146.21"/>
    <s v="East"/>
  </r>
  <r>
    <s v="SALE1306"/>
    <d v="2025-04-27T00:00:00"/>
    <s v="CUST1139"/>
    <x v="48"/>
    <s v="STORE15"/>
    <n v="2"/>
    <n v="2"/>
    <n v="235.39"/>
    <n v="235.39"/>
    <n v="0.27"/>
    <n v="0.27"/>
    <s v="COD"/>
    <n v="343.6694"/>
    <n v="470.51"/>
    <s v="North"/>
  </r>
  <r>
    <s v="SALE1307"/>
    <d v="2024-12-25T00:00:00"/>
    <s v="CUST1028"/>
    <x v="86"/>
    <s v="STORE5"/>
    <n v="3"/>
    <n v="3"/>
    <n v="38.07"/>
    <n v="38.07"/>
    <n v="0.09"/>
    <n v="0.09"/>
    <s v="PayPal"/>
    <n v="103.9311"/>
    <n v="114.12"/>
    <s v="North"/>
  </r>
  <r>
    <s v="SALE1308"/>
    <d v="2025-09-02T00:00:00"/>
    <s v="CUST1403"/>
    <x v="13"/>
    <s v="STORE4"/>
    <n v="2"/>
    <n v="2"/>
    <n v="511.7"/>
    <n v="511.7"/>
    <n v="0.12"/>
    <n v="0.12"/>
    <s v="COD"/>
    <n v="900.59199999999998"/>
    <n v="1023.28"/>
    <s v="South"/>
  </r>
  <r>
    <s v="SALE1309"/>
    <d v="2024-04-19T00:00:00"/>
    <s v="CUST1092"/>
    <x v="28"/>
    <s v="STORE8"/>
    <n v="4"/>
    <n v="4"/>
    <n v="488.72"/>
    <n v="488.72"/>
    <n v="0.23"/>
    <n v="0.23"/>
    <s v="PayPal"/>
    <n v="1505.2575999999999"/>
    <n v="1954.65"/>
    <s v="West"/>
  </r>
  <r>
    <s v="SALE1310"/>
    <d v="2025-03-01T00:00:00"/>
    <s v="CUST1391"/>
    <x v="57"/>
    <s v="STORE12"/>
    <n v="2"/>
    <n v="2"/>
    <n v="520.45000000000005"/>
    <n v="520.45000000000005"/>
    <n v="0.11"/>
    <n v="0.11"/>
    <s v="COD"/>
    <n v="926.40100000000007"/>
    <n v="1040.7900000000002"/>
    <s v="North"/>
  </r>
  <r>
    <s v="SALE1311"/>
    <d v="2024-03-25T00:00:00"/>
    <s v="CUST1432"/>
    <x v="70"/>
    <s v="STORE5"/>
    <n v="1"/>
    <n v="1"/>
    <n v="340.9"/>
    <n v="340.9"/>
    <n v="0.28999999999999998"/>
    <n v="0.28999999999999998"/>
    <s v="Credit Card"/>
    <n v="242.03899999999999"/>
    <n v="340.60999999999996"/>
    <s v="North"/>
  </r>
  <r>
    <s v="SALE1312"/>
    <d v="2024-10-11T00:00:00"/>
    <s v="CUST1346"/>
    <x v="45"/>
    <s v="STORE8"/>
    <n v="3"/>
    <n v="3"/>
    <n v="653.59"/>
    <n v="653.59"/>
    <n v="0.17"/>
    <n v="0.17"/>
    <s v="COD"/>
    <n v="1627.4391000000001"/>
    <n v="1960.6"/>
    <s v="West"/>
  </r>
  <r>
    <s v="SALE1313"/>
    <d v="2025-09-06T00:00:00"/>
    <s v="CUST1021"/>
    <x v="33"/>
    <s v="STORE18"/>
    <n v="1"/>
    <n v="1"/>
    <n v="179.77"/>
    <n v="179.77"/>
    <n v="0.23"/>
    <n v="0.23"/>
    <s v="COD"/>
    <n v="138.4229"/>
    <n v="179.54000000000002"/>
    <s v="East"/>
  </r>
  <r>
    <s v="SALE1314"/>
    <d v="2024-08-19T00:00:00"/>
    <s v="CUST1008"/>
    <x v="90"/>
    <s v="STORE9"/>
    <n v="2"/>
    <n v="2"/>
    <n v="943.8"/>
    <n v="943.8"/>
    <n v="0.06"/>
    <n v="0.06"/>
    <s v="Credit Card"/>
    <n v="1774.3440000000001"/>
    <n v="1887.54"/>
    <s v="South"/>
  </r>
  <r>
    <s v="SALE1315"/>
    <d v="2023-11-04T00:00:00"/>
    <s v="CUST1409"/>
    <x v="51"/>
    <s v="STORE15"/>
    <n v="2"/>
    <n v="2"/>
    <n v="985"/>
    <n v="985"/>
    <n v="0.25"/>
    <n v="0.25"/>
    <s v="Credit Card"/>
    <n v="1477.5"/>
    <n v="1969.75"/>
    <s v="North"/>
  </r>
  <r>
    <s v="SALE1316"/>
    <d v="2024-04-23T00:00:00"/>
    <s v="CUST1485"/>
    <x v="12"/>
    <s v="STORE10"/>
    <n v="4"/>
    <n v="4"/>
    <n v="216.81"/>
    <n v="216.81"/>
    <n v="0.28999999999999998"/>
    <n v="0.28999999999999998"/>
    <s v="Credit Card"/>
    <n v="615.74040000000002"/>
    <n v="866.95"/>
    <s v="East"/>
  </r>
  <r>
    <s v="SALE1317"/>
    <d v="2023-10-24T00:00:00"/>
    <s v="CUST1117"/>
    <x v="91"/>
    <s v="STORE2"/>
    <n v="4"/>
    <n v="4"/>
    <n v="950.21"/>
    <n v="950.21"/>
    <n v="0.27"/>
    <n v="0.27"/>
    <s v="COD"/>
    <n v="2774.6131999999998"/>
    <n v="3800.57"/>
    <s v="South"/>
  </r>
  <r>
    <s v="SALE1318"/>
    <d v="2025-06-30T00:00:00"/>
    <s v="CUST1256"/>
    <x v="70"/>
    <s v="STORE7"/>
    <n v="2"/>
    <n v="2"/>
    <n v="271.39999999999998"/>
    <n v="271.39999999999998"/>
    <n v="0.17"/>
    <n v="0.17"/>
    <s v="PayPal"/>
    <n v="450.52399999999989"/>
    <n v="542.63"/>
    <s v="South"/>
  </r>
  <r>
    <s v="SALE1319"/>
    <d v="2025-08-14T00:00:00"/>
    <s v="CUST1168"/>
    <x v="11"/>
    <s v="STORE8"/>
    <n v="4"/>
    <n v="4"/>
    <n v="708.19"/>
    <n v="708.19"/>
    <n v="0.1"/>
    <n v="0.1"/>
    <s v="PayPal"/>
    <n v="2549.4839999999999"/>
    <n v="2832.6600000000003"/>
    <s v="West"/>
  </r>
  <r>
    <s v="SALE1320"/>
    <d v="2025-05-11T00:00:00"/>
    <s v="CUST1444"/>
    <x v="59"/>
    <s v="STORE3"/>
    <n v="3"/>
    <n v="3"/>
    <n v="477.05"/>
    <n v="477.05"/>
    <n v="0.05"/>
    <n v="0.05"/>
    <s v="PayPal"/>
    <n v="1359.5925"/>
    <n v="1431.1000000000001"/>
    <s v="North"/>
  </r>
  <r>
    <s v="SALE1321"/>
    <d v="2024-04-01T00:00:00"/>
    <s v="CUST1307"/>
    <x v="1"/>
    <s v="STORE9"/>
    <n v="3"/>
    <n v="3"/>
    <n v="627.29"/>
    <n v="627.29"/>
    <n v="0.27"/>
    <n v="0.27"/>
    <s v="COD"/>
    <n v="1373.7651000000001"/>
    <n v="1881.6"/>
    <s v="South"/>
  </r>
  <r>
    <s v="SALE1322"/>
    <d v="2024-02-13T00:00:00"/>
    <s v="CUST1304"/>
    <x v="32"/>
    <s v="STORE11"/>
    <n v="3"/>
    <n v="3"/>
    <n v="206.84"/>
    <n v="206.84"/>
    <n v="0.19"/>
    <n v="0.19"/>
    <s v="PayPal"/>
    <n v="502.62119999999999"/>
    <n v="620.32999999999993"/>
    <s v="South"/>
  </r>
  <r>
    <s v="SALE1323"/>
    <d v="2024-01-13T00:00:00"/>
    <s v="CUST1251"/>
    <x v="37"/>
    <s v="STORE1"/>
    <n v="4"/>
    <n v="4"/>
    <n v="629.04999999999995"/>
    <n v="629.04999999999995"/>
    <n v="0.26"/>
    <n v="0.26"/>
    <s v="Credit Card"/>
    <n v="1861.9880000000001"/>
    <n v="2515.9399999999996"/>
    <s v="North"/>
  </r>
  <r>
    <s v="SALE1324"/>
    <d v="2024-09-08T00:00:00"/>
    <s v="CUST1438"/>
    <x v="1"/>
    <s v="STORE17"/>
    <n v="4"/>
    <n v="4"/>
    <n v="529.04"/>
    <n v="529.04"/>
    <n v="0.1"/>
    <n v="0.1"/>
    <s v="PayPal"/>
    <n v="1904.5440000000001"/>
    <n v="2116.06"/>
    <s v="North"/>
  </r>
  <r>
    <s v="SALE1325"/>
    <d v="2024-02-04T00:00:00"/>
    <s v="CUST1349"/>
    <x v="37"/>
    <s v="STORE17"/>
    <n v="1"/>
    <n v="1"/>
    <n v="350.67"/>
    <n v="350.67"/>
    <n v="0.22"/>
    <n v="0.22"/>
    <s v="PayPal"/>
    <n v="273.52260000000001"/>
    <n v="350.45"/>
    <s v="North"/>
  </r>
  <r>
    <s v="SALE1326"/>
    <d v="2024-07-25T00:00:00"/>
    <s v="CUST1371"/>
    <x v="98"/>
    <s v="STORE1"/>
    <n v="1"/>
    <n v="1"/>
    <n v="128.93"/>
    <n v="128.93"/>
    <n v="0.26"/>
    <n v="0.26"/>
    <s v="Credit Card"/>
    <n v="95.408200000000008"/>
    <n v="128.67000000000002"/>
    <s v="North"/>
  </r>
  <r>
    <s v="SALE1327"/>
    <d v="2024-09-09T00:00:00"/>
    <s v="CUST1145"/>
    <x v="56"/>
    <s v="STORE15"/>
    <n v="2"/>
    <n v="2"/>
    <n v="384.92"/>
    <n v="384.92"/>
    <n v="0.09"/>
    <n v="0.09"/>
    <s v="Credit Card"/>
    <n v="700.5544000000001"/>
    <n v="769.75"/>
    <s v="North"/>
  </r>
  <r>
    <s v="SALE1328"/>
    <d v="2023-12-08T00:00:00"/>
    <s v="CUST1334"/>
    <x v="23"/>
    <s v="STORE8"/>
    <n v="3"/>
    <n v="3"/>
    <n v="120.77"/>
    <n v="120.77"/>
    <n v="0.28999999999999998"/>
    <n v="0.28999999999999998"/>
    <s v="PayPal"/>
    <n v="257.24009999999998"/>
    <n v="362.02"/>
    <s v="West"/>
  </r>
  <r>
    <s v="SALE1329"/>
    <d v="2025-06-16T00:00:00"/>
    <s v="CUST1222"/>
    <x v="3"/>
    <s v="STORE17"/>
    <n v="4"/>
    <n v="4"/>
    <n v="661.39"/>
    <n v="661.39"/>
    <n v="7.0000000000000007E-2"/>
    <n v="7.0000000000000007E-2"/>
    <s v="Credit Card"/>
    <n v="2460.3708000000001"/>
    <n v="2645.49"/>
    <s v="North"/>
  </r>
  <r>
    <s v="SALE1330"/>
    <d v="2023-12-01T00:00:00"/>
    <s v="CUST1449"/>
    <x v="85"/>
    <s v="STORE2"/>
    <n v="1"/>
    <n v="1"/>
    <n v="195.24"/>
    <n v="195.24"/>
    <n v="0.27"/>
    <n v="0.27"/>
    <s v="PayPal"/>
    <n v="142.52520000000001"/>
    <n v="194.97"/>
    <s v="South"/>
  </r>
  <r>
    <s v="SALE1331"/>
    <d v="2023-11-03T00:00:00"/>
    <s v="CUST1004"/>
    <x v="80"/>
    <s v="STORE18"/>
    <n v="2"/>
    <n v="2"/>
    <n v="177.4"/>
    <n v="177.4"/>
    <n v="0.19"/>
    <n v="0.19"/>
    <s v="PayPal"/>
    <n v="287.38799999999998"/>
    <n v="354.61"/>
    <s v="East"/>
  </r>
  <r>
    <s v="SALE1332"/>
    <d v="2025-01-16T00:00:00"/>
    <s v="CUST1057"/>
    <x v="24"/>
    <s v="STORE11"/>
    <n v="4"/>
    <n v="4"/>
    <n v="862.67"/>
    <n v="862.67"/>
    <n v="0.2"/>
    <n v="0.2"/>
    <s v="PayPal"/>
    <n v="2760.5439999999999"/>
    <n v="3450.48"/>
    <s v="South"/>
  </r>
  <r>
    <s v="SALE1333"/>
    <d v="2024-09-30T00:00:00"/>
    <s v="CUST1444"/>
    <x v="53"/>
    <s v="STORE6"/>
    <n v="1"/>
    <n v="1"/>
    <n v="55.04"/>
    <n v="55.04"/>
    <n v="0.01"/>
    <n v="0.01"/>
    <s v="COD"/>
    <n v="54.489600000000003"/>
    <n v="55.03"/>
    <s v="East"/>
  </r>
  <r>
    <s v="SALE1334"/>
    <d v="2024-12-20T00:00:00"/>
    <s v="CUST1049"/>
    <x v="49"/>
    <s v="STORE0"/>
    <n v="2"/>
    <n v="2"/>
    <n v="905.47"/>
    <n v="905.47"/>
    <n v="0.2"/>
    <n v="0.2"/>
    <s v="COD"/>
    <n v="1448.752"/>
    <n v="1810.74"/>
    <s v="East"/>
  </r>
  <r>
    <s v="SALE1335"/>
    <d v="2024-09-04T00:00:00"/>
    <s v="CUST1461"/>
    <x v="81"/>
    <s v="STORE13"/>
    <n v="3"/>
    <n v="3"/>
    <n v="217.13"/>
    <n v="217.13"/>
    <n v="0.28000000000000003"/>
    <n v="0.28000000000000003"/>
    <s v="Credit Card"/>
    <n v="469.00080000000003"/>
    <n v="651.11"/>
    <s v="East"/>
  </r>
  <r>
    <s v="SALE1336"/>
    <d v="2025-10-06T00:00:00"/>
    <s v="CUST1389"/>
    <x v="28"/>
    <s v="STORE0"/>
    <n v="3"/>
    <n v="3"/>
    <n v="580.45000000000005"/>
    <n v="580.45000000000005"/>
    <n v="0"/>
    <n v="0"/>
    <s v="PayPal"/>
    <n v="1741.35"/>
    <n v="1741.3500000000001"/>
    <s v="East"/>
  </r>
  <r>
    <s v="SALE1337"/>
    <d v="2025-07-16T00:00:00"/>
    <s v="CUST1103"/>
    <x v="83"/>
    <s v="STORE17"/>
    <n v="2"/>
    <n v="2"/>
    <n v="892.88"/>
    <n v="892.88"/>
    <n v="0.17"/>
    <n v="0.17"/>
    <s v="PayPal"/>
    <n v="1482.1808000000001"/>
    <n v="1785.59"/>
    <s v="North"/>
  </r>
  <r>
    <s v="SALE1338"/>
    <d v="2025-10-06T00:00:00"/>
    <s v="CUST1091"/>
    <x v="43"/>
    <s v="STORE18"/>
    <n v="2"/>
    <n v="2"/>
    <n v="356.28"/>
    <n v="356.28"/>
    <n v="0.11"/>
    <n v="0.11"/>
    <s v="COD"/>
    <n v="634.17840000000001"/>
    <n v="712.44999999999993"/>
    <s v="East"/>
  </r>
  <r>
    <s v="SALE1339"/>
    <d v="2025-09-21T00:00:00"/>
    <s v="CUST1384"/>
    <x v="61"/>
    <s v="STORE2"/>
    <n v="4"/>
    <n v="4"/>
    <n v="806.99"/>
    <n v="806.99"/>
    <n v="0.06"/>
    <n v="0.06"/>
    <s v="Credit Card"/>
    <n v="3034.2824000000001"/>
    <n v="3227.9"/>
    <s v="South"/>
  </r>
  <r>
    <s v="SALE1340"/>
    <d v="2025-07-17T00:00:00"/>
    <s v="CUST1439"/>
    <x v="42"/>
    <s v="STORE1"/>
    <n v="3"/>
    <n v="3"/>
    <n v="684.22"/>
    <n v="684.22"/>
    <n v="0.09"/>
    <n v="0.09"/>
    <s v="Credit Card"/>
    <n v="1867.9205999999999"/>
    <n v="2052.5699999999997"/>
    <s v="North"/>
  </r>
  <r>
    <s v="SALE1341"/>
    <d v="2025-06-29T00:00:00"/>
    <s v="CUST1443"/>
    <x v="47"/>
    <s v="STORE7"/>
    <n v="4"/>
    <n v="4"/>
    <n v="763.34"/>
    <n v="763.34"/>
    <n v="7.0000000000000007E-2"/>
    <n v="7.0000000000000007E-2"/>
    <s v="PayPal"/>
    <n v="2839.6248000000001"/>
    <n v="3053.29"/>
    <s v="South"/>
  </r>
  <r>
    <s v="SALE1342"/>
    <d v="2025-03-22T00:00:00"/>
    <s v="CUST1361"/>
    <x v="57"/>
    <s v="STORE3"/>
    <n v="3"/>
    <n v="3"/>
    <n v="721.94"/>
    <n v="721.94"/>
    <n v="0.26"/>
    <n v="0.26"/>
    <s v="Credit Card"/>
    <n v="1602.7067999999999"/>
    <n v="2165.56"/>
    <s v="North"/>
  </r>
  <r>
    <s v="SALE1343"/>
    <d v="2024-02-01T00:00:00"/>
    <s v="CUST1406"/>
    <x v="0"/>
    <s v="STORE1"/>
    <n v="3"/>
    <n v="3"/>
    <n v="760.38"/>
    <n v="760.38"/>
    <n v="0"/>
    <n v="0"/>
    <s v="COD"/>
    <n v="2281.14"/>
    <n v="2281.14"/>
    <s v="North"/>
  </r>
  <r>
    <s v="SALE1344"/>
    <d v="2024-03-11T00:00:00"/>
    <s v="CUST1298"/>
    <x v="0"/>
    <s v="STORE6"/>
    <n v="3"/>
    <n v="3"/>
    <n v="612.53"/>
    <n v="612.53"/>
    <n v="0.21"/>
    <n v="0.21"/>
    <s v="COD"/>
    <n v="1451.6960999999999"/>
    <n v="1837.3799999999999"/>
    <s v="East"/>
  </r>
  <r>
    <s v="SALE1345"/>
    <d v="2024-09-09T00:00:00"/>
    <s v="CUST1041"/>
    <x v="81"/>
    <s v="STORE16"/>
    <n v="3"/>
    <n v="3"/>
    <n v="841.37"/>
    <n v="841.37"/>
    <n v="0.28999999999999998"/>
    <n v="0.28999999999999998"/>
    <s v="PayPal"/>
    <n v="1792.1180999999999"/>
    <n v="2523.8200000000002"/>
    <s v="West"/>
  </r>
  <r>
    <s v="SALE1346"/>
    <d v="2023-11-19T00:00:00"/>
    <s v="CUST1261"/>
    <x v="70"/>
    <s v="STORE9"/>
    <n v="2"/>
    <n v="2"/>
    <n v="636.51"/>
    <n v="636.51"/>
    <n v="0.25"/>
    <n v="0.25"/>
    <s v="Credit Card"/>
    <n v="954.76499999999999"/>
    <n v="1272.77"/>
    <s v="South"/>
  </r>
  <r>
    <s v="SALE1347"/>
    <d v="2025-01-02T00:00:00"/>
    <s v="CUST1091"/>
    <x v="49"/>
    <s v="STORE8"/>
    <n v="2"/>
    <n v="2"/>
    <n v="732.37"/>
    <n v="732.37"/>
    <n v="0.22"/>
    <n v="0.22"/>
    <s v="COD"/>
    <n v="1142.4972"/>
    <n v="1464.52"/>
    <s v="West"/>
  </r>
  <r>
    <s v="SALE1348"/>
    <d v="2025-09-27T00:00:00"/>
    <s v="CUST1164"/>
    <x v="59"/>
    <s v="STORE16"/>
    <n v="3"/>
    <n v="3"/>
    <n v="183.44"/>
    <n v="183.44"/>
    <n v="0.28000000000000003"/>
    <n v="0.28000000000000003"/>
    <s v="COD"/>
    <n v="396.23039999999992"/>
    <n v="550.04"/>
    <s v="West"/>
  </r>
  <r>
    <s v="SALE1349"/>
    <d v="2024-03-22T00:00:00"/>
    <s v="CUST1065"/>
    <x v="75"/>
    <s v="STORE13"/>
    <n v="4"/>
    <n v="4"/>
    <n v="898.58"/>
    <n v="898.58"/>
    <n v="0.16"/>
    <n v="0.16"/>
    <s v="PayPal"/>
    <n v="3019.2287999999999"/>
    <n v="3594.1600000000003"/>
    <s v="East"/>
  </r>
  <r>
    <s v="SALE1350"/>
    <d v="2024-08-25T00:00:00"/>
    <s v="CUST1390"/>
    <x v="34"/>
    <s v="STORE2"/>
    <n v="3"/>
    <n v="3"/>
    <n v="152.41"/>
    <n v="152.41"/>
    <n v="0.25"/>
    <n v="0.25"/>
    <s v="Credit Card"/>
    <n v="342.92250000000001"/>
    <n v="456.98"/>
    <s v="South"/>
  </r>
  <r>
    <s v="SALE1351"/>
    <d v="2025-08-03T00:00:00"/>
    <s v="CUST1223"/>
    <x v="80"/>
    <s v="STORE14"/>
    <n v="3"/>
    <n v="3"/>
    <n v="972.58"/>
    <n v="972.58"/>
    <n v="0.28000000000000003"/>
    <n v="0.28000000000000003"/>
    <s v="COD"/>
    <n v="2100.7728000000002"/>
    <n v="2917.46"/>
    <s v="South"/>
  </r>
  <r>
    <s v="SALE1352"/>
    <d v="2023-12-07T00:00:00"/>
    <s v="CUST1466"/>
    <x v="20"/>
    <s v="STORE11"/>
    <n v="4"/>
    <n v="4"/>
    <n v="136.4"/>
    <n v="136.4"/>
    <n v="0.04"/>
    <n v="0.04"/>
    <s v="COD"/>
    <n v="523.77599999999995"/>
    <n v="545.56000000000006"/>
    <s v="South"/>
  </r>
  <r>
    <s v="SALE1353"/>
    <d v="2025-08-25T00:00:00"/>
    <s v="CUST1400"/>
    <x v="32"/>
    <s v="STORE15"/>
    <n v="1"/>
    <n v="1"/>
    <n v="509.63"/>
    <n v="509.63"/>
    <n v="0.27"/>
    <n v="0.27"/>
    <s v="COD"/>
    <n v="372.0299"/>
    <n v="509.36"/>
    <s v="North"/>
  </r>
  <r>
    <s v="SALE1354"/>
    <d v="2024-02-09T00:00:00"/>
    <s v="CUST1003"/>
    <x v="0"/>
    <s v="STORE3"/>
    <n v="4"/>
    <n v="4"/>
    <n v="360.28"/>
    <n v="360.28"/>
    <n v="0.09"/>
    <n v="0.09"/>
    <s v="COD"/>
    <n v="1311.4192"/>
    <n v="1441.03"/>
    <s v="North"/>
  </r>
  <r>
    <s v="SALE1355"/>
    <d v="2025-09-10T00:00:00"/>
    <s v="CUST1080"/>
    <x v="41"/>
    <s v="STORE15"/>
    <n v="3"/>
    <n v="3"/>
    <n v="882.05"/>
    <n v="882.05"/>
    <n v="0.06"/>
    <n v="0.06"/>
    <s v="PayPal"/>
    <n v="2487.3809999999989"/>
    <n v="2646.0899999999997"/>
    <s v="North"/>
  </r>
  <r>
    <s v="SALE1356"/>
    <d v="2024-09-29T00:00:00"/>
    <s v="CUST1195"/>
    <x v="29"/>
    <s v="STORE8"/>
    <n v="3"/>
    <n v="3"/>
    <n v="141.54"/>
    <n v="141.54"/>
    <n v="0.12"/>
    <n v="0.12"/>
    <s v="PayPal"/>
    <n v="373.66559999999998"/>
    <n v="424.5"/>
    <s v="West"/>
  </r>
  <r>
    <s v="SALE1357"/>
    <d v="2024-06-18T00:00:00"/>
    <s v="CUST1043"/>
    <x v="5"/>
    <s v="STORE4"/>
    <n v="3"/>
    <n v="3"/>
    <n v="83.5"/>
    <n v="83.5"/>
    <n v="0.23"/>
    <n v="0.23"/>
    <s v="COD"/>
    <n v="192.88499999999999"/>
    <n v="250.27"/>
    <s v="South"/>
  </r>
  <r>
    <s v="SALE1358"/>
    <d v="2023-11-28T00:00:00"/>
    <s v="CUST1123"/>
    <x v="66"/>
    <s v="STORE6"/>
    <n v="2"/>
    <n v="2"/>
    <n v="629.73"/>
    <n v="629.73"/>
    <n v="7.0000000000000007E-2"/>
    <n v="7.0000000000000007E-2"/>
    <s v="PayPal"/>
    <n v="1171.2978000000001"/>
    <n v="1259.3900000000001"/>
    <s v="East"/>
  </r>
  <r>
    <s v="SALE1359"/>
    <d v="2023-10-29T00:00:00"/>
    <s v="CUST1012"/>
    <x v="9"/>
    <s v="STORE6"/>
    <n v="2"/>
    <n v="2"/>
    <n v="159.93"/>
    <n v="159.93"/>
    <n v="0.2"/>
    <n v="0.2"/>
    <s v="COD"/>
    <n v="255.88800000000001"/>
    <n v="319.66000000000003"/>
    <s v="East"/>
  </r>
  <r>
    <s v="SALE1360"/>
    <d v="2025-07-20T00:00:00"/>
    <s v="CUST1012"/>
    <x v="49"/>
    <s v="STORE18"/>
    <n v="1"/>
    <n v="1"/>
    <n v="459.89"/>
    <n v="459.89"/>
    <n v="0.18"/>
    <n v="0.18"/>
    <s v="COD"/>
    <n v="377.10980000000001"/>
    <n v="459.71"/>
    <s v="East"/>
  </r>
  <r>
    <s v="SALE1361"/>
    <d v="2024-08-28T00:00:00"/>
    <s v="CUST1188"/>
    <x v="9"/>
    <s v="STORE19"/>
    <n v="4"/>
    <n v="4"/>
    <n v="885.57"/>
    <n v="885.57"/>
    <n v="0.27"/>
    <n v="0.27"/>
    <s v="Credit Card"/>
    <n v="2585.8643999999999"/>
    <n v="3542.01"/>
    <s v="East"/>
  </r>
  <r>
    <s v="SALE1362"/>
    <d v="2024-06-11T00:00:00"/>
    <s v="CUST1402"/>
    <x v="59"/>
    <s v="STORE15"/>
    <n v="3"/>
    <n v="3"/>
    <n v="789.05"/>
    <n v="789.05"/>
    <n v="0"/>
    <n v="0"/>
    <s v="PayPal"/>
    <n v="2367.15"/>
    <n v="2367.1499999999996"/>
    <s v="North"/>
  </r>
  <r>
    <s v="SALE1363"/>
    <d v="2023-11-14T00:00:00"/>
    <s v="CUST1154"/>
    <x v="73"/>
    <s v="STORE0"/>
    <n v="1"/>
    <n v="1"/>
    <n v="570.52"/>
    <n v="570.52"/>
    <n v="0"/>
    <n v="0"/>
    <s v="PayPal"/>
    <n v="570.52"/>
    <n v="570.52"/>
    <s v="East"/>
  </r>
  <r>
    <s v="SALE1364"/>
    <d v="2024-01-31T00:00:00"/>
    <s v="CUST1179"/>
    <x v="16"/>
    <s v="STORE16"/>
    <n v="4"/>
    <n v="4"/>
    <n v="310.79000000000002"/>
    <n v="310.79000000000002"/>
    <n v="0.22"/>
    <n v="0.22"/>
    <s v="COD"/>
    <n v="969.66480000000013"/>
    <n v="1242.94"/>
    <s v="West"/>
  </r>
  <r>
    <s v="SALE1365"/>
    <d v="2025-04-10T00:00:00"/>
    <s v="CUST1057"/>
    <x v="88"/>
    <s v="STORE17"/>
    <n v="4"/>
    <n v="4"/>
    <n v="255.67"/>
    <n v="255.67"/>
    <n v="0.17"/>
    <n v="0.17"/>
    <s v="Credit Card"/>
    <n v="848.82439999999997"/>
    <n v="1022.51"/>
    <s v="North"/>
  </r>
  <r>
    <s v="SALE1366"/>
    <d v="2024-04-15T00:00:00"/>
    <s v="CUST1129"/>
    <x v="16"/>
    <s v="STORE16"/>
    <n v="2"/>
    <n v="2"/>
    <n v="270.66000000000003"/>
    <n v="270.66000000000003"/>
    <n v="0.1"/>
    <n v="0.1"/>
    <s v="COD"/>
    <n v="487.18799999999999"/>
    <n v="541.22"/>
    <s v="West"/>
  </r>
  <r>
    <s v="SALE1367"/>
    <d v="2025-09-14T00:00:00"/>
    <s v="CUST1299"/>
    <x v="34"/>
    <s v="STORE17"/>
    <n v="3"/>
    <n v="3"/>
    <n v="373.35"/>
    <n v="373.35"/>
    <n v="0.2"/>
    <n v="0.2"/>
    <s v="COD"/>
    <n v="896.04000000000019"/>
    <n v="1119.8500000000001"/>
    <s v="North"/>
  </r>
  <r>
    <s v="SALE1368"/>
    <d v="2024-05-20T00:00:00"/>
    <s v="CUST1036"/>
    <x v="4"/>
    <s v="STORE11"/>
    <n v="2"/>
    <n v="2"/>
    <n v="23.58"/>
    <n v="23.58"/>
    <n v="0.02"/>
    <n v="0.02"/>
    <s v="PayPal"/>
    <n v="46.216799999999999"/>
    <n v="47.139999999999993"/>
    <s v="South"/>
  </r>
  <r>
    <s v="SALE1369"/>
    <d v="2025-05-21T00:00:00"/>
    <s v="CUST1005"/>
    <x v="68"/>
    <s v="STORE7"/>
    <n v="4"/>
    <n v="4"/>
    <n v="185.67"/>
    <n v="185.67"/>
    <n v="0.21"/>
    <n v="0.21"/>
    <s v="PayPal"/>
    <n v="586.71719999999993"/>
    <n v="742.46999999999991"/>
    <s v="South"/>
  </r>
  <r>
    <s v="SALE1370"/>
    <d v="2024-04-14T00:00:00"/>
    <s v="CUST1120"/>
    <x v="97"/>
    <s v="STORE13"/>
    <n v="3"/>
    <n v="3"/>
    <n v="928.74"/>
    <n v="928.74"/>
    <n v="0.27"/>
    <n v="0.27"/>
    <s v="PayPal"/>
    <n v="2033.9405999999999"/>
    <n v="2785.9500000000003"/>
    <s v="East"/>
  </r>
  <r>
    <s v="SALE1371"/>
    <d v="2023-11-05T00:00:00"/>
    <s v="CUST1029"/>
    <x v="94"/>
    <s v="STORE5"/>
    <n v="3"/>
    <n v="3"/>
    <n v="923.38"/>
    <n v="923.38"/>
    <n v="7.0000000000000007E-2"/>
    <n v="7.0000000000000007E-2"/>
    <s v="COD"/>
    <n v="2576.2302"/>
    <n v="2770.0699999999997"/>
    <s v="North"/>
  </r>
  <r>
    <s v="SALE1372"/>
    <d v="2024-07-26T00:00:00"/>
    <s v="CUST1462"/>
    <x v="83"/>
    <s v="STORE9"/>
    <n v="2"/>
    <n v="2"/>
    <n v="409.26"/>
    <n v="409.26"/>
    <n v="0.1"/>
    <n v="0.1"/>
    <s v="PayPal"/>
    <n v="736.66800000000001"/>
    <n v="818.42"/>
    <s v="South"/>
  </r>
  <r>
    <s v="SALE1373"/>
    <d v="2023-12-12T00:00:00"/>
    <s v="CUST1254"/>
    <x v="34"/>
    <s v="STORE7"/>
    <n v="2"/>
    <n v="2"/>
    <n v="608.46"/>
    <n v="608.46"/>
    <n v="0.16"/>
    <n v="0.16"/>
    <s v="Credit Card"/>
    <n v="1022.2128"/>
    <n v="1216.76"/>
    <s v="South"/>
  </r>
  <r>
    <s v="SALE1374"/>
    <d v="2025-05-08T00:00:00"/>
    <s v="CUST1212"/>
    <x v="63"/>
    <s v="STORE19"/>
    <n v="4"/>
    <n v="4"/>
    <n v="150.47999999999999"/>
    <n v="150.47999999999999"/>
    <n v="0.09"/>
    <n v="0.09"/>
    <s v="Credit Card"/>
    <n v="547.74720000000002"/>
    <n v="601.82999999999993"/>
    <s v="East"/>
  </r>
  <r>
    <s v="SALE1375"/>
    <d v="2024-08-30T00:00:00"/>
    <s v="CUST1245"/>
    <x v="88"/>
    <s v="STORE14"/>
    <n v="4"/>
    <n v="4"/>
    <n v="207.41"/>
    <n v="207.41"/>
    <n v="0.02"/>
    <n v="0.02"/>
    <s v="Credit Card"/>
    <n v="813.04719999999998"/>
    <n v="829.62"/>
    <s v="South"/>
  </r>
  <r>
    <s v="SALE1376"/>
    <d v="2025-05-26T00:00:00"/>
    <s v="CUST1172"/>
    <x v="75"/>
    <s v="STORE6"/>
    <n v="1"/>
    <n v="1"/>
    <n v="56.59"/>
    <n v="56.59"/>
    <n v="0.15"/>
    <n v="0.15"/>
    <s v="PayPal"/>
    <n v="48.101500000000001"/>
    <n v="56.440000000000005"/>
    <s v="East"/>
  </r>
  <r>
    <s v="SALE1377"/>
    <d v="2025-01-10T00:00:00"/>
    <s v="CUST1405"/>
    <x v="11"/>
    <s v="STORE4"/>
    <n v="4"/>
    <n v="4"/>
    <n v="995.4"/>
    <n v="995.4"/>
    <n v="0.27"/>
    <n v="0.27"/>
    <s v="Credit Card"/>
    <n v="2906.5680000000002"/>
    <n v="3981.33"/>
    <s v="South"/>
  </r>
  <r>
    <s v="SALE1378"/>
    <d v="2024-12-30T00:00:00"/>
    <s v="CUST1064"/>
    <x v="44"/>
    <s v="STORE12"/>
    <n v="2"/>
    <n v="2"/>
    <n v="591.33000000000004"/>
    <n v="591.33000000000004"/>
    <n v="0.24"/>
    <n v="0.24"/>
    <s v="Credit Card"/>
    <n v="898.8216000000001"/>
    <n v="1182.42"/>
    <s v="North"/>
  </r>
  <r>
    <s v="SALE1379"/>
    <d v="2025-07-31T00:00:00"/>
    <s v="CUST1378"/>
    <x v="70"/>
    <s v="STORE17"/>
    <n v="2"/>
    <n v="2"/>
    <n v="204.89"/>
    <n v="204.89"/>
    <n v="0.24"/>
    <n v="0.24"/>
    <s v="Credit Card"/>
    <n v="311.43279999999999"/>
    <n v="409.53999999999996"/>
    <s v="North"/>
  </r>
  <r>
    <s v="SALE1380"/>
    <d v="2024-09-14T00:00:00"/>
    <s v="CUST1090"/>
    <x v="15"/>
    <s v="STORE14"/>
    <n v="2"/>
    <n v="2"/>
    <n v="546.41"/>
    <n v="546.41"/>
    <n v="0.08"/>
    <n v="0.08"/>
    <s v="COD"/>
    <n v="1005.3944"/>
    <n v="1092.74"/>
    <s v="South"/>
  </r>
  <r>
    <s v="SALE1381"/>
    <d v="2024-04-27T00:00:00"/>
    <s v="CUST1056"/>
    <x v="97"/>
    <s v="STORE12"/>
    <n v="4"/>
    <n v="4"/>
    <n v="455.49"/>
    <n v="455.49"/>
    <n v="0.17"/>
    <n v="0.17"/>
    <s v="Credit Card"/>
    <n v="1512.2267999999999"/>
    <n v="1821.79"/>
    <s v="North"/>
  </r>
  <r>
    <s v="SALE1382"/>
    <d v="2024-03-23T00:00:00"/>
    <s v="CUST1422"/>
    <x v="31"/>
    <s v="STORE16"/>
    <n v="2"/>
    <n v="2"/>
    <n v="700.27"/>
    <n v="700.27"/>
    <n v="0.16"/>
    <n v="0.16"/>
    <s v="Credit Card"/>
    <n v="1176.4536000000001"/>
    <n v="1400.3799999999999"/>
    <s v="West"/>
  </r>
  <r>
    <s v="SALE1383"/>
    <d v="2023-12-22T00:00:00"/>
    <s v="CUST1345"/>
    <x v="74"/>
    <s v="STORE17"/>
    <n v="2"/>
    <n v="2"/>
    <n v="160.21"/>
    <n v="160.21"/>
    <n v="0.09"/>
    <n v="0.09"/>
    <s v="Credit Card"/>
    <n v="291.5822"/>
    <n v="320.33000000000004"/>
    <s v="North"/>
  </r>
  <r>
    <s v="SALE1384"/>
    <d v="2025-03-26T00:00:00"/>
    <s v="CUST1031"/>
    <x v="44"/>
    <s v="STORE11"/>
    <n v="1"/>
    <n v="1"/>
    <n v="713.63"/>
    <n v="713.63"/>
    <n v="0.28000000000000003"/>
    <n v="0.28000000000000003"/>
    <s v="COD"/>
    <n v="513.81359999999995"/>
    <n v="713.35"/>
    <s v="South"/>
  </r>
  <r>
    <s v="SALE1385"/>
    <d v="2024-06-04T00:00:00"/>
    <s v="CUST1227"/>
    <x v="47"/>
    <s v="STORE7"/>
    <n v="2"/>
    <n v="2"/>
    <n v="224.69"/>
    <n v="224.69"/>
    <n v="0.2"/>
    <n v="0.2"/>
    <s v="COD"/>
    <n v="359.50400000000002"/>
    <n v="449.18"/>
    <s v="South"/>
  </r>
  <r>
    <s v="SALE1386"/>
    <d v="2025-03-17T00:00:00"/>
    <s v="CUST1453"/>
    <x v="42"/>
    <s v="STORE14"/>
    <n v="2"/>
    <n v="2"/>
    <n v="740.57"/>
    <n v="740.57"/>
    <n v="0.06"/>
    <n v="0.06"/>
    <s v="Credit Card"/>
    <n v="1392.2716"/>
    <n v="1481.0800000000002"/>
    <s v="South"/>
  </r>
  <r>
    <s v="SALE1387"/>
    <d v="2024-03-22T00:00:00"/>
    <s v="CUST1142"/>
    <x v="75"/>
    <s v="STORE3"/>
    <n v="3"/>
    <n v="3"/>
    <n v="250.14"/>
    <n v="250.14"/>
    <n v="0.23"/>
    <n v="0.23"/>
    <s v="PayPal"/>
    <n v="577.82339999999999"/>
    <n v="750.18999999999994"/>
    <s v="North"/>
  </r>
  <r>
    <s v="SALE1388"/>
    <d v="2024-12-29T00:00:00"/>
    <s v="CUST1020"/>
    <x v="24"/>
    <s v="STORE19"/>
    <n v="3"/>
    <n v="3"/>
    <n v="34.97"/>
    <n v="34.97"/>
    <n v="0.01"/>
    <n v="0.01"/>
    <s v="Credit Card"/>
    <n v="103.8609"/>
    <n v="104.89999999999999"/>
    <s v="East"/>
  </r>
  <r>
    <s v="SALE1389"/>
    <d v="2025-07-30T00:00:00"/>
    <s v="CUST1304"/>
    <x v="63"/>
    <s v="STORE16"/>
    <n v="1"/>
    <n v="1"/>
    <n v="653.91"/>
    <n v="653.91"/>
    <n v="0.3"/>
    <n v="0.3"/>
    <s v="PayPal"/>
    <n v="457.73700000000002"/>
    <n v="653.61"/>
    <s v="West"/>
  </r>
  <r>
    <s v="SALE1390"/>
    <d v="2024-02-16T00:00:00"/>
    <s v="CUST1363"/>
    <x v="73"/>
    <s v="STORE3"/>
    <n v="1"/>
    <n v="1"/>
    <n v="997.87"/>
    <n v="997.87"/>
    <n v="0.24"/>
    <n v="0.24"/>
    <s v="Credit Card"/>
    <n v="758.38120000000004"/>
    <n v="997.63"/>
    <s v="North"/>
  </r>
  <r>
    <s v="SALE1391"/>
    <d v="2024-02-27T00:00:00"/>
    <s v="CUST1208"/>
    <x v="41"/>
    <s v="STORE14"/>
    <n v="1"/>
    <n v="1"/>
    <n v="174.27"/>
    <n v="174.27"/>
    <n v="0.27"/>
    <n v="0.27"/>
    <s v="COD"/>
    <n v="127.2171"/>
    <n v="174"/>
    <s v="South"/>
  </r>
  <r>
    <s v="SALE1392"/>
    <d v="2024-03-17T00:00:00"/>
    <s v="CUST1115"/>
    <x v="2"/>
    <s v="STORE7"/>
    <n v="3"/>
    <n v="3"/>
    <n v="847.44"/>
    <n v="847.44"/>
    <n v="0.17"/>
    <n v="0.17"/>
    <s v="Credit Card"/>
    <n v="2110.1255999999998"/>
    <n v="2542.15"/>
    <s v="South"/>
  </r>
  <r>
    <s v="SALE1393"/>
    <d v="2023-11-13T00:00:00"/>
    <s v="CUST1428"/>
    <x v="95"/>
    <s v="STORE2"/>
    <n v="1"/>
    <n v="1"/>
    <n v="493.45"/>
    <n v="493.45"/>
    <n v="0.09"/>
    <n v="0.09"/>
    <s v="Credit Card"/>
    <n v="449.03949999999998"/>
    <n v="493.36"/>
    <s v="South"/>
  </r>
  <r>
    <s v="SALE1394"/>
    <d v="2024-10-12T00:00:00"/>
    <s v="CUST1232"/>
    <x v="85"/>
    <s v="STORE2"/>
    <n v="4"/>
    <n v="4"/>
    <n v="111.66"/>
    <n v="111.66"/>
    <n v="0.14000000000000001"/>
    <n v="0.14000000000000001"/>
    <s v="Credit Card"/>
    <n v="384.11040000000003"/>
    <n v="446.5"/>
    <s v="South"/>
  </r>
  <r>
    <s v="SALE1395"/>
    <d v="2024-02-21T00:00:00"/>
    <s v="CUST1278"/>
    <x v="64"/>
    <s v="STORE11"/>
    <n v="1"/>
    <n v="1"/>
    <n v="413.65"/>
    <n v="413.65"/>
    <n v="0.1"/>
    <n v="0.1"/>
    <s v="COD"/>
    <n v="372.28500000000003"/>
    <n v="413.54999999999995"/>
    <s v="South"/>
  </r>
  <r>
    <s v="SALE1396"/>
    <d v="2025-03-28T00:00:00"/>
    <s v="CUST1475"/>
    <x v="41"/>
    <s v="STORE9"/>
    <n v="1"/>
    <n v="1"/>
    <n v="317.14999999999998"/>
    <n v="317.14999999999998"/>
    <n v="0.24"/>
    <n v="0.24"/>
    <s v="COD"/>
    <n v="241.03399999999999"/>
    <n v="316.90999999999997"/>
    <s v="South"/>
  </r>
  <r>
    <s v="SALE1397"/>
    <d v="2025-08-04T00:00:00"/>
    <s v="CUST1359"/>
    <x v="12"/>
    <s v="STORE1"/>
    <n v="3"/>
    <n v="3"/>
    <n v="642.94000000000005"/>
    <n v="642.94000000000005"/>
    <n v="0.05"/>
    <n v="0.05"/>
    <s v="COD"/>
    <n v="1832.3789999999999"/>
    <n v="1928.7700000000002"/>
    <s v="North"/>
  </r>
  <r>
    <s v="SALE1398"/>
    <d v="2024-11-05T00:00:00"/>
    <s v="CUST1133"/>
    <x v="71"/>
    <s v="STORE10"/>
    <n v="4"/>
    <n v="4"/>
    <n v="559.59"/>
    <n v="559.59"/>
    <n v="0.19"/>
    <n v="0.19"/>
    <s v="COD"/>
    <n v="1813.0716"/>
    <n v="2238.17"/>
    <s v="East"/>
  </r>
  <r>
    <s v="SALE1399"/>
    <d v="2024-06-15T00:00:00"/>
    <s v="CUST1114"/>
    <x v="35"/>
    <s v="STORE18"/>
    <n v="1"/>
    <n v="1"/>
    <n v="758.54"/>
    <n v="758.54"/>
    <n v="0.28999999999999998"/>
    <n v="0.28999999999999998"/>
    <s v="PayPal"/>
    <n v="538.5634"/>
    <n v="758.25"/>
    <s v="East"/>
  </r>
  <r>
    <s v="SALE1400"/>
    <d v="2024-12-23T00:00:00"/>
    <s v="CUST1462"/>
    <x v="61"/>
    <s v="STORE15"/>
    <n v="4"/>
    <n v="4"/>
    <n v="643.96"/>
    <n v="643.96"/>
    <n v="0.16"/>
    <n v="0.16"/>
    <s v="PayPal"/>
    <n v="2163.7055999999998"/>
    <n v="2575.6800000000003"/>
    <s v="North"/>
  </r>
  <r>
    <s v="SALE1401"/>
    <d v="2024-12-27T00:00:00"/>
    <s v="CUST1243"/>
    <x v="10"/>
    <s v="STORE9"/>
    <n v="1"/>
    <n v="1"/>
    <n v="882.73"/>
    <n v="882.73"/>
    <n v="0.1"/>
    <n v="0.1"/>
    <s v="Credit Card"/>
    <n v="794.45699999999999"/>
    <n v="882.63"/>
    <s v="South"/>
  </r>
  <r>
    <s v="SALE1402"/>
    <d v="2024-03-27T00:00:00"/>
    <s v="CUST1325"/>
    <x v="52"/>
    <s v="STORE19"/>
    <n v="2"/>
    <n v="2"/>
    <n v="600.03"/>
    <n v="600.03"/>
    <n v="0.26"/>
    <n v="0.26"/>
    <s v="PayPal"/>
    <n v="888.0444"/>
    <n v="1199.8"/>
    <s v="East"/>
  </r>
  <r>
    <s v="SALE1403"/>
    <d v="2024-12-12T00:00:00"/>
    <s v="CUST1157"/>
    <x v="59"/>
    <s v="STORE5"/>
    <n v="2"/>
    <n v="2"/>
    <n v="628.83000000000004"/>
    <n v="628.83000000000004"/>
    <n v="7.0000000000000007E-2"/>
    <n v="7.0000000000000007E-2"/>
    <s v="PayPal"/>
    <n v="1169.6238000000001"/>
    <n v="1257.5900000000001"/>
    <s v="North"/>
  </r>
  <r>
    <s v="SALE1404"/>
    <d v="2023-12-17T00:00:00"/>
    <s v="CUST1175"/>
    <x v="82"/>
    <s v="STORE9"/>
    <n v="3"/>
    <n v="3"/>
    <n v="113.87"/>
    <n v="113.87"/>
    <n v="0.21"/>
    <n v="0.21"/>
    <s v="COD"/>
    <n v="269.87189999999998"/>
    <n v="341.40000000000003"/>
    <s v="South"/>
  </r>
  <r>
    <s v="SALE1405"/>
    <d v="2024-02-29T00:00:00"/>
    <s v="CUST1418"/>
    <x v="18"/>
    <s v="STORE7"/>
    <n v="4"/>
    <n v="4"/>
    <n v="282.07"/>
    <n v="282.07"/>
    <n v="0.18"/>
    <n v="0.18"/>
    <s v="PayPal"/>
    <n v="925.18960000000004"/>
    <n v="1128.0999999999999"/>
    <s v="South"/>
  </r>
  <r>
    <s v="SALE1406"/>
    <d v="2023-12-30T00:00:00"/>
    <s v="CUST1156"/>
    <x v="59"/>
    <s v="STORE6"/>
    <n v="3"/>
    <n v="3"/>
    <n v="676.77"/>
    <n v="676.77"/>
    <n v="0.17"/>
    <n v="0.17"/>
    <s v="PayPal"/>
    <n v="1685.1573000000001"/>
    <n v="2030.1399999999999"/>
    <s v="East"/>
  </r>
  <r>
    <s v="SALE1407"/>
    <d v="2024-12-12T00:00:00"/>
    <s v="CUST1220"/>
    <x v="84"/>
    <s v="STORE16"/>
    <n v="2"/>
    <n v="2"/>
    <n v="362.7"/>
    <n v="362.7"/>
    <n v="0.09"/>
    <n v="0.09"/>
    <s v="Credit Card"/>
    <n v="660.11400000000003"/>
    <n v="725.31"/>
    <s v="West"/>
  </r>
  <r>
    <s v="SALE1408"/>
    <d v="2025-01-22T00:00:00"/>
    <s v="CUST1135"/>
    <x v="26"/>
    <s v="STORE2"/>
    <n v="1"/>
    <n v="1"/>
    <n v="908.5"/>
    <n v="908.5"/>
    <n v="0.2"/>
    <n v="0.2"/>
    <s v="COD"/>
    <n v="726.80000000000007"/>
    <n v="908.3"/>
    <s v="South"/>
  </r>
  <r>
    <s v="SALE1409"/>
    <d v="2024-01-05T00:00:00"/>
    <s v="CUST1067"/>
    <x v="60"/>
    <s v="STORE15"/>
    <n v="2"/>
    <n v="2"/>
    <n v="795.37"/>
    <n v="795.37"/>
    <n v="0.2"/>
    <n v="0.2"/>
    <s v="COD"/>
    <n v="1272.5920000000001"/>
    <n v="1590.54"/>
    <s v="North"/>
  </r>
  <r>
    <s v="SALE1410"/>
    <d v="2025-04-13T00:00:00"/>
    <s v="CUST1144"/>
    <x v="68"/>
    <s v="STORE4"/>
    <n v="2"/>
    <n v="2"/>
    <n v="326.85000000000002"/>
    <n v="326.85000000000002"/>
    <n v="0.17"/>
    <n v="0.17"/>
    <s v="COD"/>
    <n v="542.57100000000003"/>
    <n v="653.53000000000009"/>
    <s v="South"/>
  </r>
  <r>
    <s v="SALE1411"/>
    <d v="2024-11-07T00:00:00"/>
    <s v="CUST1350"/>
    <x v="6"/>
    <s v="STORE14"/>
    <n v="3"/>
    <n v="3"/>
    <n v="169.43"/>
    <n v="169.43"/>
    <n v="0.19"/>
    <n v="0.19"/>
    <s v="Credit Card"/>
    <n v="411.71490000000011"/>
    <n v="508.1"/>
    <s v="South"/>
  </r>
  <r>
    <s v="SALE1412"/>
    <d v="2024-05-01T00:00:00"/>
    <s v="CUST1163"/>
    <x v="50"/>
    <s v="STORE6"/>
    <n v="1"/>
    <n v="1"/>
    <n v="254.47"/>
    <n v="254.47"/>
    <n v="0.1"/>
    <n v="0.1"/>
    <s v="Credit Card"/>
    <n v="229.023"/>
    <n v="254.37"/>
    <s v="East"/>
  </r>
  <r>
    <s v="SALE1413"/>
    <d v="2024-08-02T00:00:00"/>
    <s v="CUST1418"/>
    <x v="60"/>
    <s v="STORE16"/>
    <n v="4"/>
    <n v="4"/>
    <n v="627.73"/>
    <n v="627.73"/>
    <n v="0.11"/>
    <n v="0.11"/>
    <s v="COD"/>
    <n v="2234.7188000000001"/>
    <n v="2510.81"/>
    <s v="West"/>
  </r>
  <r>
    <s v="SALE1414"/>
    <d v="2024-04-12T00:00:00"/>
    <s v="CUST1371"/>
    <x v="45"/>
    <s v="STORE19"/>
    <n v="4"/>
    <n v="4"/>
    <n v="327.25"/>
    <n v="327.25"/>
    <n v="0.13"/>
    <n v="0.13"/>
    <s v="COD"/>
    <n v="1138.83"/>
    <n v="1308.8699999999999"/>
    <s v="East"/>
  </r>
  <r>
    <s v="SALE1415"/>
    <d v="2025-04-08T00:00:00"/>
    <s v="CUST1145"/>
    <x v="4"/>
    <s v="STORE11"/>
    <n v="4"/>
    <n v="4"/>
    <n v="511.43"/>
    <n v="511.43"/>
    <n v="0.18"/>
    <n v="0.18"/>
    <s v="COD"/>
    <n v="1677.4903999999999"/>
    <n v="2045.54"/>
    <s v="South"/>
  </r>
  <r>
    <s v="SALE1416"/>
    <d v="2024-06-30T00:00:00"/>
    <s v="CUST1165"/>
    <x v="81"/>
    <s v="STORE17"/>
    <n v="4"/>
    <n v="4"/>
    <n v="194.67"/>
    <n v="194.67"/>
    <n v="0.23"/>
    <n v="0.23"/>
    <s v="PayPal"/>
    <n v="599.58359999999993"/>
    <n v="778.44999999999993"/>
    <s v="North"/>
  </r>
  <r>
    <s v="SALE1417"/>
    <d v="2024-01-13T00:00:00"/>
    <s v="CUST1059"/>
    <x v="34"/>
    <s v="STORE1"/>
    <n v="2"/>
    <n v="2"/>
    <n v="54.51"/>
    <n v="54.51"/>
    <n v="7.0000000000000007E-2"/>
    <n v="7.0000000000000007E-2"/>
    <s v="Credit Card"/>
    <n v="101.3886"/>
    <n v="108.95"/>
    <s v="North"/>
  </r>
  <r>
    <s v="SALE1418"/>
    <d v="2024-09-22T00:00:00"/>
    <s v="CUST1076"/>
    <x v="85"/>
    <s v="STORE11"/>
    <n v="4"/>
    <n v="4"/>
    <n v="964"/>
    <n v="964"/>
    <n v="0.14000000000000001"/>
    <n v="0.14000000000000001"/>
    <s v="PayPal"/>
    <n v="3316.16"/>
    <n v="3855.86"/>
    <s v="South"/>
  </r>
  <r>
    <s v="SALE1419"/>
    <d v="2024-08-23T00:00:00"/>
    <s v="CUST1040"/>
    <x v="41"/>
    <s v="STORE4"/>
    <n v="1"/>
    <n v="1"/>
    <n v="170.12"/>
    <n v="170.12"/>
    <n v="0.26"/>
    <n v="0.26"/>
    <s v="PayPal"/>
    <n v="125.8888"/>
    <n v="169.86"/>
    <s v="South"/>
  </r>
  <r>
    <s v="SALE1420"/>
    <d v="2025-08-06T00:00:00"/>
    <s v="CUST1152"/>
    <x v="27"/>
    <s v="STORE19"/>
    <n v="2"/>
    <n v="2"/>
    <n v="664.5"/>
    <n v="664.5"/>
    <n v="0.23"/>
    <n v="0.23"/>
    <s v="Credit Card"/>
    <n v="1023.33"/>
    <n v="1328.77"/>
    <s v="East"/>
  </r>
  <r>
    <s v="SALE1421"/>
    <d v="2025-10-06T00:00:00"/>
    <s v="CUST1371"/>
    <x v="49"/>
    <s v="STORE10"/>
    <n v="4"/>
    <n v="4"/>
    <n v="557.51"/>
    <n v="557.51"/>
    <n v="0.11"/>
    <n v="0.11"/>
    <s v="Credit Card"/>
    <n v="1984.7356"/>
    <n v="2229.9299999999998"/>
    <s v="East"/>
  </r>
  <r>
    <s v="SALE1422"/>
    <d v="2025-05-30T00:00:00"/>
    <s v="CUST1397"/>
    <x v="64"/>
    <s v="STORE1"/>
    <n v="2"/>
    <n v="2"/>
    <n v="410"/>
    <n v="410"/>
    <n v="0.13"/>
    <n v="0.13"/>
    <s v="COD"/>
    <n v="713.4"/>
    <n v="819.87"/>
    <s v="North"/>
  </r>
  <r>
    <s v="SALE1423"/>
    <d v="2024-06-30T00:00:00"/>
    <s v="CUST1306"/>
    <x v="50"/>
    <s v="STORE5"/>
    <n v="2"/>
    <n v="2"/>
    <n v="879.93"/>
    <n v="879.93"/>
    <n v="0.28999999999999998"/>
    <n v="0.28999999999999998"/>
    <s v="COD"/>
    <n v="1249.5006000000001"/>
    <n v="1759.57"/>
    <s v="North"/>
  </r>
  <r>
    <s v="SALE1424"/>
    <d v="2025-01-07T00:00:00"/>
    <s v="CUST1007"/>
    <x v="26"/>
    <s v="STORE18"/>
    <n v="1"/>
    <n v="1"/>
    <n v="350.58"/>
    <n v="350.58"/>
    <n v="0.03"/>
    <n v="0.03"/>
    <s v="COD"/>
    <n v="340.06259999999997"/>
    <n v="350.55"/>
    <s v="East"/>
  </r>
  <r>
    <s v="SALE1425"/>
    <d v="2024-12-07T00:00:00"/>
    <s v="CUST1350"/>
    <x v="87"/>
    <s v="STORE3"/>
    <n v="4"/>
    <n v="4"/>
    <n v="348.58"/>
    <n v="348.58"/>
    <n v="0.16"/>
    <n v="0.16"/>
    <s v="Credit Card"/>
    <n v="1171.2288000000001"/>
    <n v="1394.1599999999999"/>
    <s v="North"/>
  </r>
  <r>
    <s v="SALE1426"/>
    <d v="2024-09-13T00:00:00"/>
    <s v="CUST1459"/>
    <x v="60"/>
    <s v="STORE3"/>
    <n v="3"/>
    <n v="3"/>
    <n v="247.66"/>
    <n v="247.66"/>
    <n v="0.02"/>
    <n v="0.02"/>
    <s v="COD"/>
    <n v="728.12040000000002"/>
    <n v="742.96"/>
    <s v="North"/>
  </r>
  <r>
    <s v="SALE1427"/>
    <d v="2023-11-14T00:00:00"/>
    <s v="CUST1388"/>
    <x v="11"/>
    <s v="STORE15"/>
    <n v="3"/>
    <n v="3"/>
    <n v="836.27"/>
    <n v="836.27"/>
    <n v="0.16"/>
    <n v="0.16"/>
    <s v="Credit Card"/>
    <n v="2107.4004"/>
    <n v="2508.65"/>
    <s v="North"/>
  </r>
  <r>
    <s v="SALE1428"/>
    <d v="2025-04-06T00:00:00"/>
    <s v="CUST1195"/>
    <x v="66"/>
    <s v="STORE10"/>
    <n v="3"/>
    <n v="3"/>
    <n v="696.74"/>
    <n v="696.74"/>
    <n v="0.13"/>
    <n v="0.13"/>
    <s v="COD"/>
    <n v="1818.4914000000001"/>
    <n v="2090.09"/>
    <s v="East"/>
  </r>
  <r>
    <s v="SALE1429"/>
    <d v="2025-05-27T00:00:00"/>
    <s v="CUST1245"/>
    <x v="32"/>
    <s v="STORE13"/>
    <n v="2"/>
    <n v="2"/>
    <n v="822.59"/>
    <n v="822.59"/>
    <n v="0.22"/>
    <n v="0.22"/>
    <s v="PayPal"/>
    <n v="1283.2403999999999"/>
    <n v="1644.96"/>
    <s v="East"/>
  </r>
  <r>
    <s v="SALE1430"/>
    <d v="2023-12-03T00:00:00"/>
    <s v="CUST1222"/>
    <x v="29"/>
    <s v="STORE2"/>
    <n v="1"/>
    <n v="1"/>
    <n v="462.23"/>
    <n v="462.23"/>
    <n v="0.3"/>
    <n v="0.3"/>
    <s v="PayPal"/>
    <n v="323.56099999999998"/>
    <n v="461.93"/>
    <s v="South"/>
  </r>
  <r>
    <s v="SALE1431"/>
    <d v="2025-09-06T00:00:00"/>
    <s v="CUST1447"/>
    <x v="63"/>
    <s v="STORE17"/>
    <n v="1"/>
    <n v="1"/>
    <n v="361.09"/>
    <n v="361.09"/>
    <n v="0.06"/>
    <n v="0.06"/>
    <s v="PayPal"/>
    <n v="339.42459999999988"/>
    <n v="361.03"/>
    <s v="North"/>
  </r>
  <r>
    <s v="SALE1432"/>
    <d v="2023-11-13T00:00:00"/>
    <s v="CUST1383"/>
    <x v="78"/>
    <s v="STORE19"/>
    <n v="3"/>
    <n v="3"/>
    <n v="59.37"/>
    <n v="59.37"/>
    <n v="0.03"/>
    <n v="0.03"/>
    <s v="PayPal"/>
    <n v="172.76669999999999"/>
    <n v="178.07999999999998"/>
    <s v="East"/>
  </r>
  <r>
    <s v="SALE1433"/>
    <d v="2025-01-29T00:00:00"/>
    <s v="CUST1036"/>
    <x v="43"/>
    <s v="STORE1"/>
    <n v="3"/>
    <n v="3"/>
    <n v="765.21"/>
    <n v="765.21"/>
    <n v="0.14000000000000001"/>
    <n v="0.14000000000000001"/>
    <s v="COD"/>
    <n v="1974.2418"/>
    <n v="2295.4900000000002"/>
    <s v="North"/>
  </r>
  <r>
    <s v="SALE1434"/>
    <d v="2024-06-29T00:00:00"/>
    <s v="CUST1243"/>
    <x v="79"/>
    <s v="STORE12"/>
    <n v="4"/>
    <n v="4"/>
    <n v="303.56"/>
    <n v="303.56"/>
    <n v="0.2"/>
    <n v="0.2"/>
    <s v="COD"/>
    <n v="971.39200000000005"/>
    <n v="1214.04"/>
    <s v="North"/>
  </r>
  <r>
    <s v="SALE1435"/>
    <d v="2025-05-02T00:00:00"/>
    <s v="CUST1443"/>
    <x v="16"/>
    <s v="STORE0"/>
    <n v="1"/>
    <n v="1"/>
    <n v="640.92999999999995"/>
    <n v="640.92999999999995"/>
    <n v="0.19"/>
    <n v="0.19"/>
    <s v="PayPal"/>
    <n v="519.15329999999994"/>
    <n v="640.7399999999999"/>
    <s v="East"/>
  </r>
  <r>
    <s v="SALE1436"/>
    <d v="2025-06-22T00:00:00"/>
    <s v="CUST1174"/>
    <x v="56"/>
    <s v="STORE10"/>
    <n v="2"/>
    <n v="2"/>
    <n v="611.25"/>
    <n v="611.25"/>
    <n v="0.22"/>
    <n v="0.22"/>
    <s v="Credit Card"/>
    <n v="953.55000000000007"/>
    <n v="1222.28"/>
    <s v="East"/>
  </r>
  <r>
    <s v="SALE1437"/>
    <d v="2025-04-09T00:00:00"/>
    <s v="CUST1461"/>
    <x v="73"/>
    <s v="STORE1"/>
    <n v="1"/>
    <n v="1"/>
    <n v="209.93"/>
    <n v="209.93"/>
    <n v="0.21"/>
    <n v="0.21"/>
    <s v="Credit Card"/>
    <n v="165.84469999999999"/>
    <n v="209.72"/>
    <s v="North"/>
  </r>
  <r>
    <s v="SALE1438"/>
    <d v="2025-07-09T00:00:00"/>
    <s v="CUST1110"/>
    <x v="8"/>
    <s v="STORE10"/>
    <n v="3"/>
    <n v="3"/>
    <n v="130.38999999999999"/>
    <n v="130.38999999999999"/>
    <n v="0.24"/>
    <n v="0.24"/>
    <s v="PayPal"/>
    <n v="297.28919999999999"/>
    <n v="390.92999999999995"/>
    <s v="East"/>
  </r>
  <r>
    <s v="SALE1439"/>
    <d v="2024-01-31T00:00:00"/>
    <s v="CUST1291"/>
    <x v="47"/>
    <s v="STORE7"/>
    <n v="2"/>
    <n v="2"/>
    <n v="846.18"/>
    <n v="846.18"/>
    <n v="0.1"/>
    <n v="0.1"/>
    <s v="COD"/>
    <n v="1523.124"/>
    <n v="1692.26"/>
    <s v="South"/>
  </r>
  <r>
    <s v="SALE1440"/>
    <d v="2025-06-21T00:00:00"/>
    <s v="CUST1354"/>
    <x v="7"/>
    <s v="STORE14"/>
    <n v="2"/>
    <n v="2"/>
    <n v="424.53"/>
    <n v="424.53"/>
    <n v="0.14000000000000001"/>
    <n v="0.14000000000000001"/>
    <s v="COD"/>
    <n v="730.19159999999999"/>
    <n v="848.92"/>
    <s v="South"/>
  </r>
  <r>
    <s v="SALE1441"/>
    <d v="2024-09-04T00:00:00"/>
    <s v="CUST1258"/>
    <x v="12"/>
    <s v="STORE14"/>
    <n v="4"/>
    <n v="4"/>
    <n v="450.42"/>
    <n v="450.42"/>
    <n v="0.08"/>
    <n v="0.08"/>
    <s v="COD"/>
    <n v="1657.5455999999999"/>
    <n v="1801.6000000000001"/>
    <s v="South"/>
  </r>
  <r>
    <s v="SALE1442"/>
    <d v="2025-08-24T00:00:00"/>
    <s v="CUST1156"/>
    <x v="33"/>
    <s v="STORE9"/>
    <n v="4"/>
    <n v="4"/>
    <n v="896.91"/>
    <n v="896.91"/>
    <n v="0.1"/>
    <n v="0.1"/>
    <s v="Credit Card"/>
    <n v="3228.8760000000002"/>
    <n v="3587.54"/>
    <s v="South"/>
  </r>
  <r>
    <s v="SALE1443"/>
    <d v="2025-06-06T00:00:00"/>
    <s v="CUST1485"/>
    <x v="0"/>
    <s v="STORE10"/>
    <n v="3"/>
    <n v="3"/>
    <n v="679.38"/>
    <n v="679.38"/>
    <n v="0.3"/>
    <n v="0.3"/>
    <s v="COD"/>
    <n v="1426.6980000000001"/>
    <n v="2037.84"/>
    <s v="East"/>
  </r>
  <r>
    <s v="SALE1444"/>
    <d v="2024-10-06T00:00:00"/>
    <s v="CUST1016"/>
    <x v="61"/>
    <s v="STORE16"/>
    <n v="3"/>
    <n v="3"/>
    <n v="483.63"/>
    <n v="483.63"/>
    <n v="0"/>
    <n v="0"/>
    <s v="Credit Card"/>
    <n v="1450.89"/>
    <n v="1450.8899999999999"/>
    <s v="West"/>
  </r>
  <r>
    <s v="SALE1445"/>
    <d v="2024-09-07T00:00:00"/>
    <s v="CUST1030"/>
    <x v="11"/>
    <s v="STORE0"/>
    <n v="3"/>
    <n v="3"/>
    <n v="158.27000000000001"/>
    <n v="158.27000000000001"/>
    <n v="0.24"/>
    <n v="0.24"/>
    <s v="COD"/>
    <n v="360.85559999999998"/>
    <n v="474.57000000000005"/>
    <s v="East"/>
  </r>
  <r>
    <s v="SALE1446"/>
    <d v="2025-04-11T00:00:00"/>
    <s v="CUST1115"/>
    <x v="95"/>
    <s v="STORE15"/>
    <n v="4"/>
    <n v="4"/>
    <n v="601.5"/>
    <n v="601.5"/>
    <n v="0.18"/>
    <n v="0.18"/>
    <s v="Credit Card"/>
    <n v="1972.92"/>
    <n v="2405.8200000000002"/>
    <s v="North"/>
  </r>
  <r>
    <s v="SALE1447"/>
    <d v="2025-02-21T00:00:00"/>
    <s v="CUST1069"/>
    <x v="45"/>
    <s v="STORE18"/>
    <n v="2"/>
    <n v="2"/>
    <n v="46.39"/>
    <n v="46.39"/>
    <n v="7.0000000000000007E-2"/>
    <n v="7.0000000000000007E-2"/>
    <s v="Credit Card"/>
    <n v="86.285399999999996"/>
    <n v="92.710000000000008"/>
    <s v="East"/>
  </r>
  <r>
    <s v="SALE1448"/>
    <d v="2024-10-22T00:00:00"/>
    <s v="CUST1119"/>
    <x v="74"/>
    <s v="STORE8"/>
    <n v="4"/>
    <n v="4"/>
    <n v="892.28"/>
    <n v="892.28"/>
    <n v="0.23"/>
    <n v="0.23"/>
    <s v="Credit Card"/>
    <n v="2748.2224000000001"/>
    <n v="3568.89"/>
    <s v="West"/>
  </r>
  <r>
    <s v="SALE1449"/>
    <d v="2024-07-21T00:00:00"/>
    <s v="CUST1221"/>
    <x v="31"/>
    <s v="STORE7"/>
    <n v="2"/>
    <n v="2"/>
    <n v="164.23"/>
    <n v="164.23"/>
    <n v="0.17"/>
    <n v="0.17"/>
    <s v="Credit Card"/>
    <n v="272.62180000000001"/>
    <n v="328.28999999999996"/>
    <s v="South"/>
  </r>
  <r>
    <s v="SALE1450"/>
    <d v="2024-01-14T00:00:00"/>
    <s v="CUST1452"/>
    <x v="93"/>
    <s v="STORE7"/>
    <n v="1"/>
    <n v="1"/>
    <n v="484.23"/>
    <n v="484.23"/>
    <n v="0.12"/>
    <n v="0.12"/>
    <s v="COD"/>
    <n v="426.12240000000003"/>
    <n v="484.11"/>
    <s v="South"/>
  </r>
  <r>
    <s v="SALE1451"/>
    <d v="2024-04-01T00:00:00"/>
    <s v="CUST1005"/>
    <x v="68"/>
    <s v="STORE18"/>
    <n v="3"/>
    <n v="3"/>
    <n v="341.51"/>
    <n v="341.51"/>
    <n v="0.22"/>
    <n v="0.22"/>
    <s v="COD"/>
    <n v="799.13340000000005"/>
    <n v="1024.31"/>
    <s v="East"/>
  </r>
  <r>
    <s v="SALE1452"/>
    <d v="2025-05-11T00:00:00"/>
    <s v="CUST1109"/>
    <x v="24"/>
    <s v="STORE13"/>
    <n v="3"/>
    <n v="3"/>
    <n v="758.87"/>
    <n v="758.87"/>
    <n v="0.11"/>
    <n v="0.11"/>
    <s v="PayPal"/>
    <n v="2026.1829"/>
    <n v="2276.5"/>
    <s v="East"/>
  </r>
  <r>
    <s v="SALE1453"/>
    <d v="2025-07-17T00:00:00"/>
    <s v="CUST1470"/>
    <x v="6"/>
    <s v="STORE12"/>
    <n v="3"/>
    <n v="3"/>
    <n v="560.52"/>
    <n v="560.52"/>
    <n v="0.17"/>
    <n v="0.17"/>
    <s v="Credit Card"/>
    <n v="1395.6948"/>
    <n v="1681.3899999999999"/>
    <s v="North"/>
  </r>
  <r>
    <s v="SALE1454"/>
    <d v="2024-08-29T00:00:00"/>
    <s v="CUST1351"/>
    <x v="99"/>
    <s v="STORE17"/>
    <n v="2"/>
    <n v="2"/>
    <n v="977.18"/>
    <n v="977.18"/>
    <n v="0.19"/>
    <n v="0.19"/>
    <s v="Credit Card"/>
    <n v="1583.0316"/>
    <n v="1954.1699999999998"/>
    <s v="North"/>
  </r>
  <r>
    <s v="SALE1455"/>
    <d v="2025-04-16T00:00:00"/>
    <s v="CUST1236"/>
    <x v="30"/>
    <s v="STORE14"/>
    <n v="4"/>
    <n v="4"/>
    <n v="761.35"/>
    <n v="761.35"/>
    <n v="0.08"/>
    <n v="0.08"/>
    <s v="Credit Card"/>
    <n v="2801.768"/>
    <n v="3045.32"/>
    <s v="South"/>
  </r>
  <r>
    <s v="SALE1456"/>
    <d v="2025-08-31T00:00:00"/>
    <s v="CUST1179"/>
    <x v="22"/>
    <s v="STORE18"/>
    <n v="2"/>
    <n v="2"/>
    <n v="947.56"/>
    <n v="947.56"/>
    <n v="0.02"/>
    <n v="0.02"/>
    <s v="COD"/>
    <n v="1857.2175999999999"/>
    <n v="1895.1"/>
    <s v="East"/>
  </r>
  <r>
    <s v="SALE1457"/>
    <d v="2025-10-13T00:00:00"/>
    <s v="CUST1238"/>
    <x v="19"/>
    <s v="STORE18"/>
    <n v="4"/>
    <n v="4"/>
    <n v="975.47"/>
    <n v="975.47"/>
    <n v="0.04"/>
    <n v="0.04"/>
    <s v="Credit Card"/>
    <n v="3745.8047999999999"/>
    <n v="3901.84"/>
    <s v="East"/>
  </r>
  <r>
    <s v="SALE1458"/>
    <d v="2024-06-05T00:00:00"/>
    <s v="CUST1477"/>
    <x v="26"/>
    <s v="STORE9"/>
    <n v="3"/>
    <n v="3"/>
    <n v="769.06"/>
    <n v="769.06"/>
    <n v="0.23"/>
    <n v="0.23"/>
    <s v="COD"/>
    <n v="1776.5286000000001"/>
    <n v="2306.9499999999998"/>
    <s v="South"/>
  </r>
  <r>
    <s v="SALE1459"/>
    <d v="2025-09-29T00:00:00"/>
    <s v="CUST1486"/>
    <x v="11"/>
    <s v="STORE2"/>
    <n v="3"/>
    <n v="3"/>
    <n v="824.75"/>
    <n v="824.75"/>
    <n v="0.23"/>
    <n v="0.23"/>
    <s v="Credit Card"/>
    <n v="1905.1724999999999"/>
    <n v="2474.02"/>
    <s v="South"/>
  </r>
  <r>
    <s v="SALE1460"/>
    <d v="2024-07-05T00:00:00"/>
    <s v="CUST1401"/>
    <x v="88"/>
    <s v="STORE4"/>
    <n v="2"/>
    <n v="2"/>
    <n v="821.35"/>
    <n v="821.35"/>
    <n v="0.11"/>
    <n v="0.11"/>
    <s v="PayPal"/>
    <n v="1462.0029999999999"/>
    <n v="1642.5900000000001"/>
    <s v="South"/>
  </r>
  <r>
    <s v="SALE1461"/>
    <d v="2025-03-07T00:00:00"/>
    <s v="CUST1405"/>
    <x v="26"/>
    <s v="STORE10"/>
    <n v="1"/>
    <n v="1"/>
    <n v="120.57"/>
    <n v="120.57"/>
    <n v="0.06"/>
    <n v="0.06"/>
    <s v="PayPal"/>
    <n v="113.33580000000001"/>
    <n v="120.50999999999999"/>
    <s v="East"/>
  </r>
  <r>
    <s v="SALE1462"/>
    <d v="2023-11-10T00:00:00"/>
    <s v="CUST1335"/>
    <x v="41"/>
    <s v="STORE1"/>
    <n v="1"/>
    <n v="1"/>
    <n v="122.27"/>
    <n v="122.27"/>
    <n v="0.26"/>
    <n v="0.26"/>
    <s v="PayPal"/>
    <n v="90.479799999999997"/>
    <n v="122.00999999999999"/>
    <s v="North"/>
  </r>
  <r>
    <s v="SALE1463"/>
    <d v="2025-08-21T00:00:00"/>
    <s v="CUST1170"/>
    <x v="33"/>
    <s v="STORE2"/>
    <n v="2"/>
    <n v="2"/>
    <n v="182.89"/>
    <n v="182.89"/>
    <n v="0.11"/>
    <n v="0.11"/>
    <s v="Credit Card"/>
    <n v="325.54419999999999"/>
    <n v="365.66999999999996"/>
    <s v="South"/>
  </r>
  <r>
    <s v="SALE1464"/>
    <d v="2025-05-19T00:00:00"/>
    <s v="CUST1371"/>
    <x v="54"/>
    <s v="STORE4"/>
    <n v="1"/>
    <n v="1"/>
    <n v="695.26"/>
    <n v="695.26"/>
    <n v="0.23"/>
    <n v="0.23"/>
    <s v="PayPal"/>
    <n v="535.35019999999997"/>
    <n v="695.03"/>
    <s v="South"/>
  </r>
  <r>
    <s v="SALE1465"/>
    <d v="2025-08-26T00:00:00"/>
    <s v="CUST1027"/>
    <x v="35"/>
    <s v="STORE6"/>
    <n v="2"/>
    <n v="2"/>
    <n v="408.8"/>
    <n v="408.8"/>
    <n v="0.17"/>
    <n v="0.17"/>
    <s v="COD"/>
    <n v="678.60799999999995"/>
    <n v="817.43000000000006"/>
    <s v="East"/>
  </r>
  <r>
    <s v="SALE1466"/>
    <d v="2025-01-19T00:00:00"/>
    <s v="CUST1226"/>
    <x v="2"/>
    <s v="STORE8"/>
    <n v="3"/>
    <n v="3"/>
    <n v="512.15"/>
    <n v="512.15"/>
    <n v="0.12"/>
    <n v="0.12"/>
    <s v="Credit Card"/>
    <n v="1352.076"/>
    <n v="1536.33"/>
    <s v="West"/>
  </r>
  <r>
    <s v="SALE1467"/>
    <d v="2024-10-03T00:00:00"/>
    <s v="CUST1409"/>
    <x v="93"/>
    <s v="STORE8"/>
    <n v="3"/>
    <n v="3"/>
    <n v="136.4"/>
    <n v="136.4"/>
    <n v="0.15"/>
    <n v="0.15"/>
    <s v="PayPal"/>
    <n v="347.82000000000011"/>
    <n v="409.05000000000007"/>
    <s v="West"/>
  </r>
  <r>
    <s v="SALE1468"/>
    <d v="2023-12-12T00:00:00"/>
    <s v="CUST1175"/>
    <x v="96"/>
    <s v="STORE3"/>
    <n v="2"/>
    <n v="2"/>
    <n v="42.51"/>
    <n v="42.51"/>
    <n v="0.04"/>
    <n v="0.04"/>
    <s v="COD"/>
    <n v="81.619199999999992"/>
    <n v="84.97999999999999"/>
    <s v="North"/>
  </r>
  <r>
    <s v="SALE1469"/>
    <d v="2025-03-02T00:00:00"/>
    <s v="CUST1359"/>
    <x v="28"/>
    <s v="STORE7"/>
    <n v="3"/>
    <n v="3"/>
    <n v="582.1"/>
    <n v="582.1"/>
    <n v="0.12"/>
    <n v="0.12"/>
    <s v="PayPal"/>
    <n v="1536.7439999999999"/>
    <n v="1746.1800000000003"/>
    <s v="South"/>
  </r>
  <r>
    <s v="SALE1470"/>
    <d v="2024-03-05T00:00:00"/>
    <s v="CUST1219"/>
    <x v="74"/>
    <s v="STORE17"/>
    <n v="4"/>
    <n v="4"/>
    <n v="461.52"/>
    <n v="461.52"/>
    <n v="0"/>
    <n v="0"/>
    <s v="COD"/>
    <n v="1846.08"/>
    <n v="1846.08"/>
    <s v="North"/>
  </r>
  <r>
    <s v="SALE1471"/>
    <d v="2024-09-17T00:00:00"/>
    <s v="CUST1496"/>
    <x v="30"/>
    <s v="STORE11"/>
    <n v="1"/>
    <n v="1"/>
    <n v="558.41999999999996"/>
    <n v="558.41999999999996"/>
    <n v="0.03"/>
    <n v="0.03"/>
    <s v="Credit Card"/>
    <n v="541.66739999999993"/>
    <n v="558.39"/>
    <s v="South"/>
  </r>
  <r>
    <s v="SALE1472"/>
    <d v="2023-12-28T00:00:00"/>
    <s v="CUST1263"/>
    <x v="21"/>
    <s v="STORE18"/>
    <n v="4"/>
    <n v="4"/>
    <n v="700.98"/>
    <n v="700.98"/>
    <n v="0.12"/>
    <n v="0.12"/>
    <s v="PayPal"/>
    <n v="2467.4495999999999"/>
    <n v="2803.8"/>
    <s v="East"/>
  </r>
  <r>
    <s v="SALE1473"/>
    <d v="2024-11-09T00:00:00"/>
    <s v="CUST1405"/>
    <x v="65"/>
    <s v="STORE18"/>
    <n v="2"/>
    <n v="2"/>
    <n v="227.97"/>
    <n v="227.97"/>
    <n v="0.08"/>
    <n v="0.08"/>
    <s v="COD"/>
    <n v="419.46480000000003"/>
    <n v="455.86"/>
    <s v="East"/>
  </r>
  <r>
    <s v="SALE1474"/>
    <d v="2024-08-12T00:00:00"/>
    <s v="CUST1474"/>
    <x v="11"/>
    <s v="STORE11"/>
    <n v="4"/>
    <n v="4"/>
    <n v="278.70999999999998"/>
    <n v="278.70999999999998"/>
    <n v="0.2"/>
    <n v="0.2"/>
    <s v="PayPal"/>
    <n v="891.87199999999996"/>
    <n v="1114.6399999999999"/>
    <s v="South"/>
  </r>
  <r>
    <s v="SALE1475"/>
    <d v="2024-03-28T00:00:00"/>
    <s v="CUST1259"/>
    <x v="8"/>
    <s v="STORE8"/>
    <n v="2"/>
    <n v="2"/>
    <n v="916.12"/>
    <n v="916.12"/>
    <n v="0.05"/>
    <n v="0.05"/>
    <s v="PayPal"/>
    <n v="1740.6279999999999"/>
    <n v="1832.19"/>
    <s v="West"/>
  </r>
  <r>
    <s v="SALE1476"/>
    <d v="2024-10-02T00:00:00"/>
    <s v="CUST1133"/>
    <x v="31"/>
    <s v="STORE12"/>
    <n v="4"/>
    <n v="4"/>
    <n v="228.98"/>
    <n v="228.98"/>
    <n v="0.22"/>
    <n v="0.22"/>
    <s v="PayPal"/>
    <n v="714.41759999999999"/>
    <n v="915.69999999999993"/>
    <s v="North"/>
  </r>
  <r>
    <s v="SALE1477"/>
    <d v="2024-08-06T00:00:00"/>
    <s v="CUST1234"/>
    <x v="41"/>
    <s v="STORE15"/>
    <n v="4"/>
    <n v="4"/>
    <n v="904.82"/>
    <n v="904.82"/>
    <n v="0.09"/>
    <n v="0.09"/>
    <s v="PayPal"/>
    <n v="3293.5448000000001"/>
    <n v="3619.19"/>
    <s v="North"/>
  </r>
  <r>
    <s v="SALE1478"/>
    <d v="2025-05-29T00:00:00"/>
    <s v="CUST1081"/>
    <x v="34"/>
    <s v="STORE11"/>
    <n v="1"/>
    <n v="1"/>
    <n v="588.61"/>
    <n v="588.61"/>
    <n v="0.1"/>
    <n v="0.1"/>
    <s v="PayPal"/>
    <n v="529.74900000000002"/>
    <n v="588.51"/>
    <s v="South"/>
  </r>
  <r>
    <s v="SALE1479"/>
    <d v="2023-11-10T00:00:00"/>
    <s v="CUST1113"/>
    <x v="9"/>
    <s v="STORE3"/>
    <n v="4"/>
    <n v="4"/>
    <n v="695.97"/>
    <n v="695.97"/>
    <n v="0.02"/>
    <n v="0.02"/>
    <s v="Credit Card"/>
    <n v="2728.2024000000001"/>
    <n v="2783.86"/>
    <s v="North"/>
  </r>
  <r>
    <s v="SALE1480"/>
    <d v="2024-01-18T00:00:00"/>
    <s v="CUST1301"/>
    <x v="0"/>
    <s v="STORE11"/>
    <n v="2"/>
    <n v="2"/>
    <n v="181.42"/>
    <n v="181.42"/>
    <n v="0.08"/>
    <n v="0.08"/>
    <s v="PayPal"/>
    <n v="333.81279999999998"/>
    <n v="362.76"/>
    <s v="South"/>
  </r>
  <r>
    <s v="SALE1481"/>
    <d v="2024-03-24T00:00:00"/>
    <s v="CUST1023"/>
    <x v="0"/>
    <s v="STORE13"/>
    <n v="1"/>
    <n v="1"/>
    <n v="439.55"/>
    <n v="439.55"/>
    <n v="0.28999999999999998"/>
    <n v="0.28999999999999998"/>
    <s v="COD"/>
    <n v="312.08049999999997"/>
    <n v="439.26"/>
    <s v="East"/>
  </r>
  <r>
    <s v="SALE1482"/>
    <d v="2025-03-17T00:00:00"/>
    <s v="CUST1114"/>
    <x v="76"/>
    <s v="STORE18"/>
    <n v="3"/>
    <n v="3"/>
    <n v="471.27"/>
    <n v="471.27"/>
    <n v="0.27"/>
    <n v="0.27"/>
    <s v="COD"/>
    <n v="1032.0813000000001"/>
    <n v="1413.54"/>
    <s v="East"/>
  </r>
  <r>
    <s v="SALE1483"/>
    <d v="2024-05-23T00:00:00"/>
    <s v="CUST1044"/>
    <x v="4"/>
    <s v="STORE12"/>
    <n v="1"/>
    <n v="1"/>
    <n v="758.89"/>
    <n v="758.89"/>
    <n v="0.1"/>
    <n v="0.1"/>
    <s v="Credit Card"/>
    <n v="683.00099999999998"/>
    <n v="758.79"/>
    <s v="North"/>
  </r>
  <r>
    <s v="SALE1484"/>
    <d v="2025-07-26T00:00:00"/>
    <s v="CUST1485"/>
    <x v="98"/>
    <s v="STORE15"/>
    <n v="4"/>
    <n v="4"/>
    <n v="918.1"/>
    <n v="918.1"/>
    <n v="0.19"/>
    <n v="0.19"/>
    <s v="COD"/>
    <n v="2974.6439999999998"/>
    <n v="3672.21"/>
    <s v="North"/>
  </r>
  <r>
    <s v="SALE1485"/>
    <d v="2024-10-04T00:00:00"/>
    <s v="CUST1259"/>
    <x v="32"/>
    <s v="STORE11"/>
    <n v="1"/>
    <n v="1"/>
    <n v="861.5"/>
    <n v="861.5"/>
    <n v="0.05"/>
    <n v="0.05"/>
    <s v="COD"/>
    <n v="818.42499999999995"/>
    <n v="861.45"/>
    <s v="South"/>
  </r>
  <r>
    <s v="SALE1486"/>
    <d v="2025-01-07T00:00:00"/>
    <s v="CUST1462"/>
    <x v="62"/>
    <s v="STORE14"/>
    <n v="1"/>
    <n v="1"/>
    <n v="588.29999999999995"/>
    <n v="588.29999999999995"/>
    <n v="0.26"/>
    <n v="0.26"/>
    <s v="COD"/>
    <n v="435.34199999999998"/>
    <n v="588.04"/>
    <s v="South"/>
  </r>
  <r>
    <s v="SALE1487"/>
    <d v="2024-12-19T00:00:00"/>
    <s v="CUST1462"/>
    <x v="76"/>
    <s v="STORE7"/>
    <n v="1"/>
    <n v="1"/>
    <n v="917.26"/>
    <n v="917.26"/>
    <n v="0.05"/>
    <n v="0.05"/>
    <s v="PayPal"/>
    <n v="871.39699999999993"/>
    <n v="917.21"/>
    <s v="South"/>
  </r>
  <r>
    <s v="SALE1488"/>
    <d v="2024-06-06T00:00:00"/>
    <s v="CUST1233"/>
    <x v="96"/>
    <s v="STORE18"/>
    <n v="4"/>
    <n v="4"/>
    <n v="96.78"/>
    <n v="96.78"/>
    <n v="0.11"/>
    <n v="0.11"/>
    <s v="PayPal"/>
    <n v="344.53680000000003"/>
    <n v="387.01"/>
    <s v="East"/>
  </r>
  <r>
    <s v="SALE1489"/>
    <d v="2024-12-03T00:00:00"/>
    <s v="CUST1478"/>
    <x v="77"/>
    <s v="STORE4"/>
    <n v="3"/>
    <n v="3"/>
    <n v="199.41"/>
    <n v="199.41"/>
    <n v="0.16"/>
    <n v="0.16"/>
    <s v="COD"/>
    <n v="502.51319999999998"/>
    <n v="598.07000000000005"/>
    <s v="South"/>
  </r>
  <r>
    <s v="SALE1490"/>
    <d v="2025-03-23T00:00:00"/>
    <s v="CUST1019"/>
    <x v="59"/>
    <s v="STORE9"/>
    <n v="1"/>
    <n v="1"/>
    <n v="687.91"/>
    <n v="687.91"/>
    <n v="0.25"/>
    <n v="0.25"/>
    <s v="Credit Card"/>
    <n v="515.9325"/>
    <n v="687.66"/>
    <s v="South"/>
  </r>
  <r>
    <s v="SALE1491"/>
    <d v="2025-07-11T00:00:00"/>
    <s v="CUST1039"/>
    <x v="51"/>
    <s v="STORE2"/>
    <n v="3"/>
    <n v="3"/>
    <n v="769.62"/>
    <n v="769.62"/>
    <n v="0.09"/>
    <n v="0.09"/>
    <s v="PayPal"/>
    <n v="2101.0626000000002"/>
    <n v="2308.77"/>
    <s v="South"/>
  </r>
  <r>
    <s v="SALE1492"/>
    <d v="2023-10-31T00:00:00"/>
    <s v="CUST1220"/>
    <x v="83"/>
    <s v="STORE3"/>
    <n v="1"/>
    <n v="1"/>
    <n v="492.05"/>
    <n v="492.05"/>
    <n v="0.27"/>
    <n v="0.27"/>
    <s v="Credit Card"/>
    <n v="359.19650000000001"/>
    <n v="491.78000000000003"/>
    <s v="North"/>
  </r>
  <r>
    <s v="SALE1493"/>
    <d v="2024-01-01T00:00:00"/>
    <s v="CUST1104"/>
    <x v="53"/>
    <s v="STORE12"/>
    <n v="2"/>
    <n v="2"/>
    <n v="428.55"/>
    <n v="428.55"/>
    <n v="0"/>
    <n v="0"/>
    <s v="PayPal"/>
    <n v="857.1"/>
    <n v="857.1"/>
    <s v="North"/>
  </r>
  <r>
    <s v="SALE1494"/>
    <d v="2023-11-21T00:00:00"/>
    <s v="CUST1229"/>
    <x v="31"/>
    <s v="STORE15"/>
    <n v="4"/>
    <n v="4"/>
    <n v="316.18"/>
    <n v="316.18"/>
    <n v="0.12"/>
    <n v="0.12"/>
    <s v="Credit Card"/>
    <n v="1112.9536000000001"/>
    <n v="1264.6000000000001"/>
    <s v="North"/>
  </r>
  <r>
    <s v="SALE1495"/>
    <d v="2024-09-20T00:00:00"/>
    <s v="CUST1007"/>
    <x v="26"/>
    <s v="STORE3"/>
    <n v="3"/>
    <n v="3"/>
    <n v="162.16999999999999"/>
    <n v="162.16999999999999"/>
    <n v="0.15"/>
    <n v="0.15"/>
    <s v="PayPal"/>
    <n v="413.5335"/>
    <n v="486.36"/>
    <s v="North"/>
  </r>
  <r>
    <s v="SALE1496"/>
    <d v="2024-04-03T00:00:00"/>
    <s v="CUST1331"/>
    <x v="83"/>
    <s v="STORE3"/>
    <n v="3"/>
    <n v="3"/>
    <n v="698.14"/>
    <n v="698.14"/>
    <n v="0.04"/>
    <n v="0.04"/>
    <s v="PayPal"/>
    <n v="2010.6432"/>
    <n v="2094.38"/>
    <s v="North"/>
  </r>
  <r>
    <s v="SALE1497"/>
    <d v="2025-05-10T00:00:00"/>
    <s v="CUST1310"/>
    <x v="1"/>
    <s v="STORE18"/>
    <n v="1"/>
    <n v="1"/>
    <n v="478.08"/>
    <n v="478.08"/>
    <n v="7.0000000000000007E-2"/>
    <n v="7.0000000000000007E-2"/>
    <s v="COD"/>
    <n v="444.61439999999988"/>
    <n v="478.01"/>
    <s v="East"/>
  </r>
  <r>
    <s v="SALE1498"/>
    <d v="2025-06-14T00:00:00"/>
    <s v="CUST1208"/>
    <x v="4"/>
    <s v="STORE7"/>
    <n v="2"/>
    <n v="2"/>
    <n v="958.64"/>
    <n v="958.64"/>
    <n v="0.2"/>
    <n v="0.2"/>
    <s v="PayPal"/>
    <n v="1533.8240000000001"/>
    <n v="1917.08"/>
    <s v="South"/>
  </r>
  <r>
    <s v="SALE1499"/>
    <d v="2024-10-25T00:00:00"/>
    <s v="CUST1464"/>
    <x v="89"/>
    <s v="STORE12"/>
    <n v="2"/>
    <n v="2"/>
    <n v="581.19000000000005"/>
    <n v="581.19000000000005"/>
    <n v="7.0000000000000007E-2"/>
    <n v="7.0000000000000007E-2"/>
    <s v="COD"/>
    <n v="1081.0134"/>
    <n v="1162.3100000000002"/>
    <s v="North"/>
  </r>
  <r>
    <s v="SALE1500"/>
    <d v="2024-11-22T00:00:00"/>
    <s v="CUST1112"/>
    <x v="8"/>
    <s v="STORE11"/>
    <n v="1"/>
    <n v="1"/>
    <n v="736.54"/>
    <n v="736.54"/>
    <n v="0.16"/>
    <n v="0.16"/>
    <s v="PayPal"/>
    <n v="618.69359999999995"/>
    <n v="736.38"/>
    <s v="South"/>
  </r>
  <r>
    <s v="SALE1501"/>
    <d v="2024-10-21T00:00:00"/>
    <s v="CUST1401"/>
    <x v="15"/>
    <s v="STORE15"/>
    <n v="1"/>
    <n v="1"/>
    <n v="524"/>
    <n v="524"/>
    <n v="0.28000000000000003"/>
    <n v="0.28000000000000003"/>
    <s v="Credit Card"/>
    <n v="377.28"/>
    <n v="523.72"/>
    <s v="North"/>
  </r>
  <r>
    <s v="SALE1502"/>
    <d v="2024-09-13T00:00:00"/>
    <s v="CUST1046"/>
    <x v="77"/>
    <s v="STORE3"/>
    <n v="4"/>
    <n v="4"/>
    <n v="566.09"/>
    <n v="566.09"/>
    <n v="0.28000000000000003"/>
    <n v="0.28000000000000003"/>
    <s v="COD"/>
    <n v="1630.3391999999999"/>
    <n v="2264.08"/>
    <s v="North"/>
  </r>
  <r>
    <s v="SALE1503"/>
    <d v="2025-04-25T00:00:00"/>
    <s v="CUST1259"/>
    <x v="39"/>
    <s v="STORE10"/>
    <n v="1"/>
    <n v="1"/>
    <n v="251.99"/>
    <n v="251.99"/>
    <n v="0.09"/>
    <n v="0.09"/>
    <s v="Credit Card"/>
    <n v="229.3109"/>
    <n v="251.9"/>
    <s v="East"/>
  </r>
  <r>
    <s v="SALE1504"/>
    <d v="2024-03-10T00:00:00"/>
    <s v="CUST1221"/>
    <x v="53"/>
    <s v="STORE19"/>
    <n v="1"/>
    <n v="1"/>
    <n v="259.2"/>
    <n v="259.2"/>
    <n v="0.27"/>
    <n v="0.27"/>
    <s v="COD"/>
    <n v="189.21600000000001"/>
    <n v="258.93"/>
    <s v="East"/>
  </r>
  <r>
    <s v="SALE1505"/>
    <d v="2023-11-05T00:00:00"/>
    <s v="CUST1446"/>
    <x v="4"/>
    <s v="STORE15"/>
    <n v="1"/>
    <n v="1"/>
    <n v="935.66"/>
    <n v="935.66"/>
    <n v="0.26"/>
    <n v="0.26"/>
    <s v="PayPal"/>
    <n v="692.38839999999993"/>
    <n v="935.4"/>
    <s v="North"/>
  </r>
  <r>
    <s v="SALE1506"/>
    <d v="2025-07-26T00:00:00"/>
    <s v="CUST1469"/>
    <x v="68"/>
    <s v="STORE8"/>
    <n v="4"/>
    <n v="4"/>
    <n v="480.75"/>
    <n v="480.75"/>
    <n v="0.02"/>
    <n v="0.02"/>
    <s v="Credit Card"/>
    <n v="1884.54"/>
    <n v="1922.98"/>
    <s v="West"/>
  </r>
  <r>
    <s v="SALE1507"/>
    <d v="2025-01-24T00:00:00"/>
    <s v="CUST1369"/>
    <x v="82"/>
    <s v="STORE15"/>
    <n v="2"/>
    <n v="2"/>
    <n v="457.83"/>
    <n v="457.83"/>
    <n v="0.01"/>
    <n v="0.01"/>
    <s v="COD"/>
    <n v="906.50339999999994"/>
    <n v="915.65"/>
    <s v="North"/>
  </r>
  <r>
    <s v="SALE1508"/>
    <d v="2025-09-05T00:00:00"/>
    <s v="CUST1164"/>
    <x v="70"/>
    <s v="STORE14"/>
    <n v="1"/>
    <n v="1"/>
    <n v="994.63"/>
    <n v="994.63"/>
    <n v="0.28000000000000003"/>
    <n v="0.28000000000000003"/>
    <s v="Credit Card"/>
    <n v="716.1336"/>
    <n v="994.35"/>
    <s v="South"/>
  </r>
  <r>
    <s v="SALE1509"/>
    <d v="2025-04-18T00:00:00"/>
    <s v="CUST1245"/>
    <x v="64"/>
    <s v="STORE0"/>
    <n v="3"/>
    <n v="3"/>
    <n v="65.569999999999993"/>
    <n v="65.569999999999993"/>
    <n v="0.3"/>
    <n v="0.3"/>
    <s v="COD"/>
    <n v="137.697"/>
    <n v="196.40999999999997"/>
    <s v="East"/>
  </r>
  <r>
    <s v="SALE1510"/>
    <d v="2025-06-13T00:00:00"/>
    <s v="CUST1160"/>
    <x v="87"/>
    <s v="STORE17"/>
    <n v="3"/>
    <n v="3"/>
    <n v="622.98"/>
    <n v="622.98"/>
    <n v="0.28000000000000003"/>
    <n v="0.28000000000000003"/>
    <s v="PayPal"/>
    <n v="1345.6368"/>
    <n v="1868.66"/>
    <s v="North"/>
  </r>
  <r>
    <s v="SALE1511"/>
    <d v="2025-02-03T00:00:00"/>
    <s v="CUST1250"/>
    <x v="76"/>
    <s v="STORE13"/>
    <n v="1"/>
    <n v="1"/>
    <n v="170.68"/>
    <n v="170.68"/>
    <n v="0.13"/>
    <n v="0.13"/>
    <s v="PayPal"/>
    <n v="148.49160000000001"/>
    <n v="170.55"/>
    <s v="East"/>
  </r>
  <r>
    <s v="SALE1512"/>
    <d v="2025-07-22T00:00:00"/>
    <s v="CUST1096"/>
    <x v="84"/>
    <s v="STORE8"/>
    <n v="4"/>
    <n v="4"/>
    <n v="797.83"/>
    <n v="797.83"/>
    <n v="0.08"/>
    <n v="0.08"/>
    <s v="Credit Card"/>
    <n v="2936.0144"/>
    <n v="3191.2400000000002"/>
    <s v="West"/>
  </r>
  <r>
    <s v="SALE1513"/>
    <d v="2025-09-22T00:00:00"/>
    <s v="CUST1098"/>
    <x v="95"/>
    <s v="STORE16"/>
    <n v="1"/>
    <n v="1"/>
    <n v="372.75"/>
    <n v="372.75"/>
    <n v="0.12"/>
    <n v="0.12"/>
    <s v="Credit Card"/>
    <n v="328.02"/>
    <n v="372.63"/>
    <s v="West"/>
  </r>
  <r>
    <s v="SALE1514"/>
    <d v="2024-07-04T00:00:00"/>
    <s v="CUST1396"/>
    <x v="86"/>
    <s v="STORE4"/>
    <n v="1"/>
    <n v="1"/>
    <n v="994.18"/>
    <n v="994.18"/>
    <n v="0.05"/>
    <n v="0.05"/>
    <s v="PayPal"/>
    <n v="944.47099999999989"/>
    <n v="994.13"/>
    <s v="South"/>
  </r>
  <r>
    <s v="SALE1515"/>
    <d v="2024-07-31T00:00:00"/>
    <s v="CUST1422"/>
    <x v="42"/>
    <s v="STORE13"/>
    <n v="1"/>
    <n v="1"/>
    <n v="136.12"/>
    <n v="136.12"/>
    <n v="7.0000000000000007E-2"/>
    <n v="7.0000000000000007E-2"/>
    <s v="Credit Card"/>
    <n v="126.5916"/>
    <n v="136.05000000000001"/>
    <s v="East"/>
  </r>
  <r>
    <s v="SALE1516"/>
    <d v="2025-07-24T00:00:00"/>
    <s v="CUST1030"/>
    <x v="40"/>
    <s v="STORE18"/>
    <n v="3"/>
    <n v="3"/>
    <n v="634.45000000000005"/>
    <n v="634.45000000000005"/>
    <n v="0.17"/>
    <n v="0.17"/>
    <s v="PayPal"/>
    <n v="1579.7805000000001"/>
    <n v="1903.18"/>
    <s v="East"/>
  </r>
  <r>
    <s v="SALE1517"/>
    <d v="2024-10-14T00:00:00"/>
    <s v="CUST1329"/>
    <x v="91"/>
    <s v="STORE0"/>
    <n v="4"/>
    <n v="4"/>
    <n v="179.62"/>
    <n v="179.62"/>
    <n v="0.05"/>
    <n v="0.05"/>
    <s v="Credit Card"/>
    <n v="682.55600000000004"/>
    <n v="718.43000000000006"/>
    <s v="East"/>
  </r>
  <r>
    <s v="SALE1518"/>
    <d v="2025-01-01T00:00:00"/>
    <s v="CUST1294"/>
    <x v="42"/>
    <s v="STORE18"/>
    <n v="4"/>
    <n v="4"/>
    <n v="558.83000000000004"/>
    <n v="558.83000000000004"/>
    <n v="0.16"/>
    <n v="0.16"/>
    <s v="PayPal"/>
    <n v="1877.6687999999999"/>
    <n v="2235.1600000000003"/>
    <s v="East"/>
  </r>
  <r>
    <s v="SALE1519"/>
    <d v="2025-01-07T00:00:00"/>
    <s v="CUST1171"/>
    <x v="32"/>
    <s v="STORE6"/>
    <n v="2"/>
    <n v="2"/>
    <n v="859.74"/>
    <n v="859.74"/>
    <n v="0.25"/>
    <n v="0.25"/>
    <s v="COD"/>
    <n v="1289.6099999999999"/>
    <n v="1719.23"/>
    <s v="East"/>
  </r>
  <r>
    <s v="SALE1520"/>
    <d v="2025-10-06T00:00:00"/>
    <s v="CUST1106"/>
    <x v="15"/>
    <s v="STORE16"/>
    <n v="3"/>
    <n v="3"/>
    <n v="578.47"/>
    <n v="578.47"/>
    <n v="0.06"/>
    <n v="0.06"/>
    <s v="COD"/>
    <n v="1631.2854"/>
    <n v="1735.3500000000001"/>
    <s v="West"/>
  </r>
  <r>
    <s v="SALE1521"/>
    <d v="2024-02-22T00:00:00"/>
    <s v="CUST1055"/>
    <x v="39"/>
    <s v="STORE12"/>
    <n v="1"/>
    <n v="1"/>
    <n v="440.48"/>
    <n v="440.48"/>
    <n v="0.11"/>
    <n v="0.11"/>
    <s v="COD"/>
    <n v="392.02720000000011"/>
    <n v="440.37"/>
    <s v="North"/>
  </r>
  <r>
    <s v="SALE1522"/>
    <d v="2024-02-07T00:00:00"/>
    <s v="CUST1016"/>
    <x v="30"/>
    <s v="STORE19"/>
    <n v="2"/>
    <n v="2"/>
    <n v="303.67"/>
    <n v="303.67"/>
    <n v="0.05"/>
    <n v="0.05"/>
    <s v="PayPal"/>
    <n v="576.97299999999996"/>
    <n v="607.29000000000008"/>
    <s v="East"/>
  </r>
  <r>
    <s v="SALE1523"/>
    <d v="2025-08-26T00:00:00"/>
    <s v="CUST1336"/>
    <x v="1"/>
    <s v="STORE14"/>
    <n v="2"/>
    <n v="2"/>
    <n v="611.21"/>
    <n v="611.21"/>
    <n v="0.22"/>
    <n v="0.22"/>
    <s v="COD"/>
    <n v="953.48760000000004"/>
    <n v="1222.2"/>
    <s v="South"/>
  </r>
  <r>
    <s v="SALE1524"/>
    <d v="2023-11-09T00:00:00"/>
    <s v="CUST1202"/>
    <x v="11"/>
    <s v="STORE15"/>
    <n v="2"/>
    <n v="2"/>
    <n v="768.08"/>
    <n v="768.08"/>
    <n v="0.26"/>
    <n v="0.26"/>
    <s v="PayPal"/>
    <n v="1136.7583999999999"/>
    <n v="1535.9"/>
    <s v="North"/>
  </r>
  <r>
    <s v="SALE1525"/>
    <d v="2024-01-05T00:00:00"/>
    <s v="CUST1296"/>
    <x v="34"/>
    <s v="STORE18"/>
    <n v="1"/>
    <n v="1"/>
    <n v="616.82000000000005"/>
    <n v="616.82000000000005"/>
    <n v="0.24"/>
    <n v="0.24"/>
    <s v="Credit Card"/>
    <n v="468.78320000000002"/>
    <n v="616.58000000000004"/>
    <s v="East"/>
  </r>
  <r>
    <s v="SALE1526"/>
    <d v="2025-01-15T00:00:00"/>
    <s v="CUST1183"/>
    <x v="43"/>
    <s v="STORE18"/>
    <n v="1"/>
    <n v="1"/>
    <n v="470.34"/>
    <n v="470.34"/>
    <n v="0.18"/>
    <n v="0.18"/>
    <s v="COD"/>
    <n v="385.67880000000002"/>
    <n v="470.15999999999997"/>
    <s v="East"/>
  </r>
  <r>
    <s v="SALE1527"/>
    <d v="2024-07-26T00:00:00"/>
    <s v="CUST1219"/>
    <x v="27"/>
    <s v="STORE8"/>
    <n v="2"/>
    <n v="2"/>
    <n v="616.36"/>
    <n v="616.36"/>
    <n v="0.12"/>
    <n v="0.12"/>
    <s v="PayPal"/>
    <n v="1084.7936"/>
    <n v="1232.6000000000001"/>
    <s v="West"/>
  </r>
  <r>
    <s v="SALE1528"/>
    <d v="2024-05-22T00:00:00"/>
    <s v="CUST1082"/>
    <x v="58"/>
    <s v="STORE9"/>
    <n v="3"/>
    <n v="3"/>
    <n v="657.24"/>
    <n v="657.24"/>
    <n v="0.18"/>
    <n v="0.18"/>
    <s v="PayPal"/>
    <n v="1616.8104000000001"/>
    <n v="1971.54"/>
    <s v="South"/>
  </r>
  <r>
    <s v="SALE1529"/>
    <d v="2025-08-24T00:00:00"/>
    <s v="CUST1034"/>
    <x v="89"/>
    <s v="STORE19"/>
    <n v="2"/>
    <n v="2"/>
    <n v="392.45"/>
    <n v="392.45"/>
    <n v="0.04"/>
    <n v="0.04"/>
    <s v="PayPal"/>
    <n v="753.50399999999991"/>
    <n v="784.86"/>
    <s v="East"/>
  </r>
  <r>
    <s v="SALE1530"/>
    <d v="2024-02-24T00:00:00"/>
    <s v="CUST1245"/>
    <x v="43"/>
    <s v="STORE14"/>
    <n v="3"/>
    <n v="3"/>
    <n v="62.03"/>
    <n v="62.03"/>
    <n v="0.01"/>
    <n v="0.01"/>
    <s v="COD"/>
    <n v="184.22909999999999"/>
    <n v="186.08"/>
    <s v="South"/>
  </r>
  <r>
    <s v="SALE1531"/>
    <d v="2024-11-17T00:00:00"/>
    <s v="CUST1092"/>
    <x v="99"/>
    <s v="STORE3"/>
    <n v="4"/>
    <n v="4"/>
    <n v="933.73"/>
    <n v="933.73"/>
    <n v="0.25"/>
    <n v="0.25"/>
    <s v="PayPal"/>
    <n v="2801.19"/>
    <n v="3734.67"/>
    <s v="North"/>
  </r>
  <r>
    <s v="SALE1532"/>
    <d v="2025-09-28T00:00:00"/>
    <s v="CUST1155"/>
    <x v="65"/>
    <s v="STORE16"/>
    <n v="3"/>
    <n v="3"/>
    <n v="615.30999999999995"/>
    <n v="615.30999999999995"/>
    <n v="0.14000000000000001"/>
    <n v="0.14000000000000001"/>
    <s v="PayPal"/>
    <n v="1587.4998000000001"/>
    <n v="1845.7899999999997"/>
    <s v="West"/>
  </r>
  <r>
    <s v="SALE1533"/>
    <d v="2024-11-23T00:00:00"/>
    <s v="CUST1373"/>
    <x v="4"/>
    <s v="STORE18"/>
    <n v="4"/>
    <n v="4"/>
    <n v="790.38"/>
    <n v="790.38"/>
    <n v="0.22"/>
    <n v="0.22"/>
    <s v="COD"/>
    <n v="2465.9856"/>
    <n v="3161.3"/>
    <s v="East"/>
  </r>
  <r>
    <s v="SALE1534"/>
    <d v="2024-08-29T00:00:00"/>
    <s v="CUST1269"/>
    <x v="4"/>
    <s v="STORE17"/>
    <n v="2"/>
    <n v="2"/>
    <n v="102.85"/>
    <n v="102.85"/>
    <n v="0.08"/>
    <n v="0.08"/>
    <s v="PayPal"/>
    <n v="189.244"/>
    <n v="205.61999999999998"/>
    <s v="North"/>
  </r>
  <r>
    <s v="SALE1535"/>
    <d v="2025-05-04T00:00:00"/>
    <s v="CUST1039"/>
    <x v="75"/>
    <s v="STORE16"/>
    <n v="3"/>
    <n v="3"/>
    <n v="866.78"/>
    <n v="866.78"/>
    <n v="0.27"/>
    <n v="0.27"/>
    <s v="PayPal"/>
    <n v="1898.2482"/>
    <n v="2600.0700000000002"/>
    <s v="West"/>
  </r>
  <r>
    <s v="SALE1536"/>
    <d v="2024-03-27T00:00:00"/>
    <s v="CUST1208"/>
    <x v="36"/>
    <s v="STORE16"/>
    <n v="3"/>
    <n v="3"/>
    <n v="392.84"/>
    <n v="392.84"/>
    <n v="0.27"/>
    <n v="0.27"/>
    <s v="PayPal"/>
    <n v="860.31959999999992"/>
    <n v="1178.25"/>
    <s v="West"/>
  </r>
  <r>
    <s v="SALE1537"/>
    <d v="2025-01-31T00:00:00"/>
    <s v="CUST1323"/>
    <x v="93"/>
    <s v="STORE5"/>
    <n v="2"/>
    <n v="2"/>
    <n v="753.1"/>
    <n v="753.1"/>
    <n v="0.19"/>
    <n v="0.19"/>
    <s v="PayPal"/>
    <n v="1220.0219999999999"/>
    <n v="1506.01"/>
    <s v="North"/>
  </r>
  <r>
    <s v="SALE1538"/>
    <d v="2025-09-27T00:00:00"/>
    <s v="CUST1007"/>
    <x v="59"/>
    <s v="STORE17"/>
    <n v="2"/>
    <n v="2"/>
    <n v="700.91"/>
    <n v="700.91"/>
    <n v="0.1"/>
    <n v="0.1"/>
    <s v="PayPal"/>
    <n v="1261.6379999999999"/>
    <n v="1401.72"/>
    <s v="North"/>
  </r>
  <r>
    <s v="SALE1539"/>
    <d v="2025-04-28T00:00:00"/>
    <s v="CUST1072"/>
    <x v="5"/>
    <s v="STORE12"/>
    <n v="4"/>
    <n v="4"/>
    <n v="935.98"/>
    <n v="935.98"/>
    <n v="0.11"/>
    <n v="0.11"/>
    <s v="PayPal"/>
    <n v="3332.0888"/>
    <n v="3743.81"/>
    <s v="North"/>
  </r>
  <r>
    <s v="SALE1540"/>
    <d v="2025-07-11T00:00:00"/>
    <s v="CUST1485"/>
    <x v="3"/>
    <s v="STORE16"/>
    <n v="1"/>
    <n v="1"/>
    <n v="539.9"/>
    <n v="539.9"/>
    <n v="7.0000000000000007E-2"/>
    <n v="7.0000000000000007E-2"/>
    <s v="Credit Card"/>
    <n v="502.10700000000003"/>
    <n v="539.82999999999993"/>
    <s v="West"/>
  </r>
  <r>
    <s v="SALE1541"/>
    <d v="2024-10-08T00:00:00"/>
    <s v="CUST1171"/>
    <x v="43"/>
    <s v="STORE6"/>
    <n v="1"/>
    <n v="1"/>
    <n v="312.81"/>
    <n v="312.81"/>
    <n v="0.14000000000000001"/>
    <n v="0.14000000000000001"/>
    <s v="PayPal"/>
    <n v="269.01659999999998"/>
    <n v="312.67"/>
    <s v="East"/>
  </r>
  <r>
    <s v="SALE1542"/>
    <d v="2024-03-05T00:00:00"/>
    <s v="CUST1249"/>
    <x v="70"/>
    <s v="STORE7"/>
    <n v="3"/>
    <n v="3"/>
    <n v="855.96"/>
    <n v="855.96"/>
    <n v="0.28999999999999998"/>
    <n v="0.28999999999999998"/>
    <s v="COD"/>
    <n v="1823.1948"/>
    <n v="2567.59"/>
    <s v="South"/>
  </r>
  <r>
    <s v="SALE1543"/>
    <d v="2024-02-04T00:00:00"/>
    <s v="CUST1355"/>
    <x v="55"/>
    <s v="STORE11"/>
    <n v="3"/>
    <n v="3"/>
    <n v="305"/>
    <n v="305"/>
    <n v="0.01"/>
    <n v="0.01"/>
    <s v="COD"/>
    <n v="905.85"/>
    <n v="914.99"/>
    <s v="South"/>
  </r>
  <r>
    <s v="SALE1544"/>
    <d v="2024-03-10T00:00:00"/>
    <s v="CUST1468"/>
    <x v="8"/>
    <s v="STORE12"/>
    <n v="3"/>
    <n v="3"/>
    <n v="831.15"/>
    <n v="831.15"/>
    <n v="0.19"/>
    <n v="0.19"/>
    <s v="Credit Card"/>
    <n v="2019.6945000000001"/>
    <n v="2493.2599999999998"/>
    <s v="North"/>
  </r>
  <r>
    <s v="SALE1545"/>
    <d v="2025-09-26T00:00:00"/>
    <s v="CUST1207"/>
    <x v="99"/>
    <s v="STORE3"/>
    <n v="2"/>
    <n v="2"/>
    <n v="644.97"/>
    <n v="644.97"/>
    <n v="0.24"/>
    <n v="0.24"/>
    <s v="COD"/>
    <n v="980.35440000000006"/>
    <n v="1289.7"/>
    <s v="North"/>
  </r>
  <r>
    <s v="SALE1546"/>
    <d v="2025-07-01T00:00:00"/>
    <s v="CUST1095"/>
    <x v="12"/>
    <s v="STORE1"/>
    <n v="1"/>
    <n v="1"/>
    <n v="149.56"/>
    <n v="149.56"/>
    <n v="0.09"/>
    <n v="0.09"/>
    <s v="Credit Card"/>
    <n v="136.09960000000001"/>
    <n v="149.47"/>
    <s v="North"/>
  </r>
  <r>
    <s v="SALE1547"/>
    <d v="2024-05-22T00:00:00"/>
    <s v="CUST1217"/>
    <x v="19"/>
    <s v="STORE19"/>
    <n v="1"/>
    <n v="1"/>
    <n v="661.77"/>
    <n v="661.77"/>
    <n v="0.03"/>
    <n v="0.03"/>
    <s v="PayPal"/>
    <n v="641.91689999999994"/>
    <n v="661.74"/>
    <s v="East"/>
  </r>
  <r>
    <s v="SALE1548"/>
    <d v="2025-06-11T00:00:00"/>
    <s v="CUST1108"/>
    <x v="32"/>
    <s v="STORE7"/>
    <n v="3"/>
    <n v="3"/>
    <n v="99.67"/>
    <n v="99.67"/>
    <n v="0.17"/>
    <n v="0.17"/>
    <s v="Credit Card"/>
    <n v="248.17830000000001"/>
    <n v="298.83999999999997"/>
    <s v="South"/>
  </r>
  <r>
    <s v="SALE1549"/>
    <d v="2024-09-18T00:00:00"/>
    <s v="CUST1221"/>
    <x v="85"/>
    <s v="STORE1"/>
    <n v="3"/>
    <n v="3"/>
    <n v="103.66"/>
    <n v="103.66"/>
    <n v="0.26"/>
    <n v="0.26"/>
    <s v="COD"/>
    <n v="230.12520000000001"/>
    <n v="310.72000000000003"/>
    <s v="North"/>
  </r>
  <r>
    <s v="SALE1550"/>
    <d v="2023-11-28T00:00:00"/>
    <s v="CUST1436"/>
    <x v="43"/>
    <s v="STORE2"/>
    <n v="4"/>
    <n v="4"/>
    <n v="54.4"/>
    <n v="54.4"/>
    <n v="0.22"/>
    <n v="0.22"/>
    <s v="Credit Card"/>
    <n v="169.72800000000001"/>
    <n v="217.38"/>
    <s v="South"/>
  </r>
  <r>
    <s v="SALE1551"/>
    <d v="2024-05-23T00:00:00"/>
    <s v="CUST1490"/>
    <x v="94"/>
    <s v="STORE14"/>
    <n v="1"/>
    <n v="1"/>
    <n v="46.66"/>
    <n v="46.66"/>
    <n v="0.2"/>
    <n v="0.2"/>
    <s v="Credit Card"/>
    <n v="37.328000000000003"/>
    <n v="46.459999999999994"/>
    <s v="South"/>
  </r>
  <r>
    <s v="SALE1552"/>
    <d v="2024-06-04T00:00:00"/>
    <s v="CUST1007"/>
    <x v="78"/>
    <s v="STORE11"/>
    <n v="4"/>
    <n v="4"/>
    <n v="871.2"/>
    <n v="871.2"/>
    <n v="0.28999999999999998"/>
    <n v="0.28999999999999998"/>
    <s v="Credit Card"/>
    <n v="2474.2080000000001"/>
    <n v="3484.51"/>
    <s v="South"/>
  </r>
  <r>
    <s v="SALE1553"/>
    <d v="2025-03-08T00:00:00"/>
    <s v="CUST1379"/>
    <x v="97"/>
    <s v="STORE14"/>
    <n v="4"/>
    <n v="4"/>
    <n v="317.11"/>
    <n v="317.11"/>
    <n v="0.16"/>
    <n v="0.16"/>
    <s v="PayPal"/>
    <n v="1065.4896000000001"/>
    <n v="1268.28"/>
    <s v="South"/>
  </r>
  <r>
    <s v="SALE1554"/>
    <d v="2024-02-16T00:00:00"/>
    <s v="CUST1258"/>
    <x v="60"/>
    <s v="STORE13"/>
    <n v="2"/>
    <n v="2"/>
    <n v="388.34"/>
    <n v="388.34"/>
    <n v="0.09"/>
    <n v="0.09"/>
    <s v="PayPal"/>
    <n v="706.77879999999993"/>
    <n v="776.58999999999992"/>
    <s v="East"/>
  </r>
  <r>
    <s v="SALE1555"/>
    <d v="2023-11-22T00:00:00"/>
    <s v="CUST1319"/>
    <x v="37"/>
    <s v="STORE6"/>
    <n v="4"/>
    <n v="4"/>
    <n v="998.2"/>
    <n v="998.2"/>
    <n v="0.15"/>
    <n v="0.15"/>
    <s v="Credit Card"/>
    <n v="3393.88"/>
    <n v="3992.65"/>
    <s v="East"/>
  </r>
  <r>
    <s v="SALE1556"/>
    <d v="2024-11-10T00:00:00"/>
    <s v="CUST1493"/>
    <x v="14"/>
    <s v="STORE0"/>
    <n v="1"/>
    <n v="1"/>
    <n v="887.38"/>
    <n v="887.38"/>
    <n v="0.01"/>
    <n v="0.01"/>
    <s v="COD"/>
    <n v="878.50620000000004"/>
    <n v="887.37"/>
    <s v="East"/>
  </r>
  <r>
    <s v="SALE1557"/>
    <d v="2024-08-20T00:00:00"/>
    <s v="CUST1312"/>
    <x v="92"/>
    <s v="STORE12"/>
    <n v="4"/>
    <n v="4"/>
    <n v="332.97"/>
    <n v="332.97"/>
    <n v="0.28000000000000003"/>
    <n v="0.28000000000000003"/>
    <s v="Credit Card"/>
    <n v="958.95360000000005"/>
    <n v="1331.6000000000001"/>
    <s v="North"/>
  </r>
  <r>
    <s v="SALE1558"/>
    <d v="2025-10-04T00:00:00"/>
    <s v="CUST1021"/>
    <x v="54"/>
    <s v="STORE0"/>
    <n v="2"/>
    <n v="2"/>
    <n v="157.91"/>
    <n v="157.91"/>
    <n v="0.09"/>
    <n v="0.09"/>
    <s v="COD"/>
    <n v="287.39620000000002"/>
    <n v="315.73"/>
    <s v="East"/>
  </r>
  <r>
    <s v="SALE1559"/>
    <d v="2024-09-04T00:00:00"/>
    <s v="CUST1356"/>
    <x v="21"/>
    <s v="STORE18"/>
    <n v="1"/>
    <n v="1"/>
    <n v="548.15"/>
    <n v="548.15"/>
    <n v="0.11"/>
    <n v="0.11"/>
    <s v="Credit Card"/>
    <n v="487.8535"/>
    <n v="548.04"/>
    <s v="East"/>
  </r>
  <r>
    <s v="SALE1560"/>
    <d v="2024-09-20T00:00:00"/>
    <s v="CUST1209"/>
    <x v="70"/>
    <s v="STORE15"/>
    <n v="1"/>
    <n v="1"/>
    <n v="135.13"/>
    <n v="135.13"/>
    <n v="0.04"/>
    <n v="0.04"/>
    <s v="Credit Card"/>
    <n v="129.72479999999999"/>
    <n v="135.09"/>
    <s v="North"/>
  </r>
  <r>
    <s v="SALE1561"/>
    <d v="2023-12-21T00:00:00"/>
    <s v="CUST1219"/>
    <x v="6"/>
    <s v="STORE3"/>
    <n v="3"/>
    <n v="3"/>
    <n v="579.26"/>
    <n v="579.26"/>
    <n v="0.19"/>
    <n v="0.19"/>
    <s v="Credit Card"/>
    <n v="1407.6017999999999"/>
    <n v="1737.59"/>
    <s v="North"/>
  </r>
  <r>
    <s v="SALE1562"/>
    <d v="2024-10-17T00:00:00"/>
    <s v="CUST1389"/>
    <x v="53"/>
    <s v="STORE0"/>
    <n v="1"/>
    <n v="1"/>
    <n v="465.63"/>
    <n v="465.63"/>
    <n v="0.25"/>
    <n v="0.25"/>
    <s v="Credit Card"/>
    <n v="349.22250000000003"/>
    <n v="465.38"/>
    <s v="East"/>
  </r>
  <r>
    <s v="SALE1563"/>
    <d v="2024-03-21T00:00:00"/>
    <s v="CUST1047"/>
    <x v="3"/>
    <s v="STORE16"/>
    <n v="2"/>
    <n v="2"/>
    <n v="675.61"/>
    <n v="675.61"/>
    <n v="0.08"/>
    <n v="0.08"/>
    <s v="COD"/>
    <n v="1243.1224"/>
    <n v="1351.14"/>
    <s v="West"/>
  </r>
  <r>
    <s v="SALE1564"/>
    <d v="2024-06-15T00:00:00"/>
    <s v="CUST1416"/>
    <x v="9"/>
    <s v="STORE6"/>
    <n v="1"/>
    <n v="1"/>
    <n v="718.99"/>
    <n v="718.99"/>
    <n v="0.08"/>
    <n v="0.08"/>
    <s v="PayPal"/>
    <n v="661.47080000000005"/>
    <n v="718.91"/>
    <s v="East"/>
  </r>
  <r>
    <s v="SALE1565"/>
    <d v="2025-10-13T00:00:00"/>
    <s v="CUST1376"/>
    <x v="66"/>
    <s v="STORE10"/>
    <n v="2"/>
    <n v="2"/>
    <n v="675.65"/>
    <n v="675.65"/>
    <n v="0.2"/>
    <n v="0.2"/>
    <s v="COD"/>
    <n v="1081.04"/>
    <n v="1351.1"/>
    <s v="East"/>
  </r>
  <r>
    <s v="SALE1566"/>
    <d v="2024-03-23T00:00:00"/>
    <s v="CUST1336"/>
    <x v="98"/>
    <s v="STORE15"/>
    <n v="4"/>
    <n v="4"/>
    <n v="284.24"/>
    <n v="284.24"/>
    <n v="0.1"/>
    <n v="0.1"/>
    <s v="Credit Card"/>
    <n v="1023.264"/>
    <n v="1136.8600000000001"/>
    <s v="North"/>
  </r>
  <r>
    <s v="SALE1567"/>
    <d v="2024-03-23T00:00:00"/>
    <s v="CUST1213"/>
    <x v="55"/>
    <s v="STORE3"/>
    <n v="1"/>
    <n v="1"/>
    <n v="94.26"/>
    <n v="94.26"/>
    <n v="0.18"/>
    <n v="0.18"/>
    <s v="PayPal"/>
    <n v="77.293200000000013"/>
    <n v="94.08"/>
    <s v="North"/>
  </r>
  <r>
    <s v="SALE1568"/>
    <d v="2025-05-12T00:00:00"/>
    <s v="CUST1416"/>
    <x v="96"/>
    <s v="STORE10"/>
    <n v="4"/>
    <n v="4"/>
    <n v="458.58"/>
    <n v="458.58"/>
    <n v="0.28999999999999998"/>
    <n v="0.28999999999999998"/>
    <s v="COD"/>
    <n v="1302.3671999999999"/>
    <n v="1834.03"/>
    <s v="East"/>
  </r>
  <r>
    <s v="SALE1569"/>
    <d v="2024-06-09T00:00:00"/>
    <s v="CUST1113"/>
    <x v="15"/>
    <s v="STORE10"/>
    <n v="4"/>
    <n v="4"/>
    <n v="704.49"/>
    <n v="704.49"/>
    <n v="0.05"/>
    <n v="0.05"/>
    <s v="COD"/>
    <n v="2677.0619999999999"/>
    <n v="2817.91"/>
    <s v="East"/>
  </r>
  <r>
    <s v="SALE1570"/>
    <d v="2023-12-24T00:00:00"/>
    <s v="CUST1032"/>
    <x v="16"/>
    <s v="STORE19"/>
    <n v="4"/>
    <n v="4"/>
    <n v="822.32"/>
    <n v="822.32"/>
    <n v="0.26"/>
    <n v="0.26"/>
    <s v="PayPal"/>
    <n v="2434.0672"/>
    <n v="3289.02"/>
    <s v="East"/>
  </r>
  <r>
    <s v="SALE1571"/>
    <d v="2024-02-03T00:00:00"/>
    <s v="CUST1245"/>
    <x v="58"/>
    <s v="STORE13"/>
    <n v="4"/>
    <n v="4"/>
    <n v="785.41"/>
    <n v="785.41"/>
    <n v="0.13"/>
    <n v="0.13"/>
    <s v="COD"/>
    <n v="2733.2267999999999"/>
    <n v="3141.5099999999998"/>
    <s v="East"/>
  </r>
  <r>
    <s v="SALE1572"/>
    <d v="2024-06-22T00:00:00"/>
    <s v="CUST1031"/>
    <x v="11"/>
    <s v="STORE14"/>
    <n v="1"/>
    <n v="1"/>
    <n v="405.8"/>
    <n v="405.8"/>
    <n v="0.11"/>
    <n v="0.11"/>
    <s v="PayPal"/>
    <n v="361.16199999999998"/>
    <n v="405.69"/>
    <s v="South"/>
  </r>
  <r>
    <s v="SALE1573"/>
    <d v="2024-11-16T00:00:00"/>
    <s v="CUST1433"/>
    <x v="52"/>
    <s v="STORE9"/>
    <n v="2"/>
    <n v="2"/>
    <n v="976.83"/>
    <n v="976.83"/>
    <n v="0.1"/>
    <n v="0.1"/>
    <s v="PayPal"/>
    <n v="1758.2940000000001"/>
    <n v="1953.5600000000002"/>
    <s v="South"/>
  </r>
  <r>
    <s v="SALE1574"/>
    <d v="2024-06-29T00:00:00"/>
    <s v="CUST1273"/>
    <x v="91"/>
    <s v="STORE2"/>
    <n v="1"/>
    <n v="1"/>
    <n v="644.15"/>
    <n v="644.15"/>
    <n v="0.06"/>
    <n v="0.06"/>
    <s v="Credit Card"/>
    <n v="605.50099999999998"/>
    <n v="644.09"/>
    <s v="South"/>
  </r>
  <r>
    <s v="SALE1575"/>
    <d v="2025-08-28T00:00:00"/>
    <s v="CUST1337"/>
    <x v="22"/>
    <s v="STORE13"/>
    <n v="1"/>
    <n v="1"/>
    <n v="470.55"/>
    <n v="470.55"/>
    <n v="0.23"/>
    <n v="0.23"/>
    <s v="PayPal"/>
    <n v="362.32350000000002"/>
    <n v="470.32"/>
    <s v="East"/>
  </r>
  <r>
    <s v="SALE1576"/>
    <d v="2023-11-11T00:00:00"/>
    <s v="CUST1478"/>
    <x v="84"/>
    <s v="STORE6"/>
    <n v="3"/>
    <n v="3"/>
    <n v="598.82000000000005"/>
    <n v="598.82000000000005"/>
    <n v="0.19"/>
    <n v="0.19"/>
    <s v="COD"/>
    <n v="1455.1325999999999"/>
    <n v="1796.27"/>
    <s v="East"/>
  </r>
  <r>
    <s v="SALE1577"/>
    <d v="2025-07-13T00:00:00"/>
    <s v="CUST1101"/>
    <x v="42"/>
    <s v="STORE12"/>
    <n v="4"/>
    <n v="4"/>
    <n v="659.17"/>
    <n v="659.17"/>
    <n v="0.12"/>
    <n v="0.12"/>
    <s v="Credit Card"/>
    <n v="2320.2784000000001"/>
    <n v="2636.56"/>
    <s v="North"/>
  </r>
  <r>
    <s v="SALE1578"/>
    <d v="2024-10-07T00:00:00"/>
    <s v="CUST1104"/>
    <x v="54"/>
    <s v="STORE1"/>
    <n v="2"/>
    <n v="2"/>
    <n v="216.02"/>
    <n v="216.02"/>
    <n v="0.25"/>
    <n v="0.25"/>
    <s v="Credit Card"/>
    <n v="324.02999999999997"/>
    <n v="431.79"/>
    <s v="North"/>
  </r>
  <r>
    <s v="SALE1579"/>
    <d v="2025-04-27T00:00:00"/>
    <s v="CUST1030"/>
    <x v="45"/>
    <s v="STORE10"/>
    <n v="2"/>
    <n v="2"/>
    <n v="613.47"/>
    <n v="613.47"/>
    <n v="0.02"/>
    <n v="0.02"/>
    <s v="PayPal"/>
    <n v="1202.4012"/>
    <n v="1226.92"/>
    <s v="East"/>
  </r>
  <r>
    <s v="SALE1580"/>
    <d v="2025-09-21T00:00:00"/>
    <s v="CUST1098"/>
    <x v="87"/>
    <s v="STORE12"/>
    <n v="2"/>
    <n v="2"/>
    <n v="485.17"/>
    <n v="485.17"/>
    <n v="0.11"/>
    <n v="0.11"/>
    <s v="PayPal"/>
    <n v="863.60260000000005"/>
    <n v="970.23"/>
    <s v="North"/>
  </r>
  <r>
    <s v="SALE1581"/>
    <d v="2023-12-08T00:00:00"/>
    <s v="CUST1307"/>
    <x v="54"/>
    <s v="STORE10"/>
    <n v="1"/>
    <n v="1"/>
    <n v="209.7"/>
    <n v="209.7"/>
    <n v="0.2"/>
    <n v="0.2"/>
    <s v="PayPal"/>
    <n v="167.76"/>
    <n v="209.5"/>
    <s v="East"/>
  </r>
  <r>
    <s v="SALE1582"/>
    <d v="2024-04-20T00:00:00"/>
    <s v="CUST1326"/>
    <x v="80"/>
    <s v="STORE0"/>
    <n v="1"/>
    <n v="1"/>
    <n v="681.47"/>
    <n v="681.47"/>
    <n v="0.15"/>
    <n v="0.15"/>
    <s v="Credit Card"/>
    <n v="579.24950000000001"/>
    <n v="681.32"/>
    <s v="East"/>
  </r>
  <r>
    <s v="SALE1583"/>
    <d v="2025-01-10T00:00:00"/>
    <s v="CUST1440"/>
    <x v="3"/>
    <s v="STORE17"/>
    <n v="2"/>
    <n v="2"/>
    <n v="877.21"/>
    <n v="877.21"/>
    <n v="0.1"/>
    <n v="0.1"/>
    <s v="Credit Card"/>
    <n v="1578.9780000000001"/>
    <n v="1754.3200000000002"/>
    <s v="North"/>
  </r>
  <r>
    <s v="SALE1584"/>
    <d v="2025-09-02T00:00:00"/>
    <s v="CUST1318"/>
    <x v="36"/>
    <s v="STORE5"/>
    <n v="2"/>
    <n v="2"/>
    <n v="479.77"/>
    <n v="479.77"/>
    <n v="0.21"/>
    <n v="0.21"/>
    <s v="PayPal"/>
    <n v="758.03660000000002"/>
    <n v="959.32999999999993"/>
    <s v="North"/>
  </r>
  <r>
    <s v="SALE1585"/>
    <d v="2024-10-24T00:00:00"/>
    <s v="CUST1322"/>
    <x v="50"/>
    <s v="STORE15"/>
    <n v="1"/>
    <n v="1"/>
    <n v="140.72"/>
    <n v="140.72"/>
    <n v="0"/>
    <n v="0"/>
    <s v="COD"/>
    <n v="140.72"/>
    <n v="140.72"/>
    <s v="North"/>
  </r>
  <r>
    <s v="SALE1586"/>
    <d v="2025-01-11T00:00:00"/>
    <s v="CUST1027"/>
    <x v="46"/>
    <s v="STORE6"/>
    <n v="2"/>
    <n v="2"/>
    <n v="764.25"/>
    <n v="764.25"/>
    <n v="0.23"/>
    <n v="0.23"/>
    <s v="PayPal"/>
    <n v="1176.9449999999999"/>
    <n v="1528.27"/>
    <s v="East"/>
  </r>
  <r>
    <s v="SALE1587"/>
    <d v="2024-01-09T00:00:00"/>
    <s v="CUST1222"/>
    <x v="50"/>
    <s v="STORE5"/>
    <n v="3"/>
    <n v="3"/>
    <n v="107.8"/>
    <n v="107.8"/>
    <n v="0.28999999999999998"/>
    <n v="0.28999999999999998"/>
    <s v="PayPal"/>
    <n v="229.614"/>
    <n v="323.10999999999996"/>
    <s v="North"/>
  </r>
  <r>
    <s v="SALE1588"/>
    <d v="2025-04-10T00:00:00"/>
    <s v="CUST1147"/>
    <x v="62"/>
    <s v="STORE8"/>
    <n v="4"/>
    <n v="4"/>
    <n v="565.37"/>
    <n v="565.37"/>
    <n v="7.0000000000000007E-2"/>
    <n v="7.0000000000000007E-2"/>
    <s v="PayPal"/>
    <n v="2103.1763999999998"/>
    <n v="2261.41"/>
    <s v="West"/>
  </r>
  <r>
    <s v="SALE1589"/>
    <d v="2023-11-05T00:00:00"/>
    <s v="CUST1034"/>
    <x v="14"/>
    <s v="STORE4"/>
    <n v="3"/>
    <n v="3"/>
    <n v="811.45"/>
    <n v="811.45"/>
    <n v="0.26"/>
    <n v="0.26"/>
    <s v="Credit Card"/>
    <n v="1801.4190000000001"/>
    <n v="2434.09"/>
    <s v="South"/>
  </r>
  <r>
    <s v="SALE1590"/>
    <d v="2025-04-02T00:00:00"/>
    <s v="CUST1410"/>
    <x v="9"/>
    <s v="STORE19"/>
    <n v="4"/>
    <n v="4"/>
    <n v="62.25"/>
    <n v="62.25"/>
    <n v="0.11"/>
    <n v="0.11"/>
    <s v="PayPal"/>
    <n v="221.61"/>
    <n v="248.89"/>
    <s v="East"/>
  </r>
  <r>
    <s v="SALE1591"/>
    <d v="2025-05-30T00:00:00"/>
    <s v="CUST1025"/>
    <x v="98"/>
    <s v="STORE10"/>
    <n v="1"/>
    <n v="1"/>
    <n v="749.78"/>
    <n v="749.78"/>
    <n v="0.03"/>
    <n v="0.03"/>
    <s v="Credit Card"/>
    <n v="727.28659999999991"/>
    <n v="749.75"/>
    <s v="East"/>
  </r>
  <r>
    <s v="SALE1592"/>
    <d v="2024-07-23T00:00:00"/>
    <s v="CUST1350"/>
    <x v="4"/>
    <s v="STORE5"/>
    <n v="3"/>
    <n v="3"/>
    <n v="630.28"/>
    <n v="630.28"/>
    <n v="7.0000000000000007E-2"/>
    <n v="7.0000000000000007E-2"/>
    <s v="COD"/>
    <n v="1758.4811999999999"/>
    <n v="1890.77"/>
    <s v="North"/>
  </r>
  <r>
    <s v="SALE1593"/>
    <d v="2024-03-04T00:00:00"/>
    <s v="CUST1143"/>
    <x v="37"/>
    <s v="STORE16"/>
    <n v="1"/>
    <n v="1"/>
    <n v="101.84"/>
    <n v="101.84"/>
    <n v="0.17"/>
    <n v="0.17"/>
    <s v="Credit Card"/>
    <n v="84.527199999999993"/>
    <n v="101.67"/>
    <s v="West"/>
  </r>
  <r>
    <s v="SALE1594"/>
    <d v="2023-11-26T00:00:00"/>
    <s v="CUST1055"/>
    <x v="10"/>
    <s v="STORE18"/>
    <n v="4"/>
    <n v="4"/>
    <n v="641.45000000000005"/>
    <n v="641.45000000000005"/>
    <n v="0.16"/>
    <n v="0.16"/>
    <s v="COD"/>
    <n v="2155.2719999999999"/>
    <n v="2565.6400000000003"/>
    <s v="East"/>
  </r>
  <r>
    <s v="SALE1595"/>
    <d v="2025-07-11T00:00:00"/>
    <s v="CUST1471"/>
    <x v="19"/>
    <s v="STORE1"/>
    <n v="1"/>
    <n v="1"/>
    <n v="135.87"/>
    <n v="135.87"/>
    <n v="0.23"/>
    <n v="0.23"/>
    <s v="PayPal"/>
    <n v="104.6199"/>
    <n v="135.64000000000001"/>
    <s v="North"/>
  </r>
  <r>
    <s v="SALE1596"/>
    <d v="2024-02-22T00:00:00"/>
    <s v="CUST1095"/>
    <x v="39"/>
    <s v="STORE6"/>
    <n v="1"/>
    <n v="1"/>
    <n v="388.35"/>
    <n v="388.35"/>
    <n v="0.01"/>
    <n v="0.01"/>
    <s v="PayPal"/>
    <n v="384.4665"/>
    <n v="388.34000000000003"/>
    <s v="East"/>
  </r>
  <r>
    <s v="SALE1597"/>
    <d v="2024-03-16T00:00:00"/>
    <s v="CUST1486"/>
    <x v="48"/>
    <s v="STORE9"/>
    <n v="2"/>
    <n v="2"/>
    <n v="999.08"/>
    <n v="999.08"/>
    <n v="0.3"/>
    <n v="0.3"/>
    <s v="PayPal"/>
    <n v="1398.712"/>
    <n v="1997.8600000000001"/>
    <s v="South"/>
  </r>
  <r>
    <s v="SALE1598"/>
    <d v="2025-08-18T00:00:00"/>
    <s v="CUST1170"/>
    <x v="48"/>
    <s v="STORE17"/>
    <n v="3"/>
    <n v="3"/>
    <n v="453.19"/>
    <n v="453.19"/>
    <n v="0.08"/>
    <n v="0.08"/>
    <s v="COD"/>
    <n v="1250.8044"/>
    <n v="1359.49"/>
    <s v="North"/>
  </r>
  <r>
    <s v="SALE1599"/>
    <d v="2024-10-02T00:00:00"/>
    <s v="CUST1235"/>
    <x v="61"/>
    <s v="STORE10"/>
    <n v="2"/>
    <n v="2"/>
    <n v="61.31"/>
    <n v="61.31"/>
    <n v="0.15"/>
    <n v="0.15"/>
    <s v="COD"/>
    <n v="104.227"/>
    <n v="122.47"/>
    <s v="East"/>
  </r>
  <r>
    <s v="SALE1600"/>
    <d v="2023-10-24T00:00:00"/>
    <s v="CUST1342"/>
    <x v="82"/>
    <s v="STORE10"/>
    <n v="2"/>
    <n v="2"/>
    <n v="870.13"/>
    <n v="870.13"/>
    <n v="0.23"/>
    <n v="0.23"/>
    <s v="Credit Card"/>
    <n v="1340.0001999999999"/>
    <n v="1740.03"/>
    <s v="East"/>
  </r>
  <r>
    <s v="SALE1601"/>
    <d v="2025-01-07T00:00:00"/>
    <s v="CUST1067"/>
    <x v="5"/>
    <s v="STORE19"/>
    <n v="1"/>
    <n v="1"/>
    <n v="336.51"/>
    <n v="336.51"/>
    <n v="0.11"/>
    <n v="0.11"/>
    <s v="PayPal"/>
    <n v="299.4939"/>
    <n v="336.4"/>
    <s v="East"/>
  </r>
  <r>
    <s v="SALE1602"/>
    <d v="2024-01-22T00:00:00"/>
    <s v="CUST1181"/>
    <x v="22"/>
    <s v="STORE0"/>
    <n v="1"/>
    <n v="1"/>
    <n v="305.70999999999998"/>
    <n v="305.70999999999998"/>
    <n v="0.26"/>
    <n v="0.26"/>
    <s v="COD"/>
    <n v="226.22540000000001"/>
    <n v="305.45"/>
    <s v="East"/>
  </r>
  <r>
    <s v="SALE1603"/>
    <d v="2023-10-25T00:00:00"/>
    <s v="CUST1121"/>
    <x v="31"/>
    <s v="STORE18"/>
    <n v="2"/>
    <n v="2"/>
    <n v="635.39"/>
    <n v="635.39"/>
    <n v="0.28999999999999998"/>
    <n v="0.28999999999999998"/>
    <s v="COD"/>
    <n v="902.25379999999996"/>
    <n v="1270.49"/>
    <s v="East"/>
  </r>
  <r>
    <s v="SALE1604"/>
    <d v="2024-07-18T00:00:00"/>
    <s v="CUST1116"/>
    <x v="80"/>
    <s v="STORE19"/>
    <n v="2"/>
    <n v="2"/>
    <n v="253.87"/>
    <n v="253.87"/>
    <n v="0.23"/>
    <n v="0.23"/>
    <s v="COD"/>
    <n v="390.95979999999997"/>
    <n v="507.51"/>
    <s v="East"/>
  </r>
  <r>
    <s v="SALE1605"/>
    <d v="2024-06-29T00:00:00"/>
    <s v="CUST1484"/>
    <x v="3"/>
    <s v="STORE17"/>
    <n v="3"/>
    <n v="3"/>
    <n v="915.81"/>
    <n v="915.81"/>
    <n v="0.17"/>
    <n v="0.17"/>
    <s v="COD"/>
    <n v="2280.3669"/>
    <n v="2747.2599999999998"/>
    <s v="North"/>
  </r>
  <r>
    <s v="SALE1606"/>
    <d v="2025-05-18T00:00:00"/>
    <s v="CUST1209"/>
    <x v="63"/>
    <s v="STORE8"/>
    <n v="3"/>
    <n v="3"/>
    <n v="779.5"/>
    <n v="779.5"/>
    <n v="0.02"/>
    <n v="0.02"/>
    <s v="Credit Card"/>
    <n v="2291.73"/>
    <n v="2338.48"/>
    <s v="West"/>
  </r>
  <r>
    <s v="SALE1607"/>
    <d v="2024-06-27T00:00:00"/>
    <s v="CUST1469"/>
    <x v="86"/>
    <s v="STORE16"/>
    <n v="2"/>
    <n v="2"/>
    <n v="780.57"/>
    <n v="780.57"/>
    <n v="0.26"/>
    <n v="0.26"/>
    <s v="Credit Card"/>
    <n v="1155.2436"/>
    <n v="1560.88"/>
    <s v="West"/>
  </r>
  <r>
    <s v="SALE1608"/>
    <d v="2024-04-08T00:00:00"/>
    <s v="CUST1383"/>
    <x v="98"/>
    <s v="STORE19"/>
    <n v="1"/>
    <n v="1"/>
    <n v="511.35"/>
    <n v="511.35"/>
    <n v="0"/>
    <n v="0"/>
    <s v="Credit Card"/>
    <n v="511.35"/>
    <n v="511.35"/>
    <s v="East"/>
  </r>
  <r>
    <s v="SALE1609"/>
    <d v="2025-05-26T00:00:00"/>
    <s v="CUST1016"/>
    <x v="0"/>
    <s v="STORE3"/>
    <n v="4"/>
    <n v="4"/>
    <n v="44.07"/>
    <n v="44.07"/>
    <n v="0.28999999999999998"/>
    <n v="0.28999999999999998"/>
    <s v="COD"/>
    <n v="125.1588"/>
    <n v="175.99"/>
    <s v="North"/>
  </r>
  <r>
    <s v="SALE1610"/>
    <d v="2024-01-29T00:00:00"/>
    <s v="CUST1197"/>
    <x v="20"/>
    <s v="STORE11"/>
    <n v="2"/>
    <n v="2"/>
    <n v="895.92"/>
    <n v="895.92"/>
    <n v="0.15"/>
    <n v="0.15"/>
    <s v="Credit Card"/>
    <n v="1523.0640000000001"/>
    <n v="1791.6899999999998"/>
    <s v="South"/>
  </r>
  <r>
    <s v="SALE1611"/>
    <d v="2024-11-23T00:00:00"/>
    <s v="CUST1305"/>
    <x v="27"/>
    <s v="STORE2"/>
    <n v="4"/>
    <n v="4"/>
    <n v="456.32"/>
    <n v="456.32"/>
    <n v="0.22"/>
    <n v="0.22"/>
    <s v="COD"/>
    <n v="1423.7184"/>
    <n v="1825.06"/>
    <s v="South"/>
  </r>
  <r>
    <s v="SALE1612"/>
    <d v="2025-04-30T00:00:00"/>
    <s v="CUST1420"/>
    <x v="13"/>
    <s v="STORE0"/>
    <n v="1"/>
    <n v="1"/>
    <n v="905.5"/>
    <n v="905.5"/>
    <n v="0.28999999999999998"/>
    <n v="0.28999999999999998"/>
    <s v="COD"/>
    <n v="642.90499999999997"/>
    <n v="905.21"/>
    <s v="East"/>
  </r>
  <r>
    <s v="SALE1613"/>
    <d v="2024-08-19T00:00:00"/>
    <s v="CUST1204"/>
    <x v="30"/>
    <s v="STORE13"/>
    <n v="3"/>
    <n v="3"/>
    <n v="63.19"/>
    <n v="63.19"/>
    <n v="0.08"/>
    <n v="0.08"/>
    <s v="Credit Card"/>
    <n v="174.40440000000001"/>
    <n v="189.48999999999998"/>
    <s v="East"/>
  </r>
  <r>
    <s v="SALE1614"/>
    <d v="2024-12-02T00:00:00"/>
    <s v="CUST1050"/>
    <x v="7"/>
    <s v="STORE7"/>
    <n v="3"/>
    <n v="3"/>
    <n v="687.66"/>
    <n v="687.66"/>
    <n v="0.06"/>
    <n v="0.06"/>
    <s v="PayPal"/>
    <n v="1939.2012"/>
    <n v="2062.92"/>
    <s v="South"/>
  </r>
  <r>
    <s v="SALE1615"/>
    <d v="2025-03-26T00:00:00"/>
    <s v="CUST1219"/>
    <x v="19"/>
    <s v="STORE9"/>
    <n v="4"/>
    <n v="4"/>
    <n v="639.05999999999995"/>
    <n v="639.05999999999995"/>
    <n v="0.12"/>
    <n v="0.12"/>
    <s v="PayPal"/>
    <n v="2249.4911999999999"/>
    <n v="2556.12"/>
    <s v="South"/>
  </r>
  <r>
    <s v="SALE1616"/>
    <d v="2024-06-13T00:00:00"/>
    <s v="CUST1067"/>
    <x v="51"/>
    <s v="STORE7"/>
    <n v="1"/>
    <n v="1"/>
    <n v="475.15"/>
    <n v="475.15"/>
    <n v="0.04"/>
    <n v="0.04"/>
    <s v="COD"/>
    <n v="456.14399999999989"/>
    <n v="475.10999999999996"/>
    <s v="South"/>
  </r>
  <r>
    <s v="SALE1617"/>
    <d v="2024-08-30T00:00:00"/>
    <s v="CUST1190"/>
    <x v="38"/>
    <s v="STORE6"/>
    <n v="1"/>
    <n v="1"/>
    <n v="62.38"/>
    <n v="62.38"/>
    <n v="0.08"/>
    <n v="0.08"/>
    <s v="COD"/>
    <n v="57.389600000000002"/>
    <n v="62.300000000000004"/>
    <s v="East"/>
  </r>
  <r>
    <s v="SALE1618"/>
    <d v="2024-03-24T00:00:00"/>
    <s v="CUST1354"/>
    <x v="5"/>
    <s v="STORE7"/>
    <n v="1"/>
    <n v="1"/>
    <n v="977.02"/>
    <n v="977.02"/>
    <n v="0.2"/>
    <n v="0.2"/>
    <s v="COD"/>
    <n v="781.61599999999999"/>
    <n v="976.81999999999994"/>
    <s v="South"/>
  </r>
  <r>
    <s v="SALE1619"/>
    <d v="2024-09-11T00:00:00"/>
    <s v="CUST1074"/>
    <x v="50"/>
    <s v="STORE4"/>
    <n v="2"/>
    <n v="2"/>
    <n v="898.81"/>
    <n v="898.81"/>
    <n v="0.25"/>
    <n v="0.25"/>
    <s v="Credit Card"/>
    <n v="1348.2149999999999"/>
    <n v="1797.37"/>
    <s v="South"/>
  </r>
  <r>
    <s v="SALE1620"/>
    <d v="2025-04-22T00:00:00"/>
    <s v="CUST1351"/>
    <x v="71"/>
    <s v="STORE3"/>
    <n v="2"/>
    <n v="2"/>
    <n v="422.13"/>
    <n v="422.13"/>
    <n v="0.28000000000000003"/>
    <n v="0.28000000000000003"/>
    <s v="Credit Card"/>
    <n v="607.86720000000003"/>
    <n v="843.98"/>
    <s v="North"/>
  </r>
  <r>
    <s v="SALE1621"/>
    <d v="2024-08-20T00:00:00"/>
    <s v="CUST1050"/>
    <x v="13"/>
    <s v="STORE11"/>
    <n v="1"/>
    <n v="1"/>
    <n v="324.56"/>
    <n v="324.56"/>
    <n v="0.03"/>
    <n v="0.03"/>
    <s v="COD"/>
    <n v="314.82319999999999"/>
    <n v="324.53000000000003"/>
    <s v="South"/>
  </r>
  <r>
    <s v="SALE1622"/>
    <d v="2024-08-27T00:00:00"/>
    <s v="CUST1468"/>
    <x v="76"/>
    <s v="STORE16"/>
    <n v="4"/>
    <n v="4"/>
    <n v="570.38"/>
    <n v="570.38"/>
    <n v="0.26"/>
    <n v="0.26"/>
    <s v="PayPal"/>
    <n v="1688.3248000000001"/>
    <n v="2281.2599999999998"/>
    <s v="West"/>
  </r>
  <r>
    <s v="SALE1623"/>
    <d v="2024-07-06T00:00:00"/>
    <s v="CUST1394"/>
    <x v="13"/>
    <s v="STORE15"/>
    <n v="2"/>
    <n v="2"/>
    <n v="223.73"/>
    <n v="223.73"/>
    <n v="0.11"/>
    <n v="0.11"/>
    <s v="PayPal"/>
    <n v="398.23939999999999"/>
    <n v="447.34999999999997"/>
    <s v="North"/>
  </r>
  <r>
    <s v="SALE1624"/>
    <d v="2025-07-30T00:00:00"/>
    <s v="CUST1351"/>
    <x v="56"/>
    <s v="STORE16"/>
    <n v="4"/>
    <n v="4"/>
    <n v="164.93"/>
    <n v="164.93"/>
    <n v="0.11"/>
    <n v="0.11"/>
    <s v="Credit Card"/>
    <n v="587.1508"/>
    <n v="659.61"/>
    <s v="West"/>
  </r>
  <r>
    <s v="SALE1625"/>
    <d v="2024-10-04T00:00:00"/>
    <s v="CUST1249"/>
    <x v="5"/>
    <s v="STORE7"/>
    <n v="3"/>
    <n v="3"/>
    <n v="326.66000000000003"/>
    <n v="326.66000000000003"/>
    <n v="0.28000000000000003"/>
    <n v="0.28000000000000003"/>
    <s v="COD"/>
    <n v="705.5856"/>
    <n v="979.7"/>
    <s v="South"/>
  </r>
  <r>
    <s v="SALE1626"/>
    <d v="2024-03-31T00:00:00"/>
    <s v="CUST1182"/>
    <x v="55"/>
    <s v="STORE15"/>
    <n v="2"/>
    <n v="2"/>
    <n v="462.93"/>
    <n v="462.93"/>
    <n v="0.17"/>
    <n v="0.17"/>
    <s v="PayPal"/>
    <n v="768.46379999999999"/>
    <n v="925.69"/>
    <s v="North"/>
  </r>
  <r>
    <s v="SALE1627"/>
    <d v="2025-08-16T00:00:00"/>
    <s v="CUST1147"/>
    <x v="90"/>
    <s v="STORE16"/>
    <n v="3"/>
    <n v="3"/>
    <n v="60.26"/>
    <n v="60.26"/>
    <n v="0.04"/>
    <n v="0.04"/>
    <s v="Credit Card"/>
    <n v="173.5488"/>
    <n v="180.74"/>
    <s v="West"/>
  </r>
  <r>
    <s v="SALE1628"/>
    <d v="2025-06-21T00:00:00"/>
    <s v="CUST1071"/>
    <x v="13"/>
    <s v="STORE9"/>
    <n v="3"/>
    <n v="3"/>
    <n v="109.5"/>
    <n v="109.5"/>
    <n v="0.06"/>
    <n v="0.06"/>
    <s v="COD"/>
    <n v="308.79000000000002"/>
    <n v="328.44"/>
    <s v="South"/>
  </r>
  <r>
    <s v="SALE1629"/>
    <d v="2025-03-05T00:00:00"/>
    <s v="CUST1382"/>
    <x v="7"/>
    <s v="STORE16"/>
    <n v="1"/>
    <n v="1"/>
    <n v="505.83"/>
    <n v="505.83"/>
    <n v="0.14000000000000001"/>
    <n v="0.14000000000000001"/>
    <s v="COD"/>
    <n v="435.0138"/>
    <n v="505.69"/>
    <s v="West"/>
  </r>
  <r>
    <s v="SALE1630"/>
    <d v="2024-08-07T00:00:00"/>
    <s v="CUST1163"/>
    <x v="24"/>
    <s v="STORE10"/>
    <n v="2"/>
    <n v="2"/>
    <n v="443.15"/>
    <n v="443.15"/>
    <n v="0.27"/>
    <n v="0.27"/>
    <s v="PayPal"/>
    <n v="646.99899999999991"/>
    <n v="886.03"/>
    <s v="East"/>
  </r>
  <r>
    <s v="SALE1631"/>
    <d v="2025-03-23T00:00:00"/>
    <s v="CUST1497"/>
    <x v="84"/>
    <s v="STORE7"/>
    <n v="2"/>
    <n v="2"/>
    <n v="784.26"/>
    <n v="784.26"/>
    <n v="0.23"/>
    <n v="0.23"/>
    <s v="PayPal"/>
    <n v="1207.7603999999999"/>
    <n v="1568.29"/>
    <s v="South"/>
  </r>
  <r>
    <s v="SALE1632"/>
    <d v="2024-08-29T00:00:00"/>
    <s v="CUST1455"/>
    <x v="11"/>
    <s v="STORE11"/>
    <n v="3"/>
    <n v="3"/>
    <n v="590.30999999999995"/>
    <n v="590.30999999999995"/>
    <n v="0.17"/>
    <n v="0.17"/>
    <s v="PayPal"/>
    <n v="1469.8719000000001"/>
    <n v="1770.7599999999998"/>
    <s v="South"/>
  </r>
  <r>
    <s v="SALE1633"/>
    <d v="2024-09-18T00:00:00"/>
    <s v="CUST1120"/>
    <x v="20"/>
    <s v="STORE16"/>
    <n v="1"/>
    <n v="1"/>
    <n v="696.13"/>
    <n v="696.13"/>
    <n v="0.06"/>
    <n v="0.06"/>
    <s v="COD"/>
    <n v="654.36219999999992"/>
    <n v="696.07"/>
    <s v="West"/>
  </r>
  <r>
    <s v="SALE1634"/>
    <d v="2024-02-19T00:00:00"/>
    <s v="CUST1104"/>
    <x v="69"/>
    <s v="STORE6"/>
    <n v="4"/>
    <n v="4"/>
    <n v="194.39"/>
    <n v="194.39"/>
    <n v="0.25"/>
    <n v="0.25"/>
    <s v="Credit Card"/>
    <n v="583.16999999999996"/>
    <n v="777.31"/>
    <s v="East"/>
  </r>
  <r>
    <s v="SALE1635"/>
    <d v="2024-05-18T00:00:00"/>
    <s v="CUST1330"/>
    <x v="9"/>
    <s v="STORE1"/>
    <n v="1"/>
    <n v="1"/>
    <n v="339.7"/>
    <n v="339.7"/>
    <n v="0.1"/>
    <n v="0.1"/>
    <s v="Credit Card"/>
    <n v="305.73"/>
    <n v="339.59999999999997"/>
    <s v="North"/>
  </r>
  <r>
    <s v="SALE1636"/>
    <d v="2025-09-12T00:00:00"/>
    <s v="CUST1048"/>
    <x v="88"/>
    <s v="STORE13"/>
    <n v="4"/>
    <n v="4"/>
    <n v="463.16"/>
    <n v="463.16"/>
    <n v="0.27"/>
    <n v="0.27"/>
    <s v="PayPal"/>
    <n v="1352.4272000000001"/>
    <n v="1852.3700000000001"/>
    <s v="East"/>
  </r>
  <r>
    <s v="SALE1637"/>
    <d v="2025-02-21T00:00:00"/>
    <s v="CUST1107"/>
    <x v="23"/>
    <s v="STORE10"/>
    <n v="2"/>
    <n v="2"/>
    <n v="824.91"/>
    <n v="824.91"/>
    <n v="0.09"/>
    <n v="0.09"/>
    <s v="Credit Card"/>
    <n v="1501.3362"/>
    <n v="1649.73"/>
    <s v="East"/>
  </r>
  <r>
    <s v="SALE1638"/>
    <d v="2024-08-16T00:00:00"/>
    <s v="CUST1070"/>
    <x v="23"/>
    <s v="STORE2"/>
    <n v="4"/>
    <n v="4"/>
    <n v="796.89"/>
    <n v="796.89"/>
    <n v="0.17"/>
    <n v="0.17"/>
    <s v="Credit Card"/>
    <n v="2645.6747999999998"/>
    <n v="3187.39"/>
    <s v="South"/>
  </r>
  <r>
    <s v="SALE1639"/>
    <d v="2024-07-05T00:00:00"/>
    <s v="CUST1240"/>
    <x v="33"/>
    <s v="STORE17"/>
    <n v="3"/>
    <n v="3"/>
    <n v="543.92999999999995"/>
    <n v="543.92999999999995"/>
    <n v="0.3"/>
    <n v="0.3"/>
    <s v="COD"/>
    <n v="1142.2529999999999"/>
    <n v="1631.49"/>
    <s v="North"/>
  </r>
  <r>
    <s v="SALE1640"/>
    <d v="2024-07-23T00:00:00"/>
    <s v="CUST1173"/>
    <x v="66"/>
    <s v="STORE7"/>
    <n v="2"/>
    <n v="2"/>
    <n v="44.65"/>
    <n v="44.65"/>
    <n v="0.03"/>
    <n v="0.03"/>
    <s v="PayPal"/>
    <n v="86.620999999999995"/>
    <n v="89.27"/>
    <s v="South"/>
  </r>
  <r>
    <s v="SALE1641"/>
    <d v="2025-03-26T00:00:00"/>
    <s v="CUST1250"/>
    <x v="6"/>
    <s v="STORE0"/>
    <n v="4"/>
    <n v="4"/>
    <n v="827.39"/>
    <n v="827.39"/>
    <n v="0.06"/>
    <n v="0.06"/>
    <s v="COD"/>
    <n v="3110.9863999999998"/>
    <n v="3309.5"/>
    <s v="East"/>
  </r>
  <r>
    <s v="SALE1642"/>
    <d v="2024-01-10T00:00:00"/>
    <s v="CUST1308"/>
    <x v="66"/>
    <s v="STORE12"/>
    <n v="2"/>
    <n v="2"/>
    <n v="403.2"/>
    <n v="403.2"/>
    <n v="0.21"/>
    <n v="0.21"/>
    <s v="PayPal"/>
    <n v="637.05600000000004"/>
    <n v="806.18999999999994"/>
    <s v="North"/>
  </r>
  <r>
    <s v="SALE1643"/>
    <d v="2024-09-12T00:00:00"/>
    <s v="CUST1017"/>
    <x v="56"/>
    <s v="STORE13"/>
    <n v="4"/>
    <n v="4"/>
    <n v="292.31"/>
    <n v="292.31"/>
    <n v="0.27"/>
    <n v="0.27"/>
    <s v="PayPal"/>
    <n v="853.54520000000002"/>
    <n v="1168.97"/>
    <s v="East"/>
  </r>
  <r>
    <s v="SALE1644"/>
    <d v="2025-05-29T00:00:00"/>
    <s v="CUST1492"/>
    <x v="95"/>
    <s v="STORE10"/>
    <n v="1"/>
    <n v="1"/>
    <n v="948.33"/>
    <n v="948.33"/>
    <n v="0.11"/>
    <n v="0.11"/>
    <s v="Credit Card"/>
    <n v="844.01370000000009"/>
    <n v="948.22"/>
    <s v="East"/>
  </r>
  <r>
    <s v="SALE1645"/>
    <d v="2024-01-03T00:00:00"/>
    <s v="CUST1343"/>
    <x v="11"/>
    <s v="STORE5"/>
    <n v="1"/>
    <n v="1"/>
    <n v="702.27"/>
    <n v="702.27"/>
    <n v="0.17"/>
    <n v="0.17"/>
    <s v="COD"/>
    <n v="582.88409999999999"/>
    <n v="702.1"/>
    <s v="North"/>
  </r>
  <r>
    <s v="SALE1646"/>
    <d v="2025-08-06T00:00:00"/>
    <s v="CUST1041"/>
    <x v="37"/>
    <s v="STORE3"/>
    <n v="2"/>
    <n v="2"/>
    <n v="379.28"/>
    <n v="379.28"/>
    <n v="0.26"/>
    <n v="0.26"/>
    <s v="Credit Card"/>
    <n v="561.33439999999996"/>
    <n v="758.3"/>
    <s v="North"/>
  </r>
  <r>
    <s v="SALE1647"/>
    <d v="2025-01-12T00:00:00"/>
    <s v="CUST1132"/>
    <x v="44"/>
    <s v="STORE0"/>
    <n v="4"/>
    <n v="4"/>
    <n v="92.35"/>
    <n v="92.35"/>
    <n v="0.15"/>
    <n v="0.15"/>
    <s v="Credit Card"/>
    <n v="313.99"/>
    <n v="369.25"/>
    <s v="East"/>
  </r>
  <r>
    <s v="SALE1648"/>
    <d v="2024-11-10T00:00:00"/>
    <s v="CUST1219"/>
    <x v="11"/>
    <s v="STORE12"/>
    <n v="4"/>
    <n v="4"/>
    <n v="721.54"/>
    <n v="721.54"/>
    <n v="0.21"/>
    <n v="0.21"/>
    <s v="Credit Card"/>
    <n v="2280.0664000000002"/>
    <n v="2885.95"/>
    <s v="North"/>
  </r>
  <r>
    <s v="SALE1649"/>
    <d v="2025-05-10T00:00:00"/>
    <s v="CUST1053"/>
    <x v="48"/>
    <s v="STORE9"/>
    <n v="1"/>
    <n v="1"/>
    <n v="228.69"/>
    <n v="228.69"/>
    <n v="0.14000000000000001"/>
    <n v="0.14000000000000001"/>
    <s v="Credit Card"/>
    <n v="196.67339999999999"/>
    <n v="228.55"/>
    <s v="South"/>
  </r>
  <r>
    <s v="SALE1650"/>
    <d v="2025-09-29T00:00:00"/>
    <s v="CUST1355"/>
    <x v="27"/>
    <s v="STORE10"/>
    <n v="1"/>
    <n v="1"/>
    <n v="899.09"/>
    <n v="899.09"/>
    <n v="0.2"/>
    <n v="0.2"/>
    <s v="PayPal"/>
    <n v="719.27200000000005"/>
    <n v="898.89"/>
    <s v="East"/>
  </r>
  <r>
    <s v="SALE1651"/>
    <d v="2024-03-28T00:00:00"/>
    <s v="CUST1384"/>
    <x v="67"/>
    <s v="STORE8"/>
    <n v="4"/>
    <n v="4"/>
    <n v="195.75"/>
    <n v="195.75"/>
    <n v="0.17"/>
    <n v="0.17"/>
    <s v="Credit Card"/>
    <n v="649.89"/>
    <n v="782.83"/>
    <s v="West"/>
  </r>
  <r>
    <s v="SALE1652"/>
    <d v="2024-08-28T00:00:00"/>
    <s v="CUST1426"/>
    <x v="47"/>
    <s v="STORE15"/>
    <n v="3"/>
    <n v="3"/>
    <n v="199.13"/>
    <n v="199.13"/>
    <n v="0.24"/>
    <n v="0.24"/>
    <s v="Credit Card"/>
    <n v="454.01639999999998"/>
    <n v="597.15"/>
    <s v="North"/>
  </r>
  <r>
    <s v="SALE1653"/>
    <d v="2024-06-23T00:00:00"/>
    <s v="CUST1160"/>
    <x v="62"/>
    <s v="STORE14"/>
    <n v="2"/>
    <n v="2"/>
    <n v="833.62"/>
    <n v="833.62"/>
    <n v="0.18"/>
    <n v="0.18"/>
    <s v="Credit Card"/>
    <n v="1367.1368"/>
    <n v="1667.06"/>
    <s v="South"/>
  </r>
  <r>
    <s v="SALE1654"/>
    <d v="2024-04-13T00:00:00"/>
    <s v="CUST1484"/>
    <x v="28"/>
    <s v="STORE0"/>
    <n v="1"/>
    <n v="1"/>
    <n v="676.26"/>
    <n v="676.26"/>
    <n v="0.14000000000000001"/>
    <n v="0.14000000000000001"/>
    <s v="Credit Card"/>
    <n v="581.58359999999993"/>
    <n v="676.12"/>
    <s v="East"/>
  </r>
  <r>
    <s v="SALE1655"/>
    <d v="2025-02-20T00:00:00"/>
    <s v="CUST1032"/>
    <x v="17"/>
    <s v="STORE9"/>
    <n v="2"/>
    <n v="2"/>
    <n v="666.49"/>
    <n v="666.49"/>
    <n v="0.06"/>
    <n v="0.06"/>
    <s v="Credit Card"/>
    <n v="1253.0011999999999"/>
    <n v="1332.92"/>
    <s v="South"/>
  </r>
  <r>
    <s v="SALE1656"/>
    <d v="2025-03-19T00:00:00"/>
    <s v="CUST1460"/>
    <x v="5"/>
    <s v="STORE4"/>
    <n v="3"/>
    <n v="3"/>
    <n v="471.19"/>
    <n v="471.19"/>
    <n v="0.28000000000000003"/>
    <n v="0.28000000000000003"/>
    <s v="COD"/>
    <n v="1017.7704"/>
    <n v="1413.29"/>
    <s v="South"/>
  </r>
  <r>
    <s v="SALE1657"/>
    <d v="2023-11-07T00:00:00"/>
    <s v="CUST1119"/>
    <x v="67"/>
    <s v="STORE3"/>
    <n v="4"/>
    <n v="4"/>
    <n v="555.65"/>
    <n v="555.65"/>
    <n v="0.25"/>
    <n v="0.25"/>
    <s v="COD"/>
    <n v="1666.95"/>
    <n v="2222.35"/>
    <s v="North"/>
  </r>
  <r>
    <s v="SALE1658"/>
    <d v="2023-12-22T00:00:00"/>
    <s v="CUST1035"/>
    <x v="98"/>
    <s v="STORE14"/>
    <n v="2"/>
    <n v="2"/>
    <n v="100.42"/>
    <n v="100.42"/>
    <n v="0.06"/>
    <n v="0.06"/>
    <s v="Credit Card"/>
    <n v="188.78960000000001"/>
    <n v="200.78"/>
    <s v="South"/>
  </r>
  <r>
    <s v="SALE1659"/>
    <d v="2024-02-15T00:00:00"/>
    <s v="CUST1050"/>
    <x v="24"/>
    <s v="STORE18"/>
    <n v="3"/>
    <n v="3"/>
    <n v="981.69"/>
    <n v="981.69"/>
    <n v="0.05"/>
    <n v="0.05"/>
    <s v="COD"/>
    <n v="2797.8164999999999"/>
    <n v="2945.02"/>
    <s v="East"/>
  </r>
  <r>
    <s v="SALE1660"/>
    <d v="2024-01-19T00:00:00"/>
    <s v="CUST1327"/>
    <x v="31"/>
    <s v="STORE16"/>
    <n v="2"/>
    <n v="2"/>
    <n v="848.87"/>
    <n v="848.87"/>
    <n v="0.09"/>
    <n v="0.09"/>
    <s v="COD"/>
    <n v="1544.9434000000001"/>
    <n v="1697.65"/>
    <s v="West"/>
  </r>
  <r>
    <s v="SALE1661"/>
    <d v="2023-10-31T00:00:00"/>
    <s v="CUST1375"/>
    <x v="99"/>
    <s v="STORE10"/>
    <n v="3"/>
    <n v="3"/>
    <n v="582.32000000000005"/>
    <n v="582.32000000000005"/>
    <n v="0"/>
    <n v="0"/>
    <s v="PayPal"/>
    <n v="1746.96"/>
    <n v="1746.96"/>
    <s v="East"/>
  </r>
  <r>
    <s v="SALE1662"/>
    <d v="2024-02-19T00:00:00"/>
    <s v="CUST1171"/>
    <x v="2"/>
    <s v="STORE17"/>
    <n v="2"/>
    <n v="2"/>
    <n v="869.43"/>
    <n v="869.43"/>
    <n v="0.24"/>
    <n v="0.24"/>
    <s v="COD"/>
    <n v="1321.5336"/>
    <n v="1738.62"/>
    <s v="North"/>
  </r>
  <r>
    <s v="SALE1663"/>
    <d v="2024-05-28T00:00:00"/>
    <s v="CUST1021"/>
    <x v="59"/>
    <s v="STORE4"/>
    <n v="1"/>
    <n v="1"/>
    <n v="62.26"/>
    <n v="62.26"/>
    <n v="0.03"/>
    <n v="0.03"/>
    <s v="COD"/>
    <n v="60.392200000000003"/>
    <n v="62.23"/>
    <s v="South"/>
  </r>
  <r>
    <s v="SALE1664"/>
    <d v="2025-05-21T00:00:00"/>
    <s v="CUST1152"/>
    <x v="11"/>
    <s v="STORE14"/>
    <n v="3"/>
    <n v="3"/>
    <n v="343.97"/>
    <n v="343.97"/>
    <n v="0.04"/>
    <n v="0.04"/>
    <s v="COD"/>
    <n v="990.6336"/>
    <n v="1031.8700000000001"/>
    <s v="South"/>
  </r>
  <r>
    <s v="SALE1665"/>
    <d v="2024-01-02T00:00:00"/>
    <s v="CUST1303"/>
    <x v="10"/>
    <s v="STORE12"/>
    <n v="3"/>
    <n v="3"/>
    <n v="304.67"/>
    <n v="304.67"/>
    <n v="0.11"/>
    <n v="0.11"/>
    <s v="Credit Card"/>
    <n v="813.46889999999996"/>
    <n v="913.9"/>
    <s v="North"/>
  </r>
  <r>
    <s v="SALE1666"/>
    <d v="2024-01-05T00:00:00"/>
    <s v="CUST1365"/>
    <x v="16"/>
    <s v="STORE9"/>
    <n v="4"/>
    <n v="4"/>
    <n v="208.34"/>
    <n v="208.34"/>
    <n v="0.01"/>
    <n v="0.01"/>
    <s v="PayPal"/>
    <n v="825.02639999999997"/>
    <n v="833.35"/>
    <s v="South"/>
  </r>
  <r>
    <s v="SALE1667"/>
    <d v="2025-07-22T00:00:00"/>
    <s v="CUST1312"/>
    <x v="56"/>
    <s v="STORE1"/>
    <n v="1"/>
    <n v="1"/>
    <n v="119.04"/>
    <n v="119.04"/>
    <n v="0.13"/>
    <n v="0.13"/>
    <s v="COD"/>
    <n v="103.56480000000001"/>
    <n v="118.91000000000001"/>
    <s v="North"/>
  </r>
  <r>
    <s v="SALE1668"/>
    <d v="2025-07-05T00:00:00"/>
    <s v="CUST1321"/>
    <x v="38"/>
    <s v="STORE9"/>
    <n v="4"/>
    <n v="4"/>
    <n v="791.65"/>
    <n v="791.65"/>
    <n v="0.06"/>
    <n v="0.06"/>
    <s v="COD"/>
    <n v="2976.6039999999998"/>
    <n v="3166.54"/>
    <s v="South"/>
  </r>
  <r>
    <s v="SALE1669"/>
    <d v="2025-07-24T00:00:00"/>
    <s v="CUST1052"/>
    <x v="66"/>
    <s v="STORE2"/>
    <n v="2"/>
    <n v="2"/>
    <n v="414.86"/>
    <n v="414.86"/>
    <n v="0.23"/>
    <n v="0.23"/>
    <s v="Credit Card"/>
    <n v="638.88440000000003"/>
    <n v="829.49"/>
    <s v="South"/>
  </r>
  <r>
    <s v="SALE1670"/>
    <d v="2024-04-03T00:00:00"/>
    <s v="CUST1478"/>
    <x v="48"/>
    <s v="STORE12"/>
    <n v="2"/>
    <n v="2"/>
    <n v="960.81"/>
    <n v="960.81"/>
    <n v="0.28000000000000003"/>
    <n v="0.28000000000000003"/>
    <s v="PayPal"/>
    <n v="1383.5663999999999"/>
    <n v="1921.34"/>
    <s v="North"/>
  </r>
  <r>
    <s v="SALE1671"/>
    <d v="2025-01-11T00:00:00"/>
    <s v="CUST1212"/>
    <x v="57"/>
    <s v="STORE4"/>
    <n v="4"/>
    <n v="4"/>
    <n v="943.36"/>
    <n v="943.36"/>
    <n v="0.18"/>
    <n v="0.18"/>
    <s v="PayPal"/>
    <n v="3094.2208000000001"/>
    <n v="3773.26"/>
    <s v="South"/>
  </r>
  <r>
    <s v="SALE1672"/>
    <d v="2024-09-26T00:00:00"/>
    <s v="CUST1213"/>
    <x v="58"/>
    <s v="STORE13"/>
    <n v="1"/>
    <n v="1"/>
    <n v="830.42"/>
    <n v="830.42"/>
    <n v="0.26"/>
    <n v="0.26"/>
    <s v="COD"/>
    <n v="614.51080000000002"/>
    <n v="830.16"/>
    <s v="East"/>
  </r>
  <r>
    <s v="SALE1673"/>
    <d v="2024-12-11T00:00:00"/>
    <s v="CUST1353"/>
    <x v="22"/>
    <s v="STORE17"/>
    <n v="1"/>
    <n v="1"/>
    <n v="762.55"/>
    <n v="762.55"/>
    <n v="0.19"/>
    <n v="0.19"/>
    <s v="Credit Card"/>
    <n v="617.66549999999995"/>
    <n v="762.3599999999999"/>
    <s v="North"/>
  </r>
  <r>
    <s v="SALE1674"/>
    <d v="2025-07-01T00:00:00"/>
    <s v="CUST1343"/>
    <x v="1"/>
    <s v="STORE18"/>
    <n v="2"/>
    <n v="2"/>
    <n v="464.43"/>
    <n v="464.43"/>
    <n v="0.24"/>
    <n v="0.24"/>
    <s v="COD"/>
    <n v="705.93360000000007"/>
    <n v="928.62"/>
    <s v="East"/>
  </r>
  <r>
    <s v="SALE1675"/>
    <d v="2025-07-13T00:00:00"/>
    <s v="CUST1016"/>
    <x v="91"/>
    <s v="STORE18"/>
    <n v="1"/>
    <n v="1"/>
    <n v="711.08"/>
    <n v="711.08"/>
    <n v="0.24"/>
    <n v="0.24"/>
    <s v="PayPal"/>
    <n v="540.42079999999999"/>
    <n v="710.84"/>
    <s v="East"/>
  </r>
  <r>
    <s v="SALE1676"/>
    <d v="2024-12-30T00:00:00"/>
    <s v="CUST1251"/>
    <x v="49"/>
    <s v="STORE14"/>
    <n v="2"/>
    <n v="2"/>
    <n v="984.96"/>
    <n v="984.96"/>
    <n v="0.16"/>
    <n v="0.16"/>
    <s v="PayPal"/>
    <n v="1654.7328"/>
    <n v="1969.76"/>
    <s v="South"/>
  </r>
  <r>
    <s v="SALE1677"/>
    <d v="2025-04-12T00:00:00"/>
    <s v="CUST1343"/>
    <x v="48"/>
    <s v="STORE12"/>
    <n v="1"/>
    <n v="1"/>
    <n v="21.14"/>
    <n v="21.14"/>
    <n v="0.06"/>
    <n v="0.06"/>
    <s v="COD"/>
    <n v="19.871600000000001"/>
    <n v="21.080000000000002"/>
    <s v="North"/>
  </r>
  <r>
    <s v="SALE1678"/>
    <d v="2025-01-22T00:00:00"/>
    <s v="CUST1106"/>
    <x v="24"/>
    <s v="STORE8"/>
    <n v="1"/>
    <n v="1"/>
    <n v="343.03"/>
    <n v="343.03"/>
    <n v="0.16"/>
    <n v="0.16"/>
    <s v="Credit Card"/>
    <n v="288.14519999999999"/>
    <n v="342.86999999999995"/>
    <s v="West"/>
  </r>
  <r>
    <s v="SALE1679"/>
    <d v="2023-11-07T00:00:00"/>
    <s v="CUST1247"/>
    <x v="42"/>
    <s v="STORE18"/>
    <n v="3"/>
    <n v="3"/>
    <n v="94.83"/>
    <n v="94.83"/>
    <n v="0.16"/>
    <n v="0.16"/>
    <s v="COD"/>
    <n v="238.9716"/>
    <n v="284.33"/>
    <s v="East"/>
  </r>
  <r>
    <s v="SALE1680"/>
    <d v="2025-05-13T00:00:00"/>
    <s v="CUST1018"/>
    <x v="20"/>
    <s v="STORE19"/>
    <n v="3"/>
    <n v="3"/>
    <n v="74.66"/>
    <n v="74.66"/>
    <n v="0.03"/>
    <n v="0.03"/>
    <s v="PayPal"/>
    <n v="217.26060000000001"/>
    <n v="223.95"/>
    <s v="East"/>
  </r>
  <r>
    <s v="SALE1681"/>
    <d v="2023-12-08T00:00:00"/>
    <s v="CUST1136"/>
    <x v="92"/>
    <s v="STORE15"/>
    <n v="3"/>
    <n v="3"/>
    <n v="281.95999999999998"/>
    <n v="281.95999999999998"/>
    <n v="0.01"/>
    <n v="0.01"/>
    <s v="COD"/>
    <n v="837.42119999999989"/>
    <n v="845.86999999999989"/>
    <s v="North"/>
  </r>
  <r>
    <s v="SALE1682"/>
    <d v="2025-01-07T00:00:00"/>
    <s v="CUST1236"/>
    <x v="51"/>
    <s v="STORE18"/>
    <n v="4"/>
    <n v="4"/>
    <n v="622.27"/>
    <n v="622.27"/>
    <n v="0.02"/>
    <n v="0.02"/>
    <s v="PayPal"/>
    <n v="2439.2984000000001"/>
    <n v="2489.06"/>
    <s v="East"/>
  </r>
  <r>
    <s v="SALE1683"/>
    <d v="2024-07-02T00:00:00"/>
    <s v="CUST1102"/>
    <x v="92"/>
    <s v="STORE7"/>
    <n v="2"/>
    <n v="2"/>
    <n v="78.27"/>
    <n v="78.27"/>
    <n v="0.28999999999999998"/>
    <n v="0.28999999999999998"/>
    <s v="COD"/>
    <n v="111.1434"/>
    <n v="156.25"/>
    <s v="South"/>
  </r>
  <r>
    <s v="SALE1684"/>
    <d v="2025-07-07T00:00:00"/>
    <s v="CUST1012"/>
    <x v="85"/>
    <s v="STORE13"/>
    <n v="4"/>
    <n v="4"/>
    <n v="676.58"/>
    <n v="676.58"/>
    <n v="0.23"/>
    <n v="0.23"/>
    <s v="COD"/>
    <n v="2083.8663999999999"/>
    <n v="2706.09"/>
    <s v="East"/>
  </r>
  <r>
    <s v="SALE1685"/>
    <d v="2024-06-03T00:00:00"/>
    <s v="CUST1486"/>
    <x v="45"/>
    <s v="STORE1"/>
    <n v="2"/>
    <n v="2"/>
    <n v="938.6"/>
    <n v="938.6"/>
    <n v="0.04"/>
    <n v="0.04"/>
    <s v="PayPal"/>
    <n v="1802.1120000000001"/>
    <n v="1877.16"/>
    <s v="North"/>
  </r>
  <r>
    <s v="SALE1686"/>
    <d v="2025-04-14T00:00:00"/>
    <s v="CUST1355"/>
    <x v="26"/>
    <s v="STORE14"/>
    <n v="2"/>
    <n v="2"/>
    <n v="859.47"/>
    <n v="859.47"/>
    <n v="0.01"/>
    <n v="0.01"/>
    <s v="Credit Card"/>
    <n v="1701.7506000000001"/>
    <n v="1718.93"/>
    <s v="South"/>
  </r>
  <r>
    <s v="SALE1687"/>
    <d v="2024-03-12T00:00:00"/>
    <s v="CUST1057"/>
    <x v="16"/>
    <s v="STORE14"/>
    <n v="3"/>
    <n v="3"/>
    <n v="672.98"/>
    <n v="672.98"/>
    <n v="0.23"/>
    <n v="0.23"/>
    <s v="PayPal"/>
    <n v="1554.5838000000001"/>
    <n v="2018.71"/>
    <s v="South"/>
  </r>
  <r>
    <s v="SALE1688"/>
    <d v="2024-05-08T00:00:00"/>
    <s v="CUST1206"/>
    <x v="6"/>
    <s v="STORE18"/>
    <n v="1"/>
    <n v="1"/>
    <n v="75.8"/>
    <n v="75.8"/>
    <n v="0.28999999999999998"/>
    <n v="0.28999999999999998"/>
    <s v="PayPal"/>
    <n v="53.817999999999998"/>
    <n v="75.509999999999991"/>
    <s v="East"/>
  </r>
  <r>
    <s v="SALE1689"/>
    <d v="2024-09-01T00:00:00"/>
    <s v="CUST1034"/>
    <x v="53"/>
    <s v="STORE15"/>
    <n v="4"/>
    <n v="4"/>
    <n v="742.15"/>
    <n v="742.15"/>
    <n v="0.1"/>
    <n v="0.1"/>
    <s v="COD"/>
    <n v="2671.74"/>
    <n v="2968.5"/>
    <s v="North"/>
  </r>
  <r>
    <s v="SALE1690"/>
    <d v="2024-06-02T00:00:00"/>
    <s v="CUST1072"/>
    <x v="37"/>
    <s v="STORE7"/>
    <n v="1"/>
    <n v="1"/>
    <n v="637.39"/>
    <n v="637.39"/>
    <n v="0.22"/>
    <n v="0.22"/>
    <s v="PayPal"/>
    <n v="497.16419999999999"/>
    <n v="637.16999999999996"/>
    <s v="South"/>
  </r>
  <r>
    <s v="SALE1691"/>
    <d v="2023-10-31T00:00:00"/>
    <s v="CUST1391"/>
    <x v="96"/>
    <s v="STORE17"/>
    <n v="1"/>
    <n v="1"/>
    <n v="631"/>
    <n v="631"/>
    <n v="0.04"/>
    <n v="0.04"/>
    <s v="Credit Card"/>
    <n v="605.76"/>
    <n v="630.96"/>
    <s v="North"/>
  </r>
  <r>
    <s v="SALE1692"/>
    <d v="2025-09-16T00:00:00"/>
    <s v="CUST1393"/>
    <x v="61"/>
    <s v="STORE3"/>
    <n v="4"/>
    <n v="4"/>
    <n v="983.98"/>
    <n v="983.98"/>
    <n v="0.11"/>
    <n v="0.11"/>
    <s v="COD"/>
    <n v="3502.9688000000001"/>
    <n v="3935.81"/>
    <s v="North"/>
  </r>
  <r>
    <s v="SALE1693"/>
    <d v="2024-03-02T00:00:00"/>
    <s v="CUST1054"/>
    <x v="76"/>
    <s v="STORE11"/>
    <n v="4"/>
    <n v="4"/>
    <n v="73.69"/>
    <n v="73.69"/>
    <n v="0.08"/>
    <n v="0.08"/>
    <s v="Credit Card"/>
    <n v="271.17919999999998"/>
    <n v="294.68"/>
    <s v="South"/>
  </r>
  <r>
    <s v="SALE1694"/>
    <d v="2024-07-17T00:00:00"/>
    <s v="CUST1433"/>
    <x v="75"/>
    <s v="STORE7"/>
    <n v="3"/>
    <n v="3"/>
    <n v="110.99"/>
    <n v="110.99"/>
    <n v="0.21"/>
    <n v="0.21"/>
    <s v="Credit Card"/>
    <n v="263.04629999999997"/>
    <n v="332.76"/>
    <s v="South"/>
  </r>
  <r>
    <s v="SALE1695"/>
    <d v="2025-07-12T00:00:00"/>
    <s v="CUST1083"/>
    <x v="31"/>
    <s v="STORE7"/>
    <n v="1"/>
    <n v="1"/>
    <n v="66.86"/>
    <n v="66.86"/>
    <n v="0.22"/>
    <n v="0.22"/>
    <s v="COD"/>
    <n v="52.150799999999997"/>
    <n v="66.64"/>
    <s v="South"/>
  </r>
  <r>
    <s v="SALE1696"/>
    <d v="2024-08-11T00:00:00"/>
    <s v="CUST1417"/>
    <x v="22"/>
    <s v="STORE18"/>
    <n v="1"/>
    <n v="1"/>
    <n v="980.26"/>
    <n v="980.26"/>
    <n v="0.14000000000000001"/>
    <n v="0.14000000000000001"/>
    <s v="PayPal"/>
    <n v="843.02359999999999"/>
    <n v="980.12"/>
    <s v="East"/>
  </r>
  <r>
    <s v="SALE1697"/>
    <d v="2024-01-31T00:00:00"/>
    <s v="CUST1037"/>
    <x v="97"/>
    <s v="STORE18"/>
    <n v="1"/>
    <n v="1"/>
    <n v="235.28"/>
    <n v="235.28"/>
    <n v="0.05"/>
    <n v="0.05"/>
    <s v="PayPal"/>
    <n v="223.51599999999999"/>
    <n v="235.23"/>
    <s v="East"/>
  </r>
  <r>
    <s v="SALE1698"/>
    <d v="2024-09-07T00:00:00"/>
    <s v="CUST1416"/>
    <x v="90"/>
    <s v="STORE15"/>
    <n v="3"/>
    <n v="3"/>
    <n v="407.39"/>
    <n v="407.39"/>
    <n v="0.08"/>
    <n v="0.08"/>
    <s v="PayPal"/>
    <n v="1124.3964000000001"/>
    <n v="1222.0900000000001"/>
    <s v="North"/>
  </r>
  <r>
    <s v="SALE1699"/>
    <d v="2025-01-18T00:00:00"/>
    <s v="CUST1068"/>
    <x v="16"/>
    <s v="STORE14"/>
    <n v="4"/>
    <n v="4"/>
    <n v="459.83"/>
    <n v="459.83"/>
    <n v="0.12"/>
    <n v="0.12"/>
    <s v="COD"/>
    <n v="1618.6016"/>
    <n v="1839.2"/>
    <s v="South"/>
  </r>
  <r>
    <s v="SALE1700"/>
    <d v="2024-02-11T00:00:00"/>
    <s v="CUST1147"/>
    <x v="47"/>
    <s v="STORE4"/>
    <n v="3"/>
    <n v="3"/>
    <n v="706.6"/>
    <n v="706.6"/>
    <n v="0.17"/>
    <n v="0.17"/>
    <s v="PayPal"/>
    <n v="1759.434"/>
    <n v="2119.63"/>
    <s v="South"/>
  </r>
  <r>
    <s v="SALE1701"/>
    <d v="2025-06-11T00:00:00"/>
    <s v="CUST1462"/>
    <x v="52"/>
    <s v="STORE19"/>
    <n v="3"/>
    <n v="3"/>
    <n v="811.16"/>
    <n v="811.16"/>
    <n v="0.1"/>
    <n v="0.1"/>
    <s v="COD"/>
    <n v="2190.1320000000001"/>
    <n v="2433.38"/>
    <s v="East"/>
  </r>
  <r>
    <s v="SALE1702"/>
    <d v="2023-12-08T00:00:00"/>
    <s v="CUST1217"/>
    <x v="92"/>
    <s v="STORE7"/>
    <n v="2"/>
    <n v="2"/>
    <n v="985.79"/>
    <n v="985.79"/>
    <n v="0.04"/>
    <n v="0.04"/>
    <s v="PayPal"/>
    <n v="1892.7167999999999"/>
    <n v="1971.54"/>
    <s v="South"/>
  </r>
  <r>
    <s v="SALE1703"/>
    <d v="2024-08-17T00:00:00"/>
    <s v="CUST1187"/>
    <x v="9"/>
    <s v="STORE14"/>
    <n v="1"/>
    <n v="1"/>
    <n v="255.02"/>
    <n v="255.02"/>
    <n v="0.3"/>
    <n v="0.3"/>
    <s v="Credit Card"/>
    <n v="178.51400000000001"/>
    <n v="254.72"/>
    <s v="South"/>
  </r>
  <r>
    <s v="SALE1704"/>
    <d v="2025-02-05T00:00:00"/>
    <s v="CUST1095"/>
    <x v="46"/>
    <s v="STORE8"/>
    <n v="1"/>
    <n v="1"/>
    <n v="153.57"/>
    <n v="153.57"/>
    <n v="0.01"/>
    <n v="0.01"/>
    <s v="PayPal"/>
    <n v="152.0343"/>
    <n v="153.56"/>
    <s v="West"/>
  </r>
  <r>
    <s v="SALE1705"/>
    <d v="2025-03-18T00:00:00"/>
    <s v="CUST1253"/>
    <x v="19"/>
    <s v="STORE18"/>
    <n v="3"/>
    <n v="3"/>
    <n v="962.98"/>
    <n v="962.98"/>
    <n v="0.21"/>
    <n v="0.21"/>
    <s v="Credit Card"/>
    <n v="2282.2626"/>
    <n v="2888.73"/>
    <s v="East"/>
  </r>
  <r>
    <s v="SALE1706"/>
    <d v="2024-03-26T00:00:00"/>
    <s v="CUST1057"/>
    <x v="38"/>
    <s v="STORE8"/>
    <n v="3"/>
    <n v="3"/>
    <n v="884.46"/>
    <n v="884.46"/>
    <n v="0.25"/>
    <n v="0.25"/>
    <s v="Credit Card"/>
    <n v="1990.0350000000001"/>
    <n v="2653.13"/>
    <s v="West"/>
  </r>
  <r>
    <s v="SALE1707"/>
    <d v="2025-05-01T00:00:00"/>
    <s v="CUST1437"/>
    <x v="22"/>
    <s v="STORE10"/>
    <n v="4"/>
    <n v="4"/>
    <n v="359.71"/>
    <n v="359.71"/>
    <n v="0.05"/>
    <n v="0.05"/>
    <s v="PayPal"/>
    <n v="1366.8979999999999"/>
    <n v="1438.79"/>
    <s v="East"/>
  </r>
  <r>
    <s v="SALE1708"/>
    <d v="2025-02-27T00:00:00"/>
    <s v="CUST1051"/>
    <x v="57"/>
    <s v="STORE4"/>
    <n v="3"/>
    <n v="3"/>
    <n v="766.47"/>
    <n v="766.47"/>
    <n v="0.18"/>
    <n v="0.18"/>
    <s v="Credit Card"/>
    <n v="1885.5162"/>
    <n v="2299.23"/>
    <s v="South"/>
  </r>
  <r>
    <s v="SALE1709"/>
    <d v="2024-07-19T00:00:00"/>
    <s v="CUST1223"/>
    <x v="6"/>
    <s v="STORE18"/>
    <n v="1"/>
    <n v="1"/>
    <n v="772.07"/>
    <n v="772.07"/>
    <n v="0.26"/>
    <n v="0.26"/>
    <s v="PayPal"/>
    <n v="571.33180000000004"/>
    <n v="771.81000000000006"/>
    <s v="East"/>
  </r>
  <r>
    <s v="SALE1710"/>
    <d v="2024-01-01T00:00:00"/>
    <s v="CUST1277"/>
    <x v="46"/>
    <s v="STORE5"/>
    <n v="3"/>
    <n v="3"/>
    <n v="108.31"/>
    <n v="108.31"/>
    <n v="0.26"/>
    <n v="0.26"/>
    <s v="COD"/>
    <n v="240.44820000000001"/>
    <n v="324.67"/>
    <s v="North"/>
  </r>
  <r>
    <s v="SALE1711"/>
    <d v="2024-01-25T00:00:00"/>
    <s v="CUST1218"/>
    <x v="29"/>
    <s v="STORE6"/>
    <n v="1"/>
    <n v="1"/>
    <n v="502.53"/>
    <n v="502.53"/>
    <n v="0"/>
    <n v="0"/>
    <s v="PayPal"/>
    <n v="502.53"/>
    <n v="502.53"/>
    <s v="East"/>
  </r>
  <r>
    <s v="SALE1712"/>
    <d v="2024-09-13T00:00:00"/>
    <s v="CUST1076"/>
    <x v="55"/>
    <s v="STORE16"/>
    <n v="2"/>
    <n v="2"/>
    <n v="508.52"/>
    <n v="508.52"/>
    <n v="0.11"/>
    <n v="0.11"/>
    <s v="COD"/>
    <n v="905.16559999999993"/>
    <n v="1016.93"/>
    <s v="West"/>
  </r>
  <r>
    <s v="SALE1713"/>
    <d v="2024-10-07T00:00:00"/>
    <s v="CUST1468"/>
    <x v="1"/>
    <s v="STORE3"/>
    <n v="1"/>
    <n v="1"/>
    <n v="492"/>
    <n v="492"/>
    <n v="0.26"/>
    <n v="0.26"/>
    <s v="PayPal"/>
    <n v="364.08"/>
    <n v="491.74"/>
    <s v="North"/>
  </r>
  <r>
    <s v="SALE1714"/>
    <d v="2024-02-25T00:00:00"/>
    <s v="CUST1485"/>
    <x v="92"/>
    <s v="STORE14"/>
    <n v="4"/>
    <n v="4"/>
    <n v="746.36"/>
    <n v="746.36"/>
    <n v="0.02"/>
    <n v="0.02"/>
    <s v="Credit Card"/>
    <n v="2925.7312000000002"/>
    <n v="2985.42"/>
    <s v="South"/>
  </r>
  <r>
    <s v="SALE1715"/>
    <d v="2025-06-15T00:00:00"/>
    <s v="CUST1433"/>
    <x v="21"/>
    <s v="STORE1"/>
    <n v="1"/>
    <n v="1"/>
    <n v="120.83"/>
    <n v="120.83"/>
    <n v="0.08"/>
    <n v="0.08"/>
    <s v="Credit Card"/>
    <n v="111.1636"/>
    <n v="120.75"/>
    <s v="North"/>
  </r>
  <r>
    <s v="SALE1716"/>
    <d v="2024-04-12T00:00:00"/>
    <s v="CUST1399"/>
    <x v="25"/>
    <s v="STORE18"/>
    <n v="2"/>
    <n v="2"/>
    <n v="68.31"/>
    <n v="68.31"/>
    <n v="0.28999999999999998"/>
    <n v="0.28999999999999998"/>
    <s v="COD"/>
    <n v="97.000199999999992"/>
    <n v="136.33000000000001"/>
    <s v="East"/>
  </r>
  <r>
    <s v="SALE1717"/>
    <d v="2023-12-05T00:00:00"/>
    <s v="CUST1062"/>
    <x v="62"/>
    <s v="STORE18"/>
    <n v="2"/>
    <n v="2"/>
    <n v="761.71"/>
    <n v="761.71"/>
    <n v="0.02"/>
    <n v="0.02"/>
    <s v="PayPal"/>
    <n v="1492.9516000000001"/>
    <n v="1523.4"/>
    <s v="East"/>
  </r>
  <r>
    <s v="SALE1718"/>
    <d v="2023-12-01T00:00:00"/>
    <s v="CUST1066"/>
    <x v="36"/>
    <s v="STORE3"/>
    <n v="4"/>
    <n v="4"/>
    <n v="346.37"/>
    <n v="346.37"/>
    <n v="0.18"/>
    <n v="0.18"/>
    <s v="COD"/>
    <n v="1136.0935999999999"/>
    <n v="1385.3"/>
    <s v="North"/>
  </r>
  <r>
    <s v="SALE1719"/>
    <d v="2025-02-14T00:00:00"/>
    <s v="CUST1007"/>
    <x v="76"/>
    <s v="STORE12"/>
    <n v="1"/>
    <n v="1"/>
    <n v="846.3"/>
    <n v="846.3"/>
    <n v="0.14000000000000001"/>
    <n v="0.14000000000000001"/>
    <s v="PayPal"/>
    <n v="727.81799999999998"/>
    <n v="846.16"/>
    <s v="North"/>
  </r>
  <r>
    <s v="SALE1720"/>
    <d v="2024-11-28T00:00:00"/>
    <s v="CUST1432"/>
    <x v="90"/>
    <s v="STORE19"/>
    <n v="1"/>
    <n v="1"/>
    <n v="458.97"/>
    <n v="458.97"/>
    <n v="0.1"/>
    <n v="0.1"/>
    <s v="PayPal"/>
    <n v="413.07299999999998"/>
    <n v="458.87"/>
    <s v="East"/>
  </r>
  <r>
    <s v="SALE1721"/>
    <d v="2025-03-20T00:00:00"/>
    <s v="CUST1289"/>
    <x v="19"/>
    <s v="STORE7"/>
    <n v="2"/>
    <n v="2"/>
    <n v="536.61"/>
    <n v="536.61"/>
    <n v="0.14000000000000001"/>
    <n v="0.14000000000000001"/>
    <s v="Credit Card"/>
    <n v="922.9692"/>
    <n v="1073.08"/>
    <s v="South"/>
  </r>
  <r>
    <s v="SALE1722"/>
    <d v="2025-02-21T00:00:00"/>
    <s v="CUST1420"/>
    <x v="87"/>
    <s v="STORE0"/>
    <n v="3"/>
    <n v="3"/>
    <n v="130.41"/>
    <n v="130.41"/>
    <n v="0.14000000000000001"/>
    <n v="0.14000000000000001"/>
    <s v="PayPal"/>
    <n v="336.45780000000002"/>
    <n v="391.09000000000003"/>
    <s v="East"/>
  </r>
  <r>
    <s v="SALE1723"/>
    <d v="2025-03-22T00:00:00"/>
    <s v="CUST1496"/>
    <x v="41"/>
    <s v="STORE12"/>
    <n v="4"/>
    <n v="4"/>
    <n v="706.67"/>
    <n v="706.67"/>
    <n v="0.01"/>
    <n v="0.01"/>
    <s v="Credit Card"/>
    <n v="2798.4132"/>
    <n v="2826.6699999999996"/>
    <s v="North"/>
  </r>
  <r>
    <s v="SALE1724"/>
    <d v="2025-01-28T00:00:00"/>
    <s v="CUST1392"/>
    <x v="16"/>
    <s v="STORE3"/>
    <n v="3"/>
    <n v="3"/>
    <n v="523.45000000000005"/>
    <n v="523.45000000000005"/>
    <n v="0.17"/>
    <n v="0.17"/>
    <s v="Credit Card"/>
    <n v="1303.3905"/>
    <n v="1570.18"/>
    <s v="North"/>
  </r>
  <r>
    <s v="SALE1725"/>
    <d v="2025-02-13T00:00:00"/>
    <s v="CUST1009"/>
    <x v="52"/>
    <s v="STORE18"/>
    <n v="3"/>
    <n v="3"/>
    <n v="482.2"/>
    <n v="482.2"/>
    <n v="0.23"/>
    <n v="0.23"/>
    <s v="COD"/>
    <n v="1113.8820000000001"/>
    <n v="1446.37"/>
    <s v="East"/>
  </r>
  <r>
    <s v="SALE1726"/>
    <d v="2025-03-29T00:00:00"/>
    <s v="CUST1124"/>
    <x v="81"/>
    <s v="STORE5"/>
    <n v="4"/>
    <n v="4"/>
    <n v="688.86"/>
    <n v="688.86"/>
    <n v="0.02"/>
    <n v="0.02"/>
    <s v="COD"/>
    <n v="2700.3312000000001"/>
    <n v="2755.42"/>
    <s v="North"/>
  </r>
  <r>
    <s v="SALE1727"/>
    <d v="2023-10-15T00:00:00"/>
    <s v="CUST1023"/>
    <x v="21"/>
    <s v="STORE0"/>
    <n v="1"/>
    <n v="1"/>
    <n v="145.47999999999999"/>
    <n v="145.47999999999999"/>
    <n v="0.1"/>
    <n v="0.1"/>
    <s v="COD"/>
    <n v="130.93199999999999"/>
    <n v="145.38"/>
    <s v="East"/>
  </r>
  <r>
    <s v="SALE1728"/>
    <d v="2024-09-12T00:00:00"/>
    <s v="CUST1052"/>
    <x v="45"/>
    <s v="STORE11"/>
    <n v="4"/>
    <n v="4"/>
    <n v="862.25"/>
    <n v="862.25"/>
    <n v="0.28000000000000003"/>
    <n v="0.28000000000000003"/>
    <s v="PayPal"/>
    <n v="2483.2800000000002"/>
    <n v="3448.72"/>
    <s v="South"/>
  </r>
  <r>
    <s v="SALE1729"/>
    <d v="2024-01-05T00:00:00"/>
    <s v="CUST1292"/>
    <x v="55"/>
    <s v="STORE14"/>
    <n v="4"/>
    <n v="4"/>
    <n v="146.12"/>
    <n v="146.12"/>
    <n v="0.12"/>
    <n v="0.12"/>
    <s v="COD"/>
    <n v="514.3424"/>
    <n v="584.36"/>
    <s v="South"/>
  </r>
  <r>
    <s v="SALE1730"/>
    <d v="2024-09-14T00:00:00"/>
    <s v="CUST1478"/>
    <x v="45"/>
    <s v="STORE18"/>
    <n v="2"/>
    <n v="2"/>
    <n v="695.02"/>
    <n v="695.02"/>
    <n v="0.3"/>
    <n v="0.3"/>
    <s v="COD"/>
    <n v="973.02799999999991"/>
    <n v="1389.74"/>
    <s v="East"/>
  </r>
  <r>
    <s v="SALE1731"/>
    <d v="2023-11-01T00:00:00"/>
    <s v="CUST1219"/>
    <x v="32"/>
    <s v="STORE10"/>
    <n v="2"/>
    <n v="2"/>
    <n v="886.67"/>
    <n v="886.67"/>
    <n v="0.24"/>
    <n v="0.24"/>
    <s v="PayPal"/>
    <n v="1347.7384"/>
    <n v="1773.1"/>
    <s v="East"/>
  </r>
  <r>
    <s v="SALE1732"/>
    <d v="2024-12-02T00:00:00"/>
    <s v="CUST1054"/>
    <x v="73"/>
    <s v="STORE18"/>
    <n v="2"/>
    <n v="2"/>
    <n v="864.09"/>
    <n v="864.09"/>
    <n v="0.06"/>
    <n v="0.06"/>
    <s v="COD"/>
    <n v="1624.4892"/>
    <n v="1728.1200000000001"/>
    <s v="East"/>
  </r>
  <r>
    <s v="SALE1733"/>
    <d v="2025-07-24T00:00:00"/>
    <s v="CUST1003"/>
    <x v="21"/>
    <s v="STORE9"/>
    <n v="1"/>
    <n v="1"/>
    <n v="437.65"/>
    <n v="437.65"/>
    <n v="0.02"/>
    <n v="0.02"/>
    <s v="PayPal"/>
    <n v="428.89699999999999"/>
    <n v="437.63"/>
    <s v="South"/>
  </r>
  <r>
    <s v="SALE1734"/>
    <d v="2025-07-05T00:00:00"/>
    <s v="CUST1202"/>
    <x v="14"/>
    <s v="STORE13"/>
    <n v="2"/>
    <n v="2"/>
    <n v="208.09"/>
    <n v="208.09"/>
    <n v="0.27"/>
    <n v="0.27"/>
    <s v="Credit Card"/>
    <n v="303.81139999999999"/>
    <n v="415.91"/>
    <s v="East"/>
  </r>
  <r>
    <s v="SALE1735"/>
    <d v="2024-07-09T00:00:00"/>
    <s v="CUST1054"/>
    <x v="47"/>
    <s v="STORE17"/>
    <n v="4"/>
    <n v="4"/>
    <n v="825.78"/>
    <n v="825.78"/>
    <n v="0.02"/>
    <n v="0.02"/>
    <s v="Credit Card"/>
    <n v="3237.0576000000001"/>
    <n v="3303.1"/>
    <s v="North"/>
  </r>
  <r>
    <s v="SALE1736"/>
    <d v="2024-01-22T00:00:00"/>
    <s v="CUST1116"/>
    <x v="60"/>
    <s v="STORE17"/>
    <n v="3"/>
    <n v="3"/>
    <n v="849.77"/>
    <n v="849.77"/>
    <n v="0.12"/>
    <n v="0.12"/>
    <s v="PayPal"/>
    <n v="2243.3928000000001"/>
    <n v="2549.19"/>
    <s v="North"/>
  </r>
  <r>
    <s v="SALE1737"/>
    <d v="2024-01-23T00:00:00"/>
    <s v="CUST1344"/>
    <x v="17"/>
    <s v="STORE4"/>
    <n v="1"/>
    <n v="1"/>
    <n v="88.78"/>
    <n v="88.78"/>
    <n v="0.18"/>
    <n v="0.18"/>
    <s v="Credit Card"/>
    <n v="72.799600000000012"/>
    <n v="88.6"/>
    <s v="South"/>
  </r>
  <r>
    <s v="SALE1738"/>
    <d v="2024-08-22T00:00:00"/>
    <s v="CUST1191"/>
    <x v="36"/>
    <s v="STORE4"/>
    <n v="4"/>
    <n v="4"/>
    <n v="507.22"/>
    <n v="507.22"/>
    <n v="0.14000000000000001"/>
    <n v="0.14000000000000001"/>
    <s v="PayPal"/>
    <n v="1744.8368"/>
    <n v="2028.74"/>
    <s v="South"/>
  </r>
  <r>
    <s v="SALE1739"/>
    <d v="2025-08-18T00:00:00"/>
    <s v="CUST1316"/>
    <x v="99"/>
    <s v="STORE0"/>
    <n v="3"/>
    <n v="3"/>
    <n v="330.98"/>
    <n v="330.98"/>
    <n v="0.11"/>
    <n v="0.11"/>
    <s v="Credit Card"/>
    <n v="883.71660000000008"/>
    <n v="992.83"/>
    <s v="East"/>
  </r>
  <r>
    <s v="SALE1740"/>
    <d v="2024-09-27T00:00:00"/>
    <s v="CUST1051"/>
    <x v="92"/>
    <s v="STORE19"/>
    <n v="4"/>
    <n v="4"/>
    <n v="442.87"/>
    <n v="442.87"/>
    <n v="0.08"/>
    <n v="0.08"/>
    <s v="Credit Card"/>
    <n v="1629.7616"/>
    <n v="1771.4"/>
    <s v="East"/>
  </r>
  <r>
    <s v="SALE1741"/>
    <d v="2025-08-11T00:00:00"/>
    <s v="CUST1009"/>
    <x v="99"/>
    <s v="STORE2"/>
    <n v="2"/>
    <n v="2"/>
    <n v="939.66"/>
    <n v="939.66"/>
    <n v="0.14000000000000001"/>
    <n v="0.14000000000000001"/>
    <s v="PayPal"/>
    <n v="1616.2152000000001"/>
    <n v="1879.1799999999998"/>
    <s v="South"/>
  </r>
  <r>
    <s v="SALE1742"/>
    <d v="2024-09-21T00:00:00"/>
    <s v="CUST1293"/>
    <x v="78"/>
    <s v="STORE3"/>
    <n v="1"/>
    <n v="1"/>
    <n v="24.13"/>
    <n v="24.13"/>
    <n v="0"/>
    <n v="0"/>
    <s v="Credit Card"/>
    <n v="24.13"/>
    <n v="24.13"/>
    <s v="North"/>
  </r>
  <r>
    <s v="SALE1743"/>
    <d v="2024-03-04T00:00:00"/>
    <s v="CUST1364"/>
    <x v="89"/>
    <s v="STORE3"/>
    <n v="3"/>
    <n v="3"/>
    <n v="239.54"/>
    <n v="239.54"/>
    <n v="0.28999999999999998"/>
    <n v="0.28999999999999998"/>
    <s v="COD"/>
    <n v="510.22019999999998"/>
    <n v="718.33"/>
    <s v="North"/>
  </r>
  <r>
    <s v="SALE1744"/>
    <d v="2023-11-14T00:00:00"/>
    <s v="CUST1482"/>
    <x v="54"/>
    <s v="STORE14"/>
    <n v="1"/>
    <n v="1"/>
    <n v="588.53"/>
    <n v="588.53"/>
    <n v="0.1"/>
    <n v="0.1"/>
    <s v="Credit Card"/>
    <n v="529.67700000000002"/>
    <n v="588.42999999999995"/>
    <s v="South"/>
  </r>
  <r>
    <s v="SALE1745"/>
    <d v="2025-07-25T00:00:00"/>
    <s v="CUST1288"/>
    <x v="17"/>
    <s v="STORE15"/>
    <n v="1"/>
    <n v="1"/>
    <n v="145.96"/>
    <n v="145.96"/>
    <n v="0.3"/>
    <n v="0.3"/>
    <s v="Credit Card"/>
    <n v="102.172"/>
    <n v="145.66"/>
    <s v="North"/>
  </r>
  <r>
    <s v="SALE1746"/>
    <d v="2024-10-08T00:00:00"/>
    <s v="CUST1101"/>
    <x v="7"/>
    <s v="STORE4"/>
    <n v="4"/>
    <n v="4"/>
    <n v="640.91"/>
    <n v="640.91"/>
    <n v="0.06"/>
    <n v="0.06"/>
    <s v="Credit Card"/>
    <n v="2409.8216000000002"/>
    <n v="2563.58"/>
    <s v="South"/>
  </r>
  <r>
    <s v="SALE1747"/>
    <d v="2025-05-15T00:00:00"/>
    <s v="CUST1042"/>
    <x v="91"/>
    <s v="STORE11"/>
    <n v="3"/>
    <n v="3"/>
    <n v="773.86"/>
    <n v="773.86"/>
    <n v="0.22"/>
    <n v="0.22"/>
    <s v="Credit Card"/>
    <n v="1810.8324"/>
    <n v="2321.36"/>
    <s v="South"/>
  </r>
  <r>
    <s v="SALE1748"/>
    <d v="2025-03-28T00:00:00"/>
    <s v="CUST1463"/>
    <x v="45"/>
    <s v="STORE15"/>
    <n v="2"/>
    <n v="2"/>
    <n v="31.28"/>
    <n v="31.28"/>
    <n v="0.2"/>
    <n v="0.2"/>
    <s v="COD"/>
    <n v="50.048000000000002"/>
    <n v="62.36"/>
    <s v="North"/>
  </r>
  <r>
    <s v="SALE1749"/>
    <d v="2025-07-04T00:00:00"/>
    <s v="CUST1373"/>
    <x v="74"/>
    <s v="STORE6"/>
    <n v="4"/>
    <n v="4"/>
    <n v="389.22"/>
    <n v="389.22"/>
    <n v="0.18"/>
    <n v="0.18"/>
    <s v="Credit Card"/>
    <n v="1276.6415999999999"/>
    <n v="1556.7"/>
    <s v="East"/>
  </r>
  <r>
    <s v="SALE1750"/>
    <d v="2024-07-29T00:00:00"/>
    <s v="CUST1015"/>
    <x v="91"/>
    <s v="STORE15"/>
    <n v="3"/>
    <n v="3"/>
    <n v="543.44000000000005"/>
    <n v="543.44000000000005"/>
    <n v="0.13"/>
    <n v="0.13"/>
    <s v="PayPal"/>
    <n v="1418.3784000000001"/>
    <n v="1630.19"/>
    <s v="North"/>
  </r>
  <r>
    <s v="SALE1751"/>
    <d v="2024-01-05T00:00:00"/>
    <s v="CUST1257"/>
    <x v="0"/>
    <s v="STORE19"/>
    <n v="4"/>
    <n v="4"/>
    <n v="715.42"/>
    <n v="715.42"/>
    <n v="0.28999999999999998"/>
    <n v="0.28999999999999998"/>
    <s v="PayPal"/>
    <n v="2031.7927999999999"/>
    <n v="2861.39"/>
    <s v="East"/>
  </r>
  <r>
    <s v="SALE1752"/>
    <d v="2025-08-17T00:00:00"/>
    <s v="CUST1051"/>
    <x v="21"/>
    <s v="STORE4"/>
    <n v="4"/>
    <n v="4"/>
    <n v="676.14"/>
    <n v="676.14"/>
    <n v="0.11"/>
    <n v="0.11"/>
    <s v="COD"/>
    <n v="2407.0583999999999"/>
    <n v="2704.45"/>
    <s v="South"/>
  </r>
  <r>
    <s v="SALE1753"/>
    <d v="2024-05-13T00:00:00"/>
    <s v="CUST1089"/>
    <x v="11"/>
    <s v="STORE1"/>
    <n v="4"/>
    <n v="4"/>
    <n v="352.72"/>
    <n v="352.72"/>
    <n v="0.25"/>
    <n v="0.25"/>
    <s v="Credit Card"/>
    <n v="1058.1600000000001"/>
    <n v="1410.63"/>
    <s v="North"/>
  </r>
  <r>
    <s v="SALE1754"/>
    <d v="2025-05-20T00:00:00"/>
    <s v="CUST1173"/>
    <x v="75"/>
    <s v="STORE12"/>
    <n v="1"/>
    <n v="1"/>
    <n v="470.18"/>
    <n v="470.18"/>
    <n v="0.19"/>
    <n v="0.19"/>
    <s v="PayPal"/>
    <n v="380.84580000000011"/>
    <n v="469.99"/>
    <s v="North"/>
  </r>
  <r>
    <s v="SALE1755"/>
    <d v="2025-08-29T00:00:00"/>
    <s v="CUST1230"/>
    <x v="73"/>
    <s v="STORE11"/>
    <n v="1"/>
    <n v="1"/>
    <n v="891.79"/>
    <n v="891.79"/>
    <n v="0.03"/>
    <n v="0.03"/>
    <s v="Credit Card"/>
    <n v="865.03629999999998"/>
    <n v="891.76"/>
    <s v="South"/>
  </r>
  <r>
    <s v="SALE1756"/>
    <d v="2024-04-08T00:00:00"/>
    <s v="CUST1348"/>
    <x v="41"/>
    <s v="STORE17"/>
    <n v="2"/>
    <n v="2"/>
    <n v="433.07"/>
    <n v="433.07"/>
    <n v="0.25"/>
    <n v="0.25"/>
    <s v="COD"/>
    <n v="649.60500000000002"/>
    <n v="865.89"/>
    <s v="North"/>
  </r>
  <r>
    <s v="SALE1757"/>
    <d v="2024-03-04T00:00:00"/>
    <s v="CUST1012"/>
    <x v="73"/>
    <s v="STORE19"/>
    <n v="3"/>
    <n v="3"/>
    <n v="626.71"/>
    <n v="626.71"/>
    <n v="7.0000000000000007E-2"/>
    <n v="7.0000000000000007E-2"/>
    <s v="COD"/>
    <n v="1748.5209"/>
    <n v="1880.0600000000002"/>
    <s v="East"/>
  </r>
  <r>
    <s v="SALE1758"/>
    <d v="2025-09-16T00:00:00"/>
    <s v="CUST1076"/>
    <x v="14"/>
    <s v="STORE0"/>
    <n v="2"/>
    <n v="2"/>
    <n v="324.18"/>
    <n v="324.18"/>
    <n v="0.06"/>
    <n v="0.06"/>
    <s v="COD"/>
    <n v="609.45839999999998"/>
    <n v="648.30000000000007"/>
    <s v="East"/>
  </r>
  <r>
    <s v="SALE1759"/>
    <d v="2024-06-05T00:00:00"/>
    <s v="CUST1013"/>
    <x v="66"/>
    <s v="STORE17"/>
    <n v="4"/>
    <n v="4"/>
    <n v="839.74"/>
    <n v="839.74"/>
    <n v="0.13"/>
    <n v="0.13"/>
    <s v="PayPal"/>
    <n v="2922.2952"/>
    <n v="3358.83"/>
    <s v="North"/>
  </r>
  <r>
    <s v="SALE1760"/>
    <d v="2024-04-20T00:00:00"/>
    <s v="CUST1156"/>
    <x v="85"/>
    <s v="STORE15"/>
    <n v="3"/>
    <n v="3"/>
    <n v="252.63"/>
    <n v="252.63"/>
    <n v="0.28000000000000003"/>
    <n v="0.28000000000000003"/>
    <s v="Credit Card"/>
    <n v="545.68079999999998"/>
    <n v="757.61"/>
    <s v="North"/>
  </r>
  <r>
    <s v="SALE1761"/>
    <d v="2024-10-16T00:00:00"/>
    <s v="CUST1255"/>
    <x v="29"/>
    <s v="STORE19"/>
    <n v="2"/>
    <n v="2"/>
    <n v="60.53"/>
    <n v="60.53"/>
    <n v="0.18"/>
    <n v="0.18"/>
    <s v="Credit Card"/>
    <n v="99.269200000000012"/>
    <n v="120.88"/>
    <s v="East"/>
  </r>
  <r>
    <s v="SALE1762"/>
    <d v="2024-11-14T00:00:00"/>
    <s v="CUST1054"/>
    <x v="94"/>
    <s v="STORE13"/>
    <n v="4"/>
    <n v="4"/>
    <n v="341.95"/>
    <n v="341.95"/>
    <n v="0.25"/>
    <n v="0.25"/>
    <s v="Credit Card"/>
    <n v="1025.8499999999999"/>
    <n v="1367.55"/>
    <s v="East"/>
  </r>
  <r>
    <s v="SALE1763"/>
    <d v="2024-05-26T00:00:00"/>
    <s v="CUST1283"/>
    <x v="62"/>
    <s v="STORE16"/>
    <n v="4"/>
    <n v="4"/>
    <n v="300.12"/>
    <n v="300.12"/>
    <n v="0.05"/>
    <n v="0.05"/>
    <s v="PayPal"/>
    <n v="1140.4559999999999"/>
    <n v="1200.43"/>
    <s v="West"/>
  </r>
  <r>
    <s v="SALE1764"/>
    <d v="2025-02-17T00:00:00"/>
    <s v="CUST1115"/>
    <x v="77"/>
    <s v="STORE17"/>
    <n v="2"/>
    <n v="2"/>
    <n v="289.14"/>
    <n v="289.14"/>
    <n v="0.12"/>
    <n v="0.12"/>
    <s v="COD"/>
    <n v="508.88639999999998"/>
    <n v="578.16"/>
    <s v="North"/>
  </r>
  <r>
    <s v="SALE1765"/>
    <d v="2025-02-07T00:00:00"/>
    <s v="CUST1045"/>
    <x v="60"/>
    <s v="STORE0"/>
    <n v="2"/>
    <n v="2"/>
    <n v="596.84"/>
    <n v="596.84"/>
    <n v="0.01"/>
    <n v="0.01"/>
    <s v="PayPal"/>
    <n v="1181.7431999999999"/>
    <n v="1193.67"/>
    <s v="East"/>
  </r>
  <r>
    <s v="SALE1766"/>
    <d v="2024-10-06T00:00:00"/>
    <s v="CUST1436"/>
    <x v="46"/>
    <s v="STORE8"/>
    <n v="4"/>
    <n v="4"/>
    <n v="466.24"/>
    <n v="466.24"/>
    <n v="0.16"/>
    <n v="0.16"/>
    <s v="Credit Card"/>
    <n v="1566.5663999999999"/>
    <n v="1864.8"/>
    <s v="West"/>
  </r>
  <r>
    <s v="SALE1767"/>
    <d v="2024-09-09T00:00:00"/>
    <s v="CUST1252"/>
    <x v="26"/>
    <s v="STORE16"/>
    <n v="2"/>
    <n v="2"/>
    <n v="330.59"/>
    <n v="330.59"/>
    <n v="0.14000000000000001"/>
    <n v="0.14000000000000001"/>
    <s v="Credit Card"/>
    <n v="568.61479999999995"/>
    <n v="661.04"/>
    <s v="West"/>
  </r>
  <r>
    <s v="SALE1768"/>
    <d v="2024-12-28T00:00:00"/>
    <s v="CUST1493"/>
    <x v="62"/>
    <s v="STORE6"/>
    <n v="2"/>
    <n v="2"/>
    <n v="616.42999999999995"/>
    <n v="616.42999999999995"/>
    <n v="0.02"/>
    <n v="0.02"/>
    <s v="COD"/>
    <n v="1208.2028"/>
    <n v="1232.8399999999999"/>
    <s v="East"/>
  </r>
  <r>
    <s v="SALE1769"/>
    <d v="2024-10-24T00:00:00"/>
    <s v="CUST1403"/>
    <x v="81"/>
    <s v="STORE6"/>
    <n v="3"/>
    <n v="3"/>
    <n v="195.89"/>
    <n v="195.89"/>
    <n v="0.16"/>
    <n v="0.16"/>
    <s v="PayPal"/>
    <n v="493.64280000000002"/>
    <n v="587.51"/>
    <s v="East"/>
  </r>
  <r>
    <s v="SALE1770"/>
    <d v="2024-07-14T00:00:00"/>
    <s v="CUST1343"/>
    <x v="84"/>
    <s v="STORE10"/>
    <n v="4"/>
    <n v="4"/>
    <n v="614.76"/>
    <n v="614.76"/>
    <n v="0.16"/>
    <n v="0.16"/>
    <s v="Credit Card"/>
    <n v="2065.5936000000002"/>
    <n v="2458.88"/>
    <s v="East"/>
  </r>
  <r>
    <s v="SALE1771"/>
    <d v="2024-05-06T00:00:00"/>
    <s v="CUST1404"/>
    <x v="29"/>
    <s v="STORE7"/>
    <n v="1"/>
    <n v="1"/>
    <n v="224.49"/>
    <n v="224.49"/>
    <n v="0.11"/>
    <n v="0.11"/>
    <s v="PayPal"/>
    <n v="199.7961"/>
    <n v="224.38"/>
    <s v="South"/>
  </r>
  <r>
    <s v="SALE1772"/>
    <d v="2024-02-16T00:00:00"/>
    <s v="CUST1356"/>
    <x v="76"/>
    <s v="STORE12"/>
    <n v="1"/>
    <n v="1"/>
    <n v="967.76"/>
    <n v="967.76"/>
    <n v="0.09"/>
    <n v="0.09"/>
    <s v="Credit Card"/>
    <n v="880.66160000000002"/>
    <n v="967.67"/>
    <s v="North"/>
  </r>
  <r>
    <s v="SALE1773"/>
    <d v="2024-08-03T00:00:00"/>
    <s v="CUST1067"/>
    <x v="89"/>
    <s v="STORE19"/>
    <n v="2"/>
    <n v="2"/>
    <n v="56.52"/>
    <n v="56.52"/>
    <n v="0.17"/>
    <n v="0.17"/>
    <s v="PayPal"/>
    <n v="93.8232"/>
    <n v="112.87"/>
    <s v="East"/>
  </r>
  <r>
    <s v="SALE1774"/>
    <d v="2023-12-15T00:00:00"/>
    <s v="CUST1490"/>
    <x v="22"/>
    <s v="STORE1"/>
    <n v="4"/>
    <n v="4"/>
    <n v="921.84"/>
    <n v="921.84"/>
    <n v="0.04"/>
    <n v="0.04"/>
    <s v="Credit Card"/>
    <n v="3539.8656000000001"/>
    <n v="3687.32"/>
    <s v="North"/>
  </r>
  <r>
    <s v="SALE1775"/>
    <d v="2024-01-28T00:00:00"/>
    <s v="CUST1328"/>
    <x v="56"/>
    <s v="STORE16"/>
    <n v="3"/>
    <n v="3"/>
    <n v="738.47"/>
    <n v="738.47"/>
    <n v="0.28000000000000003"/>
    <n v="0.28000000000000003"/>
    <s v="Credit Card"/>
    <n v="1595.0952"/>
    <n v="2215.1299999999997"/>
    <s v="West"/>
  </r>
  <r>
    <s v="SALE1776"/>
    <d v="2024-11-24T00:00:00"/>
    <s v="CUST1328"/>
    <x v="23"/>
    <s v="STORE0"/>
    <n v="4"/>
    <n v="4"/>
    <n v="477.83"/>
    <n v="477.83"/>
    <n v="0.05"/>
    <n v="0.05"/>
    <s v="COD"/>
    <n v="1815.7539999999999"/>
    <n v="1911.27"/>
    <s v="East"/>
  </r>
  <r>
    <s v="SALE1777"/>
    <d v="2025-06-23T00:00:00"/>
    <s v="CUST1168"/>
    <x v="63"/>
    <s v="STORE12"/>
    <n v="3"/>
    <n v="3"/>
    <n v="605.83000000000004"/>
    <n v="605.83000000000004"/>
    <n v="0.28000000000000003"/>
    <n v="0.28000000000000003"/>
    <s v="COD"/>
    <n v="1308.5927999999999"/>
    <n v="1817.2100000000003"/>
    <s v="North"/>
  </r>
  <r>
    <s v="SALE1778"/>
    <d v="2024-03-22T00:00:00"/>
    <s v="CUST1067"/>
    <x v="19"/>
    <s v="STORE3"/>
    <n v="2"/>
    <n v="2"/>
    <n v="521.44000000000005"/>
    <n v="521.44000000000005"/>
    <n v="0.25"/>
    <n v="0.25"/>
    <s v="COD"/>
    <n v="782.16000000000008"/>
    <n v="1042.6300000000001"/>
    <s v="North"/>
  </r>
  <r>
    <s v="SALE1779"/>
    <d v="2025-07-25T00:00:00"/>
    <s v="CUST1373"/>
    <x v="31"/>
    <s v="STORE7"/>
    <n v="4"/>
    <n v="4"/>
    <n v="499.02"/>
    <n v="499.02"/>
    <n v="0.06"/>
    <n v="0.06"/>
    <s v="Credit Card"/>
    <n v="1876.3152"/>
    <n v="1996.02"/>
    <s v="South"/>
  </r>
  <r>
    <s v="SALE1780"/>
    <d v="2025-04-11T00:00:00"/>
    <s v="CUST1153"/>
    <x v="83"/>
    <s v="STORE18"/>
    <n v="4"/>
    <n v="4"/>
    <n v="299.45999999999998"/>
    <n v="299.45999999999998"/>
    <n v="0.18"/>
    <n v="0.18"/>
    <s v="COD"/>
    <n v="982.22879999999998"/>
    <n v="1197.6599999999999"/>
    <s v="East"/>
  </r>
  <r>
    <s v="SALE1781"/>
    <d v="2023-12-25T00:00:00"/>
    <s v="CUST1457"/>
    <x v="11"/>
    <s v="STORE0"/>
    <n v="1"/>
    <n v="1"/>
    <n v="609.29"/>
    <n v="609.29"/>
    <n v="0.15"/>
    <n v="0.15"/>
    <s v="Credit Card"/>
    <n v="517.89649999999995"/>
    <n v="609.14"/>
    <s v="East"/>
  </r>
  <r>
    <s v="SALE1782"/>
    <d v="2024-12-30T00:00:00"/>
    <s v="CUST1101"/>
    <x v="95"/>
    <s v="STORE8"/>
    <n v="1"/>
    <n v="1"/>
    <n v="213.74"/>
    <n v="213.74"/>
    <n v="7.0000000000000007E-2"/>
    <n v="7.0000000000000007E-2"/>
    <s v="COD"/>
    <n v="198.7782"/>
    <n v="213.67000000000002"/>
    <s v="West"/>
  </r>
  <r>
    <s v="SALE1783"/>
    <d v="2025-03-02T00:00:00"/>
    <s v="CUST1153"/>
    <x v="76"/>
    <s v="STORE16"/>
    <n v="4"/>
    <n v="4"/>
    <n v="613.16999999999996"/>
    <n v="613.16999999999996"/>
    <n v="0.26"/>
    <n v="0.26"/>
    <s v="Credit Card"/>
    <n v="1814.9831999999999"/>
    <n v="2452.4199999999996"/>
    <s v="West"/>
  </r>
  <r>
    <s v="SALE1784"/>
    <d v="2024-01-02T00:00:00"/>
    <s v="CUST1357"/>
    <x v="4"/>
    <s v="STORE11"/>
    <n v="2"/>
    <n v="2"/>
    <n v="687.36"/>
    <n v="687.36"/>
    <n v="7.0000000000000007E-2"/>
    <n v="7.0000000000000007E-2"/>
    <s v="COD"/>
    <n v="1278.4896000000001"/>
    <n v="1374.65"/>
    <s v="South"/>
  </r>
  <r>
    <s v="SALE1785"/>
    <d v="2025-09-15T00:00:00"/>
    <s v="CUST1326"/>
    <x v="22"/>
    <s v="STORE13"/>
    <n v="3"/>
    <n v="3"/>
    <n v="115.39"/>
    <n v="115.39"/>
    <n v="0.02"/>
    <n v="0.02"/>
    <s v="PayPal"/>
    <n v="339.2466"/>
    <n v="346.15000000000003"/>
    <s v="East"/>
  </r>
  <r>
    <s v="SALE1786"/>
    <d v="2024-03-08T00:00:00"/>
    <s v="CUST1179"/>
    <x v="10"/>
    <s v="STORE12"/>
    <n v="2"/>
    <n v="2"/>
    <n v="722.06"/>
    <n v="722.06"/>
    <n v="7.0000000000000007E-2"/>
    <n v="7.0000000000000007E-2"/>
    <s v="Credit Card"/>
    <n v="1343.0316"/>
    <n v="1444.05"/>
    <s v="North"/>
  </r>
  <r>
    <s v="SALE1787"/>
    <d v="2024-12-26T00:00:00"/>
    <s v="CUST1425"/>
    <x v="84"/>
    <s v="STORE15"/>
    <n v="1"/>
    <n v="1"/>
    <n v="384.57"/>
    <n v="384.57"/>
    <n v="0.06"/>
    <n v="0.06"/>
    <s v="PayPal"/>
    <n v="361.49579999999997"/>
    <n v="384.51"/>
    <s v="North"/>
  </r>
  <r>
    <s v="SALE1788"/>
    <d v="2025-03-19T00:00:00"/>
    <s v="CUST1210"/>
    <x v="67"/>
    <s v="STORE13"/>
    <n v="2"/>
    <n v="2"/>
    <n v="194.09"/>
    <n v="194.09"/>
    <n v="0.18"/>
    <n v="0.18"/>
    <s v="PayPal"/>
    <n v="318.30759999999998"/>
    <n v="388"/>
    <s v="East"/>
  </r>
  <r>
    <s v="SALE1789"/>
    <d v="2024-10-14T00:00:00"/>
    <s v="CUST1172"/>
    <x v="12"/>
    <s v="STORE3"/>
    <n v="2"/>
    <n v="2"/>
    <n v="403.91"/>
    <n v="403.91"/>
    <n v="7.0000000000000007E-2"/>
    <n v="7.0000000000000007E-2"/>
    <s v="Credit Card"/>
    <n v="751.27260000000001"/>
    <n v="807.75"/>
    <s v="North"/>
  </r>
  <r>
    <s v="SALE1790"/>
    <d v="2025-03-05T00:00:00"/>
    <s v="CUST1076"/>
    <x v="53"/>
    <s v="STORE14"/>
    <n v="1"/>
    <n v="1"/>
    <n v="878.69"/>
    <n v="878.69"/>
    <n v="0.3"/>
    <n v="0.3"/>
    <s v="PayPal"/>
    <n v="615.08299999999997"/>
    <n v="878.3900000000001"/>
    <s v="South"/>
  </r>
  <r>
    <s v="SALE1791"/>
    <d v="2024-06-03T00:00:00"/>
    <s v="CUST1381"/>
    <x v="9"/>
    <s v="STORE15"/>
    <n v="1"/>
    <n v="1"/>
    <n v="161.16999999999999"/>
    <n v="161.16999999999999"/>
    <n v="0.05"/>
    <n v="0.05"/>
    <s v="Credit Card"/>
    <n v="153.11150000000001"/>
    <n v="161.11999999999998"/>
    <s v="North"/>
  </r>
  <r>
    <s v="SALE1792"/>
    <d v="2024-04-05T00:00:00"/>
    <s v="CUST1214"/>
    <x v="78"/>
    <s v="STORE14"/>
    <n v="2"/>
    <n v="2"/>
    <n v="720.15"/>
    <n v="720.15"/>
    <n v="0.22"/>
    <n v="0.22"/>
    <s v="COD"/>
    <n v="1123.434"/>
    <n v="1440.08"/>
    <s v="South"/>
  </r>
  <r>
    <s v="SALE1793"/>
    <d v="2023-10-23T00:00:00"/>
    <s v="CUST1347"/>
    <x v="33"/>
    <s v="STORE8"/>
    <n v="1"/>
    <n v="1"/>
    <n v="361.8"/>
    <n v="361.8"/>
    <n v="0.02"/>
    <n v="0.02"/>
    <s v="COD"/>
    <n v="354.56400000000002"/>
    <n v="361.78000000000003"/>
    <s v="West"/>
  </r>
  <r>
    <s v="SALE1794"/>
    <d v="2024-04-20T00:00:00"/>
    <s v="CUST1230"/>
    <x v="98"/>
    <s v="STORE6"/>
    <n v="1"/>
    <n v="1"/>
    <n v="779.84"/>
    <n v="779.84"/>
    <n v="0.28999999999999998"/>
    <n v="0.28999999999999998"/>
    <s v="PayPal"/>
    <n v="553.68640000000005"/>
    <n v="779.55000000000007"/>
    <s v="East"/>
  </r>
  <r>
    <s v="SALE1795"/>
    <d v="2024-06-12T00:00:00"/>
    <s v="CUST1004"/>
    <x v="99"/>
    <s v="STORE4"/>
    <n v="2"/>
    <n v="2"/>
    <n v="649.89"/>
    <n v="649.89"/>
    <n v="0.17"/>
    <n v="0.17"/>
    <s v="COD"/>
    <n v="1078.8173999999999"/>
    <n v="1299.6099999999999"/>
    <s v="South"/>
  </r>
  <r>
    <s v="SALE1796"/>
    <d v="2025-08-08T00:00:00"/>
    <s v="CUST1204"/>
    <x v="27"/>
    <s v="STORE6"/>
    <n v="1"/>
    <n v="1"/>
    <n v="952.73"/>
    <n v="952.73"/>
    <n v="0.17"/>
    <n v="0.17"/>
    <s v="Credit Card"/>
    <n v="790.76589999999999"/>
    <n v="952.56000000000006"/>
    <s v="East"/>
  </r>
  <r>
    <s v="SALE1797"/>
    <d v="2025-08-06T00:00:00"/>
    <s v="CUST1084"/>
    <x v="8"/>
    <s v="STORE16"/>
    <n v="4"/>
    <n v="4"/>
    <n v="820.78"/>
    <n v="820.78"/>
    <n v="0.25"/>
    <n v="0.25"/>
    <s v="Credit Card"/>
    <n v="2462.34"/>
    <n v="3282.87"/>
    <s v="West"/>
  </r>
  <r>
    <s v="SALE1798"/>
    <d v="2024-10-27T00:00:00"/>
    <s v="CUST1342"/>
    <x v="48"/>
    <s v="STORE3"/>
    <n v="4"/>
    <n v="4"/>
    <n v="247.55"/>
    <n v="247.55"/>
    <n v="0.05"/>
    <n v="0.05"/>
    <s v="Credit Card"/>
    <n v="940.69"/>
    <n v="990.15000000000009"/>
    <s v="North"/>
  </r>
  <r>
    <s v="SALE1799"/>
    <d v="2024-03-18T00:00:00"/>
    <s v="CUST1227"/>
    <x v="8"/>
    <s v="STORE8"/>
    <n v="3"/>
    <n v="3"/>
    <n v="561.44000000000005"/>
    <n v="561.44000000000005"/>
    <n v="0.2"/>
    <n v="0.2"/>
    <s v="COD"/>
    <n v="1347.4559999999999"/>
    <n v="1684.1200000000001"/>
    <s v="West"/>
  </r>
  <r>
    <s v="SALE1800"/>
    <d v="2023-11-19T00:00:00"/>
    <s v="CUST1281"/>
    <x v="18"/>
    <s v="STORE8"/>
    <n v="4"/>
    <n v="4"/>
    <n v="214.37"/>
    <n v="214.37"/>
    <n v="0.11"/>
    <n v="0.11"/>
    <s v="COD"/>
    <n v="763.15719999999999"/>
    <n v="857.37"/>
    <s v="West"/>
  </r>
  <r>
    <s v="SALE1801"/>
    <d v="2025-03-25T00:00:00"/>
    <s v="CUST1417"/>
    <x v="53"/>
    <s v="STORE16"/>
    <n v="3"/>
    <n v="3"/>
    <n v="123.74"/>
    <n v="123.74"/>
    <n v="0.23"/>
    <n v="0.23"/>
    <s v="PayPal"/>
    <n v="285.83940000000001"/>
    <n v="370.98999999999995"/>
    <s v="West"/>
  </r>
  <r>
    <s v="SALE1802"/>
    <d v="2024-05-15T00:00:00"/>
    <s v="CUST1013"/>
    <x v="22"/>
    <s v="STORE11"/>
    <n v="4"/>
    <n v="4"/>
    <n v="645.71"/>
    <n v="645.71"/>
    <n v="0.1"/>
    <n v="0.1"/>
    <s v="PayPal"/>
    <n v="2324.556"/>
    <n v="2582.7400000000002"/>
    <s v="South"/>
  </r>
  <r>
    <s v="SALE1803"/>
    <d v="2025-03-20T00:00:00"/>
    <s v="CUST1033"/>
    <x v="39"/>
    <s v="STORE12"/>
    <n v="3"/>
    <n v="3"/>
    <n v="587.12"/>
    <n v="587.12"/>
    <n v="0.3"/>
    <n v="0.3"/>
    <s v="Credit Card"/>
    <n v="1232.952"/>
    <n v="1761.0600000000002"/>
    <s v="North"/>
  </r>
  <r>
    <s v="SALE1804"/>
    <d v="2025-10-11T00:00:00"/>
    <s v="CUST1241"/>
    <x v="60"/>
    <s v="STORE18"/>
    <n v="1"/>
    <n v="1"/>
    <n v="401.18"/>
    <n v="401.18"/>
    <n v="0.15"/>
    <n v="0.15"/>
    <s v="COD"/>
    <n v="341.00299999999999"/>
    <n v="401.03000000000003"/>
    <s v="East"/>
  </r>
  <r>
    <s v="SALE1805"/>
    <d v="2024-07-13T00:00:00"/>
    <s v="CUST1366"/>
    <x v="87"/>
    <s v="STORE18"/>
    <n v="3"/>
    <n v="3"/>
    <n v="658.33"/>
    <n v="658.33"/>
    <n v="0.12"/>
    <n v="0.12"/>
    <s v="COD"/>
    <n v="1737.9911999999999"/>
    <n v="1974.8700000000003"/>
    <s v="East"/>
  </r>
  <r>
    <s v="SALE1806"/>
    <d v="2024-07-01T00:00:00"/>
    <s v="CUST1201"/>
    <x v="2"/>
    <s v="STORE11"/>
    <n v="4"/>
    <n v="4"/>
    <n v="450.3"/>
    <n v="450.3"/>
    <n v="0.02"/>
    <n v="0.02"/>
    <s v="Credit Card"/>
    <n v="1765.1759999999999"/>
    <n v="1801.18"/>
    <s v="South"/>
  </r>
  <r>
    <s v="SALE1807"/>
    <d v="2025-04-10T00:00:00"/>
    <s v="CUST1145"/>
    <x v="32"/>
    <s v="STORE10"/>
    <n v="4"/>
    <n v="4"/>
    <n v="33.630000000000003"/>
    <n v="33.630000000000003"/>
    <n v="0.05"/>
    <n v="0.05"/>
    <s v="Credit Card"/>
    <n v="127.794"/>
    <n v="134.47"/>
    <s v="East"/>
  </r>
  <r>
    <s v="SALE1808"/>
    <d v="2024-07-02T00:00:00"/>
    <s v="CUST1035"/>
    <x v="30"/>
    <s v="STORE0"/>
    <n v="3"/>
    <n v="3"/>
    <n v="168.89"/>
    <n v="168.89"/>
    <n v="0.03"/>
    <n v="0.03"/>
    <s v="COD"/>
    <n v="491.46989999999988"/>
    <n v="506.64"/>
    <s v="East"/>
  </r>
  <r>
    <s v="SALE1809"/>
    <d v="2024-09-11T00:00:00"/>
    <s v="CUST1095"/>
    <x v="17"/>
    <s v="STORE11"/>
    <n v="1"/>
    <n v="1"/>
    <n v="141.85"/>
    <n v="141.85"/>
    <n v="0.06"/>
    <n v="0.06"/>
    <s v="PayPal"/>
    <n v="133.339"/>
    <n v="141.79"/>
    <s v="South"/>
  </r>
  <r>
    <s v="SALE1810"/>
    <d v="2024-08-16T00:00:00"/>
    <s v="CUST1306"/>
    <x v="68"/>
    <s v="STORE7"/>
    <n v="1"/>
    <n v="1"/>
    <n v="617.4"/>
    <n v="617.4"/>
    <n v="0.21"/>
    <n v="0.21"/>
    <s v="Credit Card"/>
    <n v="487.74599999999998"/>
    <n v="617.18999999999994"/>
    <s v="South"/>
  </r>
  <r>
    <s v="SALE1811"/>
    <d v="2024-08-30T00:00:00"/>
    <s v="CUST1147"/>
    <x v="27"/>
    <s v="STORE1"/>
    <n v="3"/>
    <n v="3"/>
    <n v="841.47"/>
    <n v="841.47"/>
    <n v="0.15"/>
    <n v="0.15"/>
    <s v="COD"/>
    <n v="2145.7485000000001"/>
    <n v="2524.2599999999998"/>
    <s v="North"/>
  </r>
  <r>
    <s v="SALE1812"/>
    <d v="2024-02-12T00:00:00"/>
    <s v="CUST1059"/>
    <x v="39"/>
    <s v="STORE13"/>
    <n v="2"/>
    <n v="2"/>
    <n v="960.41"/>
    <n v="960.41"/>
    <n v="0.18"/>
    <n v="0.18"/>
    <s v="Credit Card"/>
    <n v="1575.0724"/>
    <n v="1920.6399999999999"/>
    <s v="East"/>
  </r>
  <r>
    <s v="SALE1813"/>
    <d v="2023-12-29T00:00:00"/>
    <s v="CUST1451"/>
    <x v="28"/>
    <s v="STORE18"/>
    <n v="3"/>
    <n v="3"/>
    <n v="717.22"/>
    <n v="717.22"/>
    <n v="0.24"/>
    <n v="0.24"/>
    <s v="PayPal"/>
    <n v="1635.2616"/>
    <n v="2151.42"/>
    <s v="East"/>
  </r>
  <r>
    <s v="SALE1814"/>
    <d v="2025-06-24T00:00:00"/>
    <s v="CUST1115"/>
    <x v="21"/>
    <s v="STORE0"/>
    <n v="1"/>
    <n v="1"/>
    <n v="281.83"/>
    <n v="281.83"/>
    <n v="0.16"/>
    <n v="0.16"/>
    <s v="COD"/>
    <n v="236.7372"/>
    <n v="281.66999999999996"/>
    <s v="East"/>
  </r>
  <r>
    <s v="SALE1815"/>
    <d v="2024-04-18T00:00:00"/>
    <s v="CUST1204"/>
    <x v="4"/>
    <s v="STORE14"/>
    <n v="1"/>
    <n v="1"/>
    <n v="509.08"/>
    <n v="509.08"/>
    <n v="0.04"/>
    <n v="0.04"/>
    <s v="PayPal"/>
    <n v="488.71679999999998"/>
    <n v="509.03999999999996"/>
    <s v="South"/>
  </r>
  <r>
    <s v="SALE1816"/>
    <d v="2025-09-30T00:00:00"/>
    <s v="CUST1400"/>
    <x v="99"/>
    <s v="STORE2"/>
    <n v="4"/>
    <n v="4"/>
    <n v="827.09"/>
    <n v="827.09"/>
    <n v="0.3"/>
    <n v="0.3"/>
    <s v="Credit Card"/>
    <n v="2315.8519999999999"/>
    <n v="3308.06"/>
    <s v="South"/>
  </r>
  <r>
    <s v="SALE1817"/>
    <d v="2025-10-05T00:00:00"/>
    <s v="CUST1210"/>
    <x v="35"/>
    <s v="STORE4"/>
    <n v="2"/>
    <n v="2"/>
    <n v="823.36"/>
    <n v="823.36"/>
    <n v="0.23"/>
    <n v="0.23"/>
    <s v="Credit Card"/>
    <n v="1267.9744000000001"/>
    <n v="1646.49"/>
    <s v="South"/>
  </r>
  <r>
    <s v="SALE1818"/>
    <d v="2025-06-06T00:00:00"/>
    <s v="CUST1137"/>
    <x v="33"/>
    <s v="STORE5"/>
    <n v="4"/>
    <n v="4"/>
    <n v="282.18"/>
    <n v="282.18"/>
    <n v="0.13"/>
    <n v="0.13"/>
    <s v="COD"/>
    <n v="981.9864"/>
    <n v="1128.5899999999999"/>
    <s v="North"/>
  </r>
  <r>
    <s v="SALE1819"/>
    <d v="2024-02-01T00:00:00"/>
    <s v="CUST1172"/>
    <x v="39"/>
    <s v="STORE1"/>
    <n v="1"/>
    <n v="1"/>
    <n v="486.39"/>
    <n v="486.39"/>
    <n v="0.09"/>
    <n v="0.09"/>
    <s v="COD"/>
    <n v="442.61489999999998"/>
    <n v="486.3"/>
    <s v="North"/>
  </r>
  <r>
    <s v="SALE1820"/>
    <d v="2024-01-21T00:00:00"/>
    <s v="CUST1044"/>
    <x v="97"/>
    <s v="STORE3"/>
    <n v="2"/>
    <n v="2"/>
    <n v="603.62"/>
    <n v="603.62"/>
    <n v="0.18"/>
    <n v="0.18"/>
    <s v="COD"/>
    <n v="989.93680000000006"/>
    <n v="1207.06"/>
    <s v="North"/>
  </r>
  <r>
    <s v="SALE1821"/>
    <d v="2024-09-19T00:00:00"/>
    <s v="CUST1147"/>
    <x v="92"/>
    <s v="STORE8"/>
    <n v="3"/>
    <n v="3"/>
    <n v="204.17"/>
    <n v="204.17"/>
    <n v="0.1"/>
    <n v="0.1"/>
    <s v="PayPal"/>
    <n v="551.25900000000001"/>
    <n v="612.41"/>
    <s v="West"/>
  </r>
  <r>
    <s v="SALE1822"/>
    <d v="2024-01-19T00:00:00"/>
    <s v="CUST1137"/>
    <x v="67"/>
    <s v="STORE15"/>
    <n v="1"/>
    <n v="1"/>
    <n v="43.58"/>
    <n v="43.58"/>
    <n v="0.01"/>
    <n v="0.01"/>
    <s v="COD"/>
    <n v="43.144199999999998"/>
    <n v="43.57"/>
    <s v="North"/>
  </r>
  <r>
    <s v="SALE1823"/>
    <d v="2024-10-29T00:00:00"/>
    <s v="CUST1332"/>
    <x v="44"/>
    <s v="STORE2"/>
    <n v="3"/>
    <n v="3"/>
    <n v="469.33"/>
    <n v="469.33"/>
    <n v="0.14000000000000001"/>
    <n v="0.14000000000000001"/>
    <s v="PayPal"/>
    <n v="1210.8714"/>
    <n v="1407.85"/>
    <s v="South"/>
  </r>
  <r>
    <s v="SALE1824"/>
    <d v="2025-07-02T00:00:00"/>
    <s v="CUST1209"/>
    <x v="67"/>
    <s v="STORE8"/>
    <n v="4"/>
    <n v="4"/>
    <n v="836.23"/>
    <n v="836.23"/>
    <n v="0.12"/>
    <n v="0.12"/>
    <s v="Credit Card"/>
    <n v="2943.5295999999998"/>
    <n v="3344.8"/>
    <s v="West"/>
  </r>
  <r>
    <s v="SALE1825"/>
    <d v="2024-09-14T00:00:00"/>
    <s v="CUST1178"/>
    <x v="22"/>
    <s v="STORE19"/>
    <n v="2"/>
    <n v="2"/>
    <n v="661.53"/>
    <n v="661.53"/>
    <n v="0.2"/>
    <n v="0.2"/>
    <s v="PayPal"/>
    <n v="1058.4480000000001"/>
    <n v="1322.86"/>
    <s v="East"/>
  </r>
  <r>
    <s v="SALE1826"/>
    <d v="2025-09-03T00:00:00"/>
    <s v="CUST1118"/>
    <x v="6"/>
    <s v="STORE16"/>
    <n v="3"/>
    <n v="3"/>
    <n v="753.47"/>
    <n v="753.47"/>
    <n v="0.25"/>
    <n v="0.25"/>
    <s v="PayPal"/>
    <n v="1695.3074999999999"/>
    <n v="2260.16"/>
    <s v="West"/>
  </r>
  <r>
    <s v="SALE1827"/>
    <d v="2025-01-16T00:00:00"/>
    <s v="CUST1156"/>
    <x v="91"/>
    <s v="STORE0"/>
    <n v="3"/>
    <n v="3"/>
    <n v="713.95"/>
    <n v="713.95"/>
    <n v="0"/>
    <n v="0"/>
    <s v="Credit Card"/>
    <n v="2141.85"/>
    <n v="2141.8500000000004"/>
    <s v="East"/>
  </r>
  <r>
    <s v="SALE1828"/>
    <d v="2024-04-13T00:00:00"/>
    <s v="CUST1099"/>
    <x v="75"/>
    <s v="STORE5"/>
    <n v="3"/>
    <n v="3"/>
    <n v="596"/>
    <n v="596"/>
    <n v="0.28000000000000003"/>
    <n v="0.28000000000000003"/>
    <s v="COD"/>
    <n v="1287.3599999999999"/>
    <n v="1787.72"/>
    <s v="North"/>
  </r>
  <r>
    <s v="SALE1829"/>
    <d v="2024-03-28T00:00:00"/>
    <s v="CUST1334"/>
    <x v="93"/>
    <s v="STORE9"/>
    <n v="2"/>
    <n v="2"/>
    <n v="169.46"/>
    <n v="169.46"/>
    <n v="0.03"/>
    <n v="0.03"/>
    <s v="PayPal"/>
    <n v="328.75240000000002"/>
    <n v="338.89000000000004"/>
    <s v="South"/>
  </r>
  <r>
    <s v="SALE1830"/>
    <d v="2025-07-22T00:00:00"/>
    <s v="CUST1300"/>
    <x v="15"/>
    <s v="STORE14"/>
    <n v="4"/>
    <n v="4"/>
    <n v="611.91999999999996"/>
    <n v="611.91999999999996"/>
    <n v="0.2"/>
    <n v="0.2"/>
    <s v="PayPal"/>
    <n v="1958.144"/>
    <n v="2447.48"/>
    <s v="South"/>
  </r>
  <r>
    <s v="SALE1831"/>
    <d v="2025-02-16T00:00:00"/>
    <s v="CUST1003"/>
    <x v="1"/>
    <s v="STORE15"/>
    <n v="2"/>
    <n v="2"/>
    <n v="25.3"/>
    <n v="25.3"/>
    <n v="0.21"/>
    <n v="0.21"/>
    <s v="Credit Card"/>
    <n v="39.973999999999997"/>
    <n v="50.39"/>
    <s v="North"/>
  </r>
  <r>
    <s v="SALE1832"/>
    <d v="2024-02-05T00:00:00"/>
    <s v="CUST1433"/>
    <x v="78"/>
    <s v="STORE10"/>
    <n v="4"/>
    <n v="4"/>
    <n v="166.93"/>
    <n v="166.93"/>
    <n v="0.02"/>
    <n v="0.02"/>
    <s v="PayPal"/>
    <n v="654.36559999999997"/>
    <n v="667.7"/>
    <s v="East"/>
  </r>
  <r>
    <s v="SALE1833"/>
    <d v="2025-03-05T00:00:00"/>
    <s v="CUST1280"/>
    <x v="17"/>
    <s v="STORE11"/>
    <n v="4"/>
    <n v="4"/>
    <n v="861.55"/>
    <n v="861.55"/>
    <n v="0.12"/>
    <n v="0.12"/>
    <s v="Credit Card"/>
    <n v="3032.6559999999999"/>
    <n v="3446.08"/>
    <s v="South"/>
  </r>
  <r>
    <s v="SALE1834"/>
    <d v="2025-07-04T00:00:00"/>
    <s v="CUST1360"/>
    <x v="19"/>
    <s v="STORE5"/>
    <n v="3"/>
    <n v="3"/>
    <n v="56.17"/>
    <n v="56.17"/>
    <n v="0.01"/>
    <n v="0.01"/>
    <s v="COD"/>
    <n v="166.82490000000001"/>
    <n v="168.5"/>
    <s v="North"/>
  </r>
  <r>
    <s v="SALE1835"/>
    <d v="2025-07-24T00:00:00"/>
    <s v="CUST1266"/>
    <x v="5"/>
    <s v="STORE19"/>
    <n v="1"/>
    <n v="1"/>
    <n v="582.29"/>
    <n v="582.29"/>
    <n v="0.2"/>
    <n v="0.2"/>
    <s v="Credit Card"/>
    <n v="465.83199999999999"/>
    <n v="582.08999999999992"/>
    <s v="East"/>
  </r>
  <r>
    <s v="SALE1836"/>
    <d v="2025-01-24T00:00:00"/>
    <s v="CUST1261"/>
    <x v="50"/>
    <s v="STORE0"/>
    <n v="3"/>
    <n v="3"/>
    <n v="63.96"/>
    <n v="63.96"/>
    <n v="0.02"/>
    <n v="0.02"/>
    <s v="Credit Card"/>
    <n v="188.04239999999999"/>
    <n v="191.85999999999999"/>
    <s v="East"/>
  </r>
  <r>
    <s v="SALE1837"/>
    <d v="2024-04-10T00:00:00"/>
    <s v="CUST1065"/>
    <x v="93"/>
    <s v="STORE12"/>
    <n v="1"/>
    <n v="1"/>
    <n v="829.83"/>
    <n v="829.83"/>
    <n v="0.26"/>
    <n v="0.26"/>
    <s v="COD"/>
    <n v="614.07420000000002"/>
    <n v="829.57"/>
    <s v="North"/>
  </r>
  <r>
    <s v="SALE1838"/>
    <d v="2024-10-21T00:00:00"/>
    <s v="CUST1370"/>
    <x v="13"/>
    <s v="STORE16"/>
    <n v="2"/>
    <n v="2"/>
    <n v="858.15"/>
    <n v="858.15"/>
    <n v="0.03"/>
    <n v="0.03"/>
    <s v="Credit Card"/>
    <n v="1664.8109999999999"/>
    <n v="1716.27"/>
    <s v="West"/>
  </r>
  <r>
    <s v="SALE1839"/>
    <d v="2024-02-18T00:00:00"/>
    <s v="CUST1359"/>
    <x v="78"/>
    <s v="STORE13"/>
    <n v="3"/>
    <n v="3"/>
    <n v="717.32"/>
    <n v="717.32"/>
    <n v="0.23"/>
    <n v="0.23"/>
    <s v="COD"/>
    <n v="1657.0092"/>
    <n v="2151.73"/>
    <s v="East"/>
  </r>
  <r>
    <s v="SALE1840"/>
    <d v="2025-07-15T00:00:00"/>
    <s v="CUST1428"/>
    <x v="50"/>
    <s v="STORE12"/>
    <n v="1"/>
    <n v="1"/>
    <n v="163.19999999999999"/>
    <n v="163.19999999999999"/>
    <n v="0.22"/>
    <n v="0.22"/>
    <s v="PayPal"/>
    <n v="127.29600000000001"/>
    <n v="162.97999999999999"/>
    <s v="North"/>
  </r>
  <r>
    <s v="SALE1841"/>
    <d v="2024-07-16T00:00:00"/>
    <s v="CUST1126"/>
    <x v="82"/>
    <s v="STORE12"/>
    <n v="2"/>
    <n v="2"/>
    <n v="966.71"/>
    <n v="966.71"/>
    <n v="0.11"/>
    <n v="0.11"/>
    <s v="Credit Card"/>
    <n v="1720.7438"/>
    <n v="1933.3100000000002"/>
    <s v="North"/>
  </r>
  <r>
    <s v="SALE1842"/>
    <d v="2025-04-14T00:00:00"/>
    <s v="CUST1348"/>
    <x v="68"/>
    <s v="STORE13"/>
    <n v="2"/>
    <n v="2"/>
    <n v="873.94"/>
    <n v="873.94"/>
    <n v="0.14000000000000001"/>
    <n v="0.14000000000000001"/>
    <s v="COD"/>
    <n v="1503.1768"/>
    <n v="1747.74"/>
    <s v="East"/>
  </r>
  <r>
    <s v="SALE1843"/>
    <d v="2024-03-28T00:00:00"/>
    <s v="CUST1149"/>
    <x v="90"/>
    <s v="STORE3"/>
    <n v="1"/>
    <n v="1"/>
    <n v="140.24"/>
    <n v="140.24"/>
    <n v="0.27"/>
    <n v="0.27"/>
    <s v="Credit Card"/>
    <n v="102.37520000000001"/>
    <n v="139.97"/>
    <s v="North"/>
  </r>
  <r>
    <s v="SALE1844"/>
    <d v="2025-02-28T00:00:00"/>
    <s v="CUST1201"/>
    <x v="19"/>
    <s v="STORE5"/>
    <n v="2"/>
    <n v="2"/>
    <n v="549.91999999999996"/>
    <n v="549.91999999999996"/>
    <n v="0.28000000000000003"/>
    <n v="0.28000000000000003"/>
    <s v="Credit Card"/>
    <n v="791.88479999999993"/>
    <n v="1099.56"/>
    <s v="North"/>
  </r>
  <r>
    <s v="SALE1845"/>
    <d v="2024-03-13T00:00:00"/>
    <s v="CUST1111"/>
    <x v="53"/>
    <s v="STORE5"/>
    <n v="4"/>
    <n v="4"/>
    <n v="715.88"/>
    <n v="715.88"/>
    <n v="0.19"/>
    <n v="0.19"/>
    <s v="PayPal"/>
    <n v="2319.4512"/>
    <n v="2863.33"/>
    <s v="North"/>
  </r>
  <r>
    <s v="SALE1846"/>
    <d v="2025-04-05T00:00:00"/>
    <s v="CUST1371"/>
    <x v="95"/>
    <s v="STORE8"/>
    <n v="3"/>
    <n v="3"/>
    <n v="591.9"/>
    <n v="591.9"/>
    <n v="0.27"/>
    <n v="0.27"/>
    <s v="Credit Card"/>
    <n v="1296.261"/>
    <n v="1775.4299999999998"/>
    <s v="West"/>
  </r>
  <r>
    <s v="SALE1847"/>
    <d v="2025-08-14T00:00:00"/>
    <s v="CUST1375"/>
    <x v="62"/>
    <s v="STORE10"/>
    <n v="2"/>
    <n v="2"/>
    <n v="523.14"/>
    <n v="523.14"/>
    <n v="0.13"/>
    <n v="0.13"/>
    <s v="PayPal"/>
    <n v="910.2636"/>
    <n v="1046.1499999999999"/>
    <s v="East"/>
  </r>
  <r>
    <s v="SALE1848"/>
    <d v="2024-07-04T00:00:00"/>
    <s v="CUST1226"/>
    <x v="20"/>
    <s v="STORE14"/>
    <n v="2"/>
    <n v="2"/>
    <n v="478.62"/>
    <n v="478.62"/>
    <n v="0.17"/>
    <n v="0.17"/>
    <s v="COD"/>
    <n v="794.50919999999996"/>
    <n v="957.07"/>
    <s v="South"/>
  </r>
  <r>
    <s v="SALE1849"/>
    <d v="2024-09-21T00:00:00"/>
    <s v="CUST1299"/>
    <x v="74"/>
    <s v="STORE1"/>
    <n v="4"/>
    <n v="4"/>
    <n v="740.5"/>
    <n v="740.5"/>
    <n v="0.17"/>
    <n v="0.17"/>
    <s v="PayPal"/>
    <n v="2458.46"/>
    <n v="2961.83"/>
    <s v="North"/>
  </r>
  <r>
    <s v="SALE1850"/>
    <d v="2024-06-22T00:00:00"/>
    <s v="CUST1112"/>
    <x v="54"/>
    <s v="STORE2"/>
    <n v="1"/>
    <n v="1"/>
    <n v="780.24"/>
    <n v="780.24"/>
    <n v="0.04"/>
    <n v="0.04"/>
    <s v="COD"/>
    <n v="749.03039999999999"/>
    <n v="780.2"/>
    <s v="South"/>
  </r>
  <r>
    <s v="SALE1851"/>
    <d v="2024-09-17T00:00:00"/>
    <s v="CUST1107"/>
    <x v="7"/>
    <s v="STORE16"/>
    <n v="4"/>
    <n v="4"/>
    <n v="579.24"/>
    <n v="579.24"/>
    <n v="0.04"/>
    <n v="0.04"/>
    <s v="COD"/>
    <n v="2224.2815999999998"/>
    <n v="2316.92"/>
    <s v="West"/>
  </r>
  <r>
    <s v="SALE1852"/>
    <d v="2024-12-09T00:00:00"/>
    <s v="CUST1371"/>
    <x v="55"/>
    <s v="STORE2"/>
    <n v="3"/>
    <n v="3"/>
    <n v="268.95"/>
    <n v="268.95"/>
    <n v="0.04"/>
    <n v="0.04"/>
    <s v="PayPal"/>
    <n v="774.57599999999991"/>
    <n v="806.81"/>
    <s v="South"/>
  </r>
  <r>
    <s v="SALE1853"/>
    <d v="2025-03-24T00:00:00"/>
    <s v="CUST1305"/>
    <x v="23"/>
    <s v="STORE4"/>
    <n v="1"/>
    <n v="1"/>
    <n v="47.47"/>
    <n v="47.47"/>
    <n v="0.28000000000000003"/>
    <n v="0.28000000000000003"/>
    <s v="Credit Card"/>
    <n v="34.178400000000003"/>
    <n v="47.19"/>
    <s v="South"/>
  </r>
  <r>
    <s v="SALE1854"/>
    <d v="2025-05-19T00:00:00"/>
    <s v="CUST1257"/>
    <x v="9"/>
    <s v="STORE17"/>
    <n v="3"/>
    <n v="3"/>
    <n v="858.81"/>
    <n v="858.81"/>
    <n v="7.0000000000000007E-2"/>
    <n v="7.0000000000000007E-2"/>
    <s v="Credit Card"/>
    <n v="2396.0799000000002"/>
    <n v="2576.3599999999997"/>
    <s v="North"/>
  </r>
  <r>
    <s v="SALE1855"/>
    <d v="2025-02-22T00:00:00"/>
    <s v="CUST1310"/>
    <x v="46"/>
    <s v="STORE10"/>
    <n v="3"/>
    <n v="3"/>
    <n v="569.98"/>
    <n v="569.98"/>
    <n v="0.05"/>
    <n v="0.05"/>
    <s v="Credit Card"/>
    <n v="1624.443"/>
    <n v="1709.89"/>
    <s v="East"/>
  </r>
  <r>
    <s v="SALE1856"/>
    <d v="2024-10-31T00:00:00"/>
    <s v="CUST1327"/>
    <x v="1"/>
    <s v="STORE12"/>
    <n v="3"/>
    <n v="3"/>
    <n v="306.52"/>
    <n v="306.52"/>
    <n v="0.01"/>
    <n v="0.01"/>
    <s v="COD"/>
    <n v="910.36439999999993"/>
    <n v="919.55"/>
    <s v="North"/>
  </r>
  <r>
    <s v="SALE1857"/>
    <d v="2024-03-03T00:00:00"/>
    <s v="CUST1064"/>
    <x v="6"/>
    <s v="STORE13"/>
    <n v="3"/>
    <n v="3"/>
    <n v="184.67"/>
    <n v="184.67"/>
    <n v="0.03"/>
    <n v="0.03"/>
    <s v="COD"/>
    <n v="537.38969999999995"/>
    <n v="553.98"/>
    <s v="East"/>
  </r>
  <r>
    <s v="SALE1858"/>
    <d v="2024-05-16T00:00:00"/>
    <s v="CUST1482"/>
    <x v="33"/>
    <s v="STORE5"/>
    <n v="4"/>
    <n v="4"/>
    <n v="189.56"/>
    <n v="189.56"/>
    <n v="0"/>
    <n v="0"/>
    <s v="COD"/>
    <n v="758.24"/>
    <n v="758.24"/>
    <s v="North"/>
  </r>
  <r>
    <s v="SALE1859"/>
    <d v="2024-08-07T00:00:00"/>
    <s v="CUST1208"/>
    <x v="28"/>
    <s v="STORE5"/>
    <n v="1"/>
    <n v="1"/>
    <n v="805.24"/>
    <n v="805.24"/>
    <n v="0.04"/>
    <n v="0.04"/>
    <s v="PayPal"/>
    <n v="773.03039999999999"/>
    <n v="805.2"/>
    <s v="North"/>
  </r>
  <r>
    <s v="SALE1860"/>
    <d v="2024-09-14T00:00:00"/>
    <s v="CUST1188"/>
    <x v="59"/>
    <s v="STORE17"/>
    <n v="3"/>
    <n v="3"/>
    <n v="683.74"/>
    <n v="683.74"/>
    <n v="0.24"/>
    <n v="0.24"/>
    <s v="Credit Card"/>
    <n v="1558.9272000000001"/>
    <n v="2050.9800000000005"/>
    <s v="North"/>
  </r>
  <r>
    <s v="SALE1861"/>
    <d v="2024-10-08T00:00:00"/>
    <s v="CUST1210"/>
    <x v="6"/>
    <s v="STORE18"/>
    <n v="3"/>
    <n v="3"/>
    <n v="439.21"/>
    <n v="439.21"/>
    <n v="0.28000000000000003"/>
    <n v="0.28000000000000003"/>
    <s v="COD"/>
    <n v="948.69359999999983"/>
    <n v="1317.35"/>
    <s v="East"/>
  </r>
  <r>
    <s v="SALE1862"/>
    <d v="2025-09-04T00:00:00"/>
    <s v="CUST1119"/>
    <x v="73"/>
    <s v="STORE6"/>
    <n v="1"/>
    <n v="1"/>
    <n v="126.92"/>
    <n v="126.92"/>
    <n v="0.24"/>
    <n v="0.24"/>
    <s v="COD"/>
    <n v="96.459199999999996"/>
    <n v="126.68"/>
    <s v="East"/>
  </r>
  <r>
    <s v="SALE1863"/>
    <d v="2024-07-16T00:00:00"/>
    <s v="CUST1004"/>
    <x v="78"/>
    <s v="STORE4"/>
    <n v="4"/>
    <n v="4"/>
    <n v="834.7"/>
    <n v="834.7"/>
    <n v="0.14000000000000001"/>
    <n v="0.14000000000000001"/>
    <s v="Credit Card"/>
    <n v="2871.3679999999999"/>
    <n v="3338.6600000000003"/>
    <s v="South"/>
  </r>
  <r>
    <s v="SALE1864"/>
    <d v="2025-09-09T00:00:00"/>
    <s v="CUST1341"/>
    <x v="63"/>
    <s v="STORE11"/>
    <n v="2"/>
    <n v="2"/>
    <n v="271.88"/>
    <n v="271.88"/>
    <n v="0.11"/>
    <n v="0.11"/>
    <s v="COD"/>
    <n v="483.94639999999998"/>
    <n v="543.65"/>
    <s v="South"/>
  </r>
  <r>
    <s v="SALE1865"/>
    <d v="2025-03-04T00:00:00"/>
    <s v="CUST1480"/>
    <x v="75"/>
    <s v="STORE1"/>
    <n v="4"/>
    <n v="4"/>
    <n v="972.14"/>
    <n v="972.14"/>
    <n v="0.25"/>
    <n v="0.25"/>
    <s v="Credit Card"/>
    <n v="2916.42"/>
    <n v="3888.31"/>
    <s v="North"/>
  </r>
  <r>
    <s v="SALE1866"/>
    <d v="2025-06-23T00:00:00"/>
    <s v="CUST1093"/>
    <x v="19"/>
    <s v="STORE4"/>
    <n v="3"/>
    <n v="3"/>
    <n v="523.66"/>
    <n v="523.66"/>
    <n v="0.27"/>
    <n v="0.27"/>
    <s v="PayPal"/>
    <n v="1146.8154"/>
    <n v="1570.71"/>
    <s v="South"/>
  </r>
  <r>
    <s v="SALE1867"/>
    <d v="2024-11-06T00:00:00"/>
    <s v="CUST1148"/>
    <x v="91"/>
    <s v="STORE2"/>
    <n v="4"/>
    <n v="4"/>
    <n v="838.99"/>
    <n v="838.99"/>
    <n v="0.16"/>
    <n v="0.16"/>
    <s v="Credit Card"/>
    <n v="2819.0064000000002"/>
    <n v="3355.8"/>
    <s v="South"/>
  </r>
  <r>
    <s v="SALE1868"/>
    <d v="2025-03-06T00:00:00"/>
    <s v="CUST1135"/>
    <x v="75"/>
    <s v="STORE17"/>
    <n v="4"/>
    <n v="4"/>
    <n v="838.7"/>
    <n v="838.7"/>
    <n v="0.21"/>
    <n v="0.21"/>
    <s v="COD"/>
    <n v="2650.2919999999999"/>
    <n v="3354.59"/>
    <s v="North"/>
  </r>
  <r>
    <s v="SALE1869"/>
    <d v="2025-05-17T00:00:00"/>
    <s v="CUST1420"/>
    <x v="1"/>
    <s v="STORE8"/>
    <n v="3"/>
    <n v="3"/>
    <n v="943.24"/>
    <n v="943.24"/>
    <n v="0.21"/>
    <n v="0.21"/>
    <s v="Credit Card"/>
    <n v="2235.4787999999999"/>
    <n v="2829.51"/>
    <s v="West"/>
  </r>
  <r>
    <s v="SALE1870"/>
    <d v="2025-01-02T00:00:00"/>
    <s v="CUST1299"/>
    <x v="90"/>
    <s v="STORE17"/>
    <n v="2"/>
    <n v="2"/>
    <n v="310.33"/>
    <n v="310.33"/>
    <n v="0.26"/>
    <n v="0.26"/>
    <s v="Credit Card"/>
    <n v="459.28840000000002"/>
    <n v="620.4"/>
    <s v="North"/>
  </r>
  <r>
    <s v="SALE1871"/>
    <d v="2024-07-28T00:00:00"/>
    <s v="CUST1346"/>
    <x v="49"/>
    <s v="STORE0"/>
    <n v="3"/>
    <n v="3"/>
    <n v="201.05"/>
    <n v="201.05"/>
    <n v="0.23"/>
    <n v="0.23"/>
    <s v="PayPal"/>
    <n v="464.42550000000011"/>
    <n v="602.92000000000007"/>
    <s v="East"/>
  </r>
  <r>
    <s v="SALE1872"/>
    <d v="2024-04-26T00:00:00"/>
    <s v="CUST1252"/>
    <x v="87"/>
    <s v="STORE17"/>
    <n v="1"/>
    <n v="1"/>
    <n v="803.37"/>
    <n v="803.37"/>
    <n v="0.3"/>
    <n v="0.3"/>
    <s v="PayPal"/>
    <n v="562.35899999999992"/>
    <n v="803.07"/>
    <s v="North"/>
  </r>
  <r>
    <s v="SALE1873"/>
    <d v="2025-08-17T00:00:00"/>
    <s v="CUST1036"/>
    <x v="86"/>
    <s v="STORE15"/>
    <n v="3"/>
    <n v="3"/>
    <n v="259.98"/>
    <n v="259.98"/>
    <n v="7.0000000000000007E-2"/>
    <n v="7.0000000000000007E-2"/>
    <s v="COD"/>
    <n v="725.3442"/>
    <n v="779.87"/>
    <s v="North"/>
  </r>
  <r>
    <s v="SALE1874"/>
    <d v="2024-05-14T00:00:00"/>
    <s v="CUST1124"/>
    <x v="95"/>
    <s v="STORE3"/>
    <n v="4"/>
    <n v="4"/>
    <n v="591.9"/>
    <n v="591.9"/>
    <n v="0.2"/>
    <n v="0.2"/>
    <s v="PayPal"/>
    <n v="1894.08"/>
    <n v="2367.4"/>
    <s v="North"/>
  </r>
  <r>
    <s v="SALE1875"/>
    <d v="2025-03-14T00:00:00"/>
    <s v="CUST1031"/>
    <x v="17"/>
    <s v="STORE12"/>
    <n v="2"/>
    <n v="2"/>
    <n v="396.9"/>
    <n v="396.9"/>
    <n v="0.18"/>
    <n v="0.18"/>
    <s v="PayPal"/>
    <n v="650.91600000000005"/>
    <n v="793.62"/>
    <s v="North"/>
  </r>
  <r>
    <s v="SALE1876"/>
    <d v="2025-03-15T00:00:00"/>
    <s v="CUST1453"/>
    <x v="24"/>
    <s v="STORE2"/>
    <n v="1"/>
    <n v="1"/>
    <n v="176.84"/>
    <n v="176.84"/>
    <n v="0.19"/>
    <n v="0.19"/>
    <s v="Credit Card"/>
    <n v="143.24039999999999"/>
    <n v="176.65"/>
    <s v="South"/>
  </r>
  <r>
    <s v="SALE1877"/>
    <d v="2023-12-12T00:00:00"/>
    <s v="CUST1254"/>
    <x v="33"/>
    <s v="STORE0"/>
    <n v="2"/>
    <n v="2"/>
    <n v="614.21"/>
    <n v="614.21"/>
    <n v="0.11"/>
    <n v="0.11"/>
    <s v="PayPal"/>
    <n v="1093.2937999999999"/>
    <n v="1228.3100000000002"/>
    <s v="East"/>
  </r>
  <r>
    <s v="SALE1878"/>
    <d v="2024-10-19T00:00:00"/>
    <s v="CUST1108"/>
    <x v="58"/>
    <s v="STORE7"/>
    <n v="3"/>
    <n v="3"/>
    <n v="604.66"/>
    <n v="604.66"/>
    <n v="0.18"/>
    <n v="0.18"/>
    <s v="COD"/>
    <n v="1487.4636"/>
    <n v="1813.8"/>
    <s v="South"/>
  </r>
  <r>
    <s v="SALE1879"/>
    <d v="2024-08-30T00:00:00"/>
    <s v="CUST1498"/>
    <x v="95"/>
    <s v="STORE12"/>
    <n v="3"/>
    <n v="3"/>
    <n v="24.29"/>
    <n v="24.29"/>
    <n v="0.12"/>
    <n v="0.12"/>
    <s v="PayPal"/>
    <n v="64.125600000000006"/>
    <n v="72.75"/>
    <s v="North"/>
  </r>
  <r>
    <s v="SALE1880"/>
    <d v="2024-07-09T00:00:00"/>
    <s v="CUST1121"/>
    <x v="81"/>
    <s v="STORE11"/>
    <n v="1"/>
    <n v="1"/>
    <n v="503.95"/>
    <n v="503.95"/>
    <n v="0.24"/>
    <n v="0.24"/>
    <s v="PayPal"/>
    <n v="383.00200000000001"/>
    <n v="503.71"/>
    <s v="South"/>
  </r>
  <r>
    <s v="SALE1881"/>
    <d v="2024-07-02T00:00:00"/>
    <s v="CUST1319"/>
    <x v="69"/>
    <s v="STORE14"/>
    <n v="4"/>
    <n v="4"/>
    <n v="860.78"/>
    <n v="860.78"/>
    <n v="0.03"/>
    <n v="0.03"/>
    <s v="Credit Card"/>
    <n v="3339.8263999999999"/>
    <n v="3443.0899999999997"/>
    <s v="South"/>
  </r>
  <r>
    <s v="SALE1882"/>
    <d v="2023-11-04T00:00:00"/>
    <s v="CUST1197"/>
    <x v="63"/>
    <s v="STORE3"/>
    <n v="3"/>
    <n v="3"/>
    <n v="41.97"/>
    <n v="41.97"/>
    <n v="0.03"/>
    <n v="0.03"/>
    <s v="COD"/>
    <n v="122.1327"/>
    <n v="125.88"/>
    <s v="North"/>
  </r>
  <r>
    <s v="SALE1883"/>
    <d v="2024-04-15T00:00:00"/>
    <s v="CUST1033"/>
    <x v="5"/>
    <s v="STORE5"/>
    <n v="1"/>
    <n v="1"/>
    <n v="649.59"/>
    <n v="649.59"/>
    <n v="0.12"/>
    <n v="0.12"/>
    <s v="COD"/>
    <n v="571.63920000000007"/>
    <n v="649.47"/>
    <s v="North"/>
  </r>
  <r>
    <s v="SALE1884"/>
    <d v="2024-07-29T00:00:00"/>
    <s v="CUST1053"/>
    <x v="81"/>
    <s v="STORE9"/>
    <n v="2"/>
    <n v="2"/>
    <n v="386.09"/>
    <n v="386.09"/>
    <n v="0.19"/>
    <n v="0.19"/>
    <s v="PayPal"/>
    <n v="625.46579999999994"/>
    <n v="771.9899999999999"/>
    <s v="South"/>
  </r>
  <r>
    <s v="SALE1885"/>
    <d v="2024-12-18T00:00:00"/>
    <s v="CUST1099"/>
    <x v="69"/>
    <s v="STORE12"/>
    <n v="1"/>
    <n v="1"/>
    <n v="891.62"/>
    <n v="891.62"/>
    <n v="0.06"/>
    <n v="0.06"/>
    <s v="PayPal"/>
    <n v="838.12279999999998"/>
    <n v="891.56000000000006"/>
    <s v="North"/>
  </r>
  <r>
    <s v="SALE1886"/>
    <d v="2024-11-21T00:00:00"/>
    <s v="CUST1381"/>
    <x v="91"/>
    <s v="STORE15"/>
    <n v="2"/>
    <n v="2"/>
    <n v="558.9"/>
    <n v="558.9"/>
    <n v="0.05"/>
    <n v="0.05"/>
    <s v="COD"/>
    <n v="1061.9100000000001"/>
    <n v="1117.75"/>
    <s v="North"/>
  </r>
  <r>
    <s v="SALE1887"/>
    <d v="2025-05-20T00:00:00"/>
    <s v="CUST1352"/>
    <x v="55"/>
    <s v="STORE3"/>
    <n v="2"/>
    <n v="2"/>
    <n v="99.04"/>
    <n v="99.04"/>
    <n v="0.26"/>
    <n v="0.26"/>
    <s v="COD"/>
    <n v="146.57919999999999"/>
    <n v="197.82000000000002"/>
    <s v="North"/>
  </r>
  <r>
    <s v="SALE1888"/>
    <d v="2025-03-24T00:00:00"/>
    <s v="CUST1291"/>
    <x v="58"/>
    <s v="STORE8"/>
    <n v="4"/>
    <n v="4"/>
    <n v="625.13"/>
    <n v="625.13"/>
    <n v="0.06"/>
    <n v="0.06"/>
    <s v="Credit Card"/>
    <n v="2350.4888000000001"/>
    <n v="2500.46"/>
    <s v="West"/>
  </r>
  <r>
    <s v="SALE1889"/>
    <d v="2025-06-16T00:00:00"/>
    <s v="CUST1036"/>
    <x v="43"/>
    <s v="STORE18"/>
    <n v="4"/>
    <n v="4"/>
    <n v="38.380000000000003"/>
    <n v="38.380000000000003"/>
    <n v="0.16"/>
    <n v="0.16"/>
    <s v="COD"/>
    <n v="128.95679999999999"/>
    <n v="153.36000000000001"/>
    <s v="East"/>
  </r>
  <r>
    <s v="SALE1890"/>
    <d v="2024-04-22T00:00:00"/>
    <s v="CUST1492"/>
    <x v="32"/>
    <s v="STORE10"/>
    <n v="4"/>
    <n v="4"/>
    <n v="731.72"/>
    <n v="731.72"/>
    <n v="0.22"/>
    <n v="0.22"/>
    <s v="COD"/>
    <n v="2282.9663999999998"/>
    <n v="2926.6600000000003"/>
    <s v="East"/>
  </r>
  <r>
    <s v="SALE1891"/>
    <d v="2025-09-16T00:00:00"/>
    <s v="CUST1457"/>
    <x v="82"/>
    <s v="STORE19"/>
    <n v="3"/>
    <n v="3"/>
    <n v="825.33"/>
    <n v="825.33"/>
    <n v="0.21"/>
    <n v="0.21"/>
    <s v="Credit Card"/>
    <n v="1956.0320999999999"/>
    <n v="2475.7800000000002"/>
    <s v="East"/>
  </r>
  <r>
    <s v="SALE1892"/>
    <d v="2023-12-09T00:00:00"/>
    <s v="CUST1059"/>
    <x v="7"/>
    <s v="STORE14"/>
    <n v="2"/>
    <n v="2"/>
    <n v="47.3"/>
    <n v="47.3"/>
    <n v="0.01"/>
    <n v="0.01"/>
    <s v="PayPal"/>
    <n v="93.653999999999996"/>
    <n v="94.589999999999989"/>
    <s v="South"/>
  </r>
  <r>
    <s v="SALE1893"/>
    <d v="2024-07-20T00:00:00"/>
    <s v="CUST1171"/>
    <x v="18"/>
    <s v="STORE17"/>
    <n v="1"/>
    <n v="1"/>
    <n v="389.12"/>
    <n v="389.12"/>
    <n v="0.18"/>
    <n v="0.18"/>
    <s v="PayPal"/>
    <n v="319.07839999999999"/>
    <n v="388.94"/>
    <s v="North"/>
  </r>
  <r>
    <s v="SALE1894"/>
    <d v="2024-09-23T00:00:00"/>
    <s v="CUST1458"/>
    <x v="74"/>
    <s v="STORE18"/>
    <n v="3"/>
    <n v="3"/>
    <n v="543.83000000000004"/>
    <n v="543.83000000000004"/>
    <n v="0.05"/>
    <n v="0.05"/>
    <s v="Credit Card"/>
    <n v="1549.9155000000001"/>
    <n v="1631.4400000000003"/>
    <s v="East"/>
  </r>
  <r>
    <s v="SALE1895"/>
    <d v="2024-05-11T00:00:00"/>
    <s v="CUST1024"/>
    <x v="66"/>
    <s v="STORE1"/>
    <n v="2"/>
    <n v="2"/>
    <n v="660.27"/>
    <n v="660.27"/>
    <n v="0.01"/>
    <n v="0.01"/>
    <s v="PayPal"/>
    <n v="1307.3345999999999"/>
    <n v="1320.53"/>
    <s v="North"/>
  </r>
  <r>
    <s v="SALE1896"/>
    <d v="2025-05-03T00:00:00"/>
    <s v="CUST1434"/>
    <x v="26"/>
    <s v="STORE8"/>
    <n v="4"/>
    <n v="4"/>
    <n v="729.31"/>
    <n v="729.31"/>
    <n v="0.03"/>
    <n v="0.03"/>
    <s v="Credit Card"/>
    <n v="2829.7228"/>
    <n v="2917.2099999999996"/>
    <s v="West"/>
  </r>
  <r>
    <s v="SALE1897"/>
    <d v="2024-02-23T00:00:00"/>
    <s v="CUST1421"/>
    <x v="72"/>
    <s v="STORE6"/>
    <n v="2"/>
    <n v="2"/>
    <n v="152.91"/>
    <n v="152.91"/>
    <n v="0.24"/>
    <n v="0.24"/>
    <s v="PayPal"/>
    <n v="232.42320000000001"/>
    <n v="305.58"/>
    <s v="East"/>
  </r>
  <r>
    <s v="SALE1898"/>
    <d v="2024-02-22T00:00:00"/>
    <s v="CUST1461"/>
    <x v="1"/>
    <s v="STORE15"/>
    <n v="4"/>
    <n v="4"/>
    <n v="592.14"/>
    <n v="592.14"/>
    <n v="0.12"/>
    <n v="0.12"/>
    <s v="COD"/>
    <n v="2084.3328000000001"/>
    <n v="2368.44"/>
    <s v="North"/>
  </r>
  <r>
    <s v="SALE1899"/>
    <d v="2024-08-21T00:00:00"/>
    <s v="CUST1062"/>
    <x v="36"/>
    <s v="STORE12"/>
    <n v="1"/>
    <n v="1"/>
    <n v="984.37"/>
    <n v="984.37"/>
    <n v="0"/>
    <n v="0"/>
    <s v="PayPal"/>
    <n v="984.37"/>
    <n v="984.37"/>
    <s v="North"/>
  </r>
  <r>
    <s v="SALE1900"/>
    <d v="2024-02-07T00:00:00"/>
    <s v="CUST1292"/>
    <x v="55"/>
    <s v="STORE12"/>
    <n v="2"/>
    <n v="2"/>
    <n v="237.59"/>
    <n v="237.59"/>
    <n v="0.12"/>
    <n v="0.12"/>
    <s v="Credit Card"/>
    <n v="418.15839999999997"/>
    <n v="475.06"/>
    <s v="North"/>
  </r>
  <r>
    <s v="SALE1901"/>
    <d v="2023-11-20T00:00:00"/>
    <s v="CUST1431"/>
    <x v="60"/>
    <s v="STORE8"/>
    <n v="1"/>
    <n v="1"/>
    <n v="52.06"/>
    <n v="52.06"/>
    <n v="0.27"/>
    <n v="0.27"/>
    <s v="COD"/>
    <n v="38.003799999999998"/>
    <n v="51.79"/>
    <s v="West"/>
  </r>
  <r>
    <s v="SALE1902"/>
    <d v="2025-02-03T00:00:00"/>
    <s v="CUST1455"/>
    <x v="58"/>
    <s v="STORE1"/>
    <n v="2"/>
    <n v="2"/>
    <n v="594.63"/>
    <n v="594.63"/>
    <n v="0.12"/>
    <n v="0.12"/>
    <s v="Credit Card"/>
    <n v="1046.5488"/>
    <n v="1189.1400000000001"/>
    <s v="North"/>
  </r>
  <r>
    <s v="SALE1903"/>
    <d v="2024-12-18T00:00:00"/>
    <s v="CUST1167"/>
    <x v="58"/>
    <s v="STORE0"/>
    <n v="3"/>
    <n v="3"/>
    <n v="476.1"/>
    <n v="476.1"/>
    <n v="0.05"/>
    <n v="0.05"/>
    <s v="COD"/>
    <n v="1356.885"/>
    <n v="1428.2500000000002"/>
    <s v="East"/>
  </r>
  <r>
    <s v="SALE1904"/>
    <d v="2024-08-10T00:00:00"/>
    <s v="CUST1061"/>
    <x v="86"/>
    <s v="STORE6"/>
    <n v="1"/>
    <n v="1"/>
    <n v="546.47"/>
    <n v="546.47"/>
    <n v="0.08"/>
    <n v="0.08"/>
    <s v="COD"/>
    <n v="502.75240000000002"/>
    <n v="546.39"/>
    <s v="East"/>
  </r>
  <r>
    <s v="SALE1905"/>
    <d v="2025-04-13T00:00:00"/>
    <s v="CUST1176"/>
    <x v="28"/>
    <s v="STORE12"/>
    <n v="1"/>
    <n v="1"/>
    <n v="979.49"/>
    <n v="979.49"/>
    <n v="0.19"/>
    <n v="0.19"/>
    <s v="COD"/>
    <n v="793.38690000000008"/>
    <n v="979.3"/>
    <s v="North"/>
  </r>
  <r>
    <s v="SALE1906"/>
    <d v="2023-12-29T00:00:00"/>
    <s v="CUST1193"/>
    <x v="53"/>
    <s v="STORE2"/>
    <n v="3"/>
    <n v="3"/>
    <n v="988.53"/>
    <n v="988.53"/>
    <n v="0.3"/>
    <n v="0.3"/>
    <s v="COD"/>
    <n v="2075.913"/>
    <n v="2965.29"/>
    <s v="South"/>
  </r>
  <r>
    <s v="SALE1907"/>
    <d v="2025-02-16T00:00:00"/>
    <s v="CUST1255"/>
    <x v="3"/>
    <s v="STORE3"/>
    <n v="4"/>
    <n v="4"/>
    <n v="849.29"/>
    <n v="849.29"/>
    <n v="0.26"/>
    <n v="0.26"/>
    <s v="Credit Card"/>
    <n v="2513.8984"/>
    <n v="3396.8999999999996"/>
    <s v="North"/>
  </r>
  <r>
    <s v="SALE1908"/>
    <d v="2024-01-27T00:00:00"/>
    <s v="CUST1343"/>
    <x v="98"/>
    <s v="STORE14"/>
    <n v="2"/>
    <n v="2"/>
    <n v="452.29"/>
    <n v="452.29"/>
    <n v="0.01"/>
    <n v="0.01"/>
    <s v="COD"/>
    <n v="895.53420000000006"/>
    <n v="904.57"/>
    <s v="South"/>
  </r>
  <r>
    <s v="SALE1909"/>
    <d v="2024-07-22T00:00:00"/>
    <s v="CUST1445"/>
    <x v="59"/>
    <s v="STORE18"/>
    <n v="2"/>
    <n v="2"/>
    <n v="810.81"/>
    <n v="810.81"/>
    <n v="0.11"/>
    <n v="0.11"/>
    <s v="COD"/>
    <n v="1443.2418"/>
    <n v="1621.51"/>
    <s v="East"/>
  </r>
  <r>
    <s v="SALE1910"/>
    <d v="2024-09-25T00:00:00"/>
    <s v="CUST1031"/>
    <x v="86"/>
    <s v="STORE8"/>
    <n v="1"/>
    <n v="1"/>
    <n v="846.67"/>
    <n v="846.67"/>
    <n v="0.1"/>
    <n v="0.1"/>
    <s v="COD"/>
    <n v="762.00299999999993"/>
    <n v="846.56999999999994"/>
    <s v="West"/>
  </r>
  <r>
    <s v="SALE1911"/>
    <d v="2024-03-16T00:00:00"/>
    <s v="CUST1017"/>
    <x v="10"/>
    <s v="STORE6"/>
    <n v="4"/>
    <n v="4"/>
    <n v="73.55"/>
    <n v="73.55"/>
    <n v="0.24"/>
    <n v="0.24"/>
    <s v="COD"/>
    <n v="223.59200000000001"/>
    <n v="293.95999999999998"/>
    <s v="East"/>
  </r>
  <r>
    <s v="SALE1912"/>
    <d v="2025-07-23T00:00:00"/>
    <s v="CUST1278"/>
    <x v="80"/>
    <s v="STORE6"/>
    <n v="1"/>
    <n v="1"/>
    <n v="882.03"/>
    <n v="882.03"/>
    <n v="0.04"/>
    <n v="0.04"/>
    <s v="COD"/>
    <n v="846.74879999999996"/>
    <n v="881.99"/>
    <s v="East"/>
  </r>
  <r>
    <s v="SALE1913"/>
    <d v="2024-10-24T00:00:00"/>
    <s v="CUST1008"/>
    <x v="62"/>
    <s v="STORE14"/>
    <n v="1"/>
    <n v="1"/>
    <n v="958.44"/>
    <n v="958.44"/>
    <n v="0.21"/>
    <n v="0.21"/>
    <s v="Credit Card"/>
    <n v="757.16760000000011"/>
    <n v="958.23"/>
    <s v="South"/>
  </r>
  <r>
    <s v="SALE1914"/>
    <d v="2024-09-25T00:00:00"/>
    <s v="CUST1008"/>
    <x v="8"/>
    <s v="STORE2"/>
    <n v="1"/>
    <n v="1"/>
    <n v="716.29"/>
    <n v="716.29"/>
    <n v="0.01"/>
    <n v="0.01"/>
    <s v="PayPal"/>
    <n v="709.12709999999993"/>
    <n v="716.28"/>
    <s v="South"/>
  </r>
  <r>
    <s v="SALE1915"/>
    <d v="2024-04-26T00:00:00"/>
    <s v="CUST1323"/>
    <x v="93"/>
    <s v="STORE16"/>
    <n v="2"/>
    <n v="2"/>
    <n v="409.14"/>
    <n v="409.14"/>
    <n v="0.01"/>
    <n v="0.01"/>
    <s v="PayPal"/>
    <n v="810.09719999999993"/>
    <n v="818.27"/>
    <s v="West"/>
  </r>
  <r>
    <s v="SALE1916"/>
    <d v="2025-02-26T00:00:00"/>
    <s v="CUST1084"/>
    <x v="8"/>
    <s v="STORE9"/>
    <n v="4"/>
    <n v="4"/>
    <n v="261.73"/>
    <n v="261.73"/>
    <n v="0.1"/>
    <n v="0.1"/>
    <s v="PayPal"/>
    <n v="942.22800000000007"/>
    <n v="1046.8200000000002"/>
    <s v="South"/>
  </r>
  <r>
    <s v="SALE1917"/>
    <d v="2025-01-04T00:00:00"/>
    <s v="CUST1466"/>
    <x v="21"/>
    <s v="STORE0"/>
    <n v="2"/>
    <n v="2"/>
    <n v="687.35"/>
    <n v="687.35"/>
    <n v="0.2"/>
    <n v="0.2"/>
    <s v="COD"/>
    <n v="1099.76"/>
    <n v="1374.5"/>
    <s v="East"/>
  </r>
  <r>
    <s v="SALE1918"/>
    <d v="2025-09-21T00:00:00"/>
    <s v="CUST1207"/>
    <x v="94"/>
    <s v="STORE8"/>
    <n v="2"/>
    <n v="2"/>
    <n v="30.14"/>
    <n v="30.14"/>
    <n v="0.21"/>
    <n v="0.21"/>
    <s v="Credit Card"/>
    <n v="47.621200000000002"/>
    <n v="60.07"/>
    <s v="West"/>
  </r>
  <r>
    <s v="SALE1919"/>
    <d v="2024-12-25T00:00:00"/>
    <s v="CUST1099"/>
    <x v="13"/>
    <s v="STORE8"/>
    <n v="3"/>
    <n v="3"/>
    <n v="570.12"/>
    <n v="570.12"/>
    <n v="0.12"/>
    <n v="0.12"/>
    <s v="PayPal"/>
    <n v="1505.1168"/>
    <n v="1710.2400000000002"/>
    <s v="West"/>
  </r>
  <r>
    <s v="SALE1920"/>
    <d v="2025-08-14T00:00:00"/>
    <s v="CUST1281"/>
    <x v="25"/>
    <s v="STORE19"/>
    <n v="3"/>
    <n v="3"/>
    <n v="401.87"/>
    <n v="401.87"/>
    <n v="0.28999999999999998"/>
    <n v="0.28999999999999998"/>
    <s v="COD"/>
    <n v="855.98310000000004"/>
    <n v="1205.3200000000002"/>
    <s v="East"/>
  </r>
  <r>
    <s v="SALE1921"/>
    <d v="2024-11-28T00:00:00"/>
    <s v="CUST1496"/>
    <x v="29"/>
    <s v="STORE12"/>
    <n v="4"/>
    <n v="4"/>
    <n v="619.35"/>
    <n v="619.35"/>
    <n v="0.3"/>
    <n v="0.3"/>
    <s v="Credit Card"/>
    <n v="1734.18"/>
    <n v="2477.1"/>
    <s v="North"/>
  </r>
  <r>
    <s v="SALE1922"/>
    <d v="2023-12-16T00:00:00"/>
    <s v="CUST1247"/>
    <x v="54"/>
    <s v="STORE17"/>
    <n v="4"/>
    <n v="4"/>
    <n v="569.36"/>
    <n v="569.36"/>
    <n v="0.27"/>
    <n v="0.27"/>
    <s v="PayPal"/>
    <n v="1662.5311999999999"/>
    <n v="2277.17"/>
    <s v="North"/>
  </r>
  <r>
    <s v="SALE1923"/>
    <d v="2024-02-22T00:00:00"/>
    <s v="CUST1476"/>
    <x v="16"/>
    <s v="STORE4"/>
    <n v="2"/>
    <n v="2"/>
    <n v="846.35"/>
    <n v="846.35"/>
    <n v="0.3"/>
    <n v="0.3"/>
    <s v="COD"/>
    <n v="1184.8900000000001"/>
    <n v="1692.4"/>
    <s v="South"/>
  </r>
  <r>
    <s v="SALE1924"/>
    <d v="2025-07-11T00:00:00"/>
    <s v="CUST1434"/>
    <x v="37"/>
    <s v="STORE2"/>
    <n v="1"/>
    <n v="1"/>
    <n v="788.45"/>
    <n v="788.45"/>
    <n v="0.28999999999999998"/>
    <n v="0.28999999999999998"/>
    <s v="PayPal"/>
    <n v="559.79949999999997"/>
    <n v="788.16000000000008"/>
    <s v="South"/>
  </r>
  <r>
    <s v="SALE1925"/>
    <d v="2025-08-11T00:00:00"/>
    <s v="CUST1360"/>
    <x v="68"/>
    <s v="STORE12"/>
    <n v="2"/>
    <n v="2"/>
    <n v="338.81"/>
    <n v="338.81"/>
    <n v="7.0000000000000007E-2"/>
    <n v="7.0000000000000007E-2"/>
    <s v="COD"/>
    <n v="630.1866"/>
    <n v="677.55"/>
    <s v="North"/>
  </r>
  <r>
    <s v="SALE1926"/>
    <d v="2025-09-07T00:00:00"/>
    <s v="CUST1026"/>
    <x v="66"/>
    <s v="STORE5"/>
    <n v="4"/>
    <n v="4"/>
    <n v="94.48"/>
    <n v="94.48"/>
    <n v="0.06"/>
    <n v="0.06"/>
    <s v="COD"/>
    <n v="355.2448"/>
    <n v="377.86"/>
    <s v="North"/>
  </r>
  <r>
    <s v="SALE1927"/>
    <d v="2024-09-10T00:00:00"/>
    <s v="CUST1477"/>
    <x v="46"/>
    <s v="STORE13"/>
    <n v="3"/>
    <n v="3"/>
    <n v="941.85"/>
    <n v="941.85"/>
    <n v="0.16"/>
    <n v="0.16"/>
    <s v="PayPal"/>
    <n v="2373.462"/>
    <n v="2825.3900000000003"/>
    <s v="East"/>
  </r>
  <r>
    <s v="SALE1928"/>
    <d v="2023-11-27T00:00:00"/>
    <s v="CUST1161"/>
    <x v="49"/>
    <s v="STORE5"/>
    <n v="2"/>
    <n v="2"/>
    <n v="336.97"/>
    <n v="336.97"/>
    <n v="0.14000000000000001"/>
    <n v="0.14000000000000001"/>
    <s v="PayPal"/>
    <n v="579.58840000000009"/>
    <n v="673.80000000000007"/>
    <s v="North"/>
  </r>
  <r>
    <s v="SALE1929"/>
    <d v="2024-06-23T00:00:00"/>
    <s v="CUST1310"/>
    <x v="23"/>
    <s v="STORE5"/>
    <n v="2"/>
    <n v="2"/>
    <n v="344.16"/>
    <n v="344.16"/>
    <n v="0.09"/>
    <n v="0.09"/>
    <s v="PayPal"/>
    <n v="626.37120000000004"/>
    <n v="688.23"/>
    <s v="North"/>
  </r>
  <r>
    <s v="SALE1930"/>
    <d v="2025-07-09T00:00:00"/>
    <s v="CUST1300"/>
    <x v="70"/>
    <s v="STORE9"/>
    <n v="1"/>
    <n v="1"/>
    <n v="841.53"/>
    <n v="841.53"/>
    <n v="0.15"/>
    <n v="0.15"/>
    <s v="Credit Card"/>
    <n v="715.30049999999994"/>
    <n v="841.38"/>
    <s v="South"/>
  </r>
  <r>
    <s v="SALE1931"/>
    <d v="2025-06-17T00:00:00"/>
    <s v="CUST1424"/>
    <x v="50"/>
    <s v="STORE17"/>
    <n v="3"/>
    <n v="3"/>
    <n v="63.36"/>
    <n v="63.36"/>
    <n v="0.28999999999999998"/>
    <n v="0.28999999999999998"/>
    <s v="COD"/>
    <n v="134.95679999999999"/>
    <n v="189.79"/>
    <s v="North"/>
  </r>
  <r>
    <s v="SALE1932"/>
    <d v="2025-07-01T00:00:00"/>
    <s v="CUST1496"/>
    <x v="36"/>
    <s v="STORE8"/>
    <n v="2"/>
    <n v="2"/>
    <n v="552.49"/>
    <n v="552.49"/>
    <n v="0.1"/>
    <n v="0.1"/>
    <s v="Credit Card"/>
    <n v="994.48200000000008"/>
    <n v="1104.8800000000001"/>
    <s v="West"/>
  </r>
  <r>
    <s v="SALE1933"/>
    <d v="2025-03-04T00:00:00"/>
    <s v="CUST1236"/>
    <x v="10"/>
    <s v="STORE6"/>
    <n v="3"/>
    <n v="3"/>
    <n v="447.38"/>
    <n v="447.38"/>
    <n v="0.03"/>
    <n v="0.03"/>
    <s v="Credit Card"/>
    <n v="1301.8758"/>
    <n v="1342.11"/>
    <s v="East"/>
  </r>
  <r>
    <s v="SALE1934"/>
    <d v="2023-11-20T00:00:00"/>
    <s v="CUST1450"/>
    <x v="78"/>
    <s v="STORE19"/>
    <n v="1"/>
    <n v="1"/>
    <n v="727.7"/>
    <n v="727.7"/>
    <n v="0.21"/>
    <n v="0.21"/>
    <s v="COD"/>
    <n v="574.88300000000004"/>
    <n v="727.49"/>
    <s v="East"/>
  </r>
  <r>
    <s v="SALE1935"/>
    <d v="2023-11-28T00:00:00"/>
    <s v="CUST1436"/>
    <x v="69"/>
    <s v="STORE7"/>
    <n v="4"/>
    <n v="4"/>
    <n v="581.34"/>
    <n v="581.34"/>
    <n v="0.08"/>
    <n v="0.08"/>
    <s v="Credit Card"/>
    <n v="2139.3312000000001"/>
    <n v="2325.2800000000002"/>
    <s v="South"/>
  </r>
  <r>
    <s v="SALE1936"/>
    <d v="2025-05-16T00:00:00"/>
    <s v="CUST1096"/>
    <x v="73"/>
    <s v="STORE1"/>
    <n v="1"/>
    <n v="1"/>
    <n v="338.83"/>
    <n v="338.83"/>
    <n v="0.19"/>
    <n v="0.19"/>
    <s v="PayPal"/>
    <n v="274.45229999999998"/>
    <n v="338.64"/>
    <s v="North"/>
  </r>
  <r>
    <s v="SALE1937"/>
    <d v="2023-12-05T00:00:00"/>
    <s v="CUST1285"/>
    <x v="2"/>
    <s v="STORE13"/>
    <n v="4"/>
    <n v="4"/>
    <n v="568.80999999999995"/>
    <n v="568.80999999999995"/>
    <n v="0.25"/>
    <n v="0.25"/>
    <s v="Credit Card"/>
    <n v="1706.43"/>
    <n v="2274.9899999999998"/>
    <s v="East"/>
  </r>
  <r>
    <s v="SALE1938"/>
    <d v="2024-11-11T00:00:00"/>
    <s v="CUST1375"/>
    <x v="86"/>
    <s v="STORE17"/>
    <n v="2"/>
    <n v="2"/>
    <n v="352.63"/>
    <n v="352.63"/>
    <n v="0.15"/>
    <n v="0.15"/>
    <s v="PayPal"/>
    <n v="599.471"/>
    <n v="705.11"/>
    <s v="North"/>
  </r>
  <r>
    <s v="SALE1939"/>
    <d v="2024-03-31T00:00:00"/>
    <s v="CUST1156"/>
    <x v="99"/>
    <s v="STORE13"/>
    <n v="2"/>
    <n v="2"/>
    <n v="629.86"/>
    <n v="629.86"/>
    <n v="0.15"/>
    <n v="0.15"/>
    <s v="PayPal"/>
    <n v="1070.7619999999999"/>
    <n v="1259.57"/>
    <s v="East"/>
  </r>
  <r>
    <s v="SALE1940"/>
    <d v="2025-05-16T00:00:00"/>
    <s v="CUST1493"/>
    <x v="24"/>
    <s v="STORE3"/>
    <n v="3"/>
    <n v="3"/>
    <n v="212.08"/>
    <n v="212.08"/>
    <n v="7.0000000000000007E-2"/>
    <n v="7.0000000000000007E-2"/>
    <s v="Credit Card"/>
    <n v="591.70319999999992"/>
    <n v="636.16999999999996"/>
    <s v="North"/>
  </r>
  <r>
    <s v="SALE1941"/>
    <d v="2024-10-25T00:00:00"/>
    <s v="CUST1161"/>
    <x v="71"/>
    <s v="STORE2"/>
    <n v="3"/>
    <n v="3"/>
    <n v="878.62"/>
    <n v="878.62"/>
    <n v="0.05"/>
    <n v="0.05"/>
    <s v="PayPal"/>
    <n v="2504.067"/>
    <n v="2635.81"/>
    <s v="South"/>
  </r>
  <r>
    <s v="SALE1942"/>
    <d v="2025-01-22T00:00:00"/>
    <s v="CUST1261"/>
    <x v="61"/>
    <s v="STORE10"/>
    <n v="4"/>
    <n v="4"/>
    <n v="87.83"/>
    <n v="87.83"/>
    <n v="0.23"/>
    <n v="0.23"/>
    <s v="PayPal"/>
    <n v="270.51639999999998"/>
    <n v="351.09"/>
    <s v="East"/>
  </r>
  <r>
    <s v="SALE1943"/>
    <d v="2025-06-06T00:00:00"/>
    <s v="CUST1275"/>
    <x v="6"/>
    <s v="STORE9"/>
    <n v="3"/>
    <n v="3"/>
    <n v="442.64"/>
    <n v="442.64"/>
    <n v="0.15"/>
    <n v="0.15"/>
    <s v="COD"/>
    <n v="1128.732"/>
    <n v="1327.77"/>
    <s v="South"/>
  </r>
  <r>
    <s v="SALE1944"/>
    <d v="2025-05-18T00:00:00"/>
    <s v="CUST1093"/>
    <x v="48"/>
    <s v="STORE2"/>
    <n v="3"/>
    <n v="3"/>
    <n v="410.04"/>
    <n v="410.04"/>
    <n v="0.09"/>
    <n v="0.09"/>
    <s v="COD"/>
    <n v="1119.4092000000001"/>
    <n v="1230.0300000000002"/>
    <s v="South"/>
  </r>
  <r>
    <s v="SALE1945"/>
    <d v="2025-05-20T00:00:00"/>
    <s v="CUST1133"/>
    <x v="32"/>
    <s v="STORE17"/>
    <n v="1"/>
    <n v="1"/>
    <n v="355.31"/>
    <n v="355.31"/>
    <n v="0.27"/>
    <n v="0.27"/>
    <s v="Credit Card"/>
    <n v="259.37630000000001"/>
    <n v="355.04"/>
    <s v="North"/>
  </r>
  <r>
    <s v="SALE1946"/>
    <d v="2024-11-11T00:00:00"/>
    <s v="CUST1376"/>
    <x v="93"/>
    <s v="STORE13"/>
    <n v="4"/>
    <n v="4"/>
    <n v="243.13"/>
    <n v="243.13"/>
    <n v="0.25"/>
    <n v="0.25"/>
    <s v="COD"/>
    <n v="729.39"/>
    <n v="972.27"/>
    <s v="East"/>
  </r>
  <r>
    <s v="SALE1947"/>
    <d v="2024-11-18T00:00:00"/>
    <s v="CUST1229"/>
    <x v="4"/>
    <s v="STORE11"/>
    <n v="2"/>
    <n v="2"/>
    <n v="410.63"/>
    <n v="410.63"/>
    <n v="0.28000000000000003"/>
    <n v="0.28000000000000003"/>
    <s v="COD"/>
    <n v="591.30719999999997"/>
    <n v="820.98"/>
    <s v="South"/>
  </r>
  <r>
    <s v="SALE1948"/>
    <d v="2024-01-02T00:00:00"/>
    <s v="CUST1425"/>
    <x v="32"/>
    <s v="STORE10"/>
    <n v="4"/>
    <n v="4"/>
    <n v="101.25"/>
    <n v="101.25"/>
    <n v="0.16"/>
    <n v="0.16"/>
    <s v="PayPal"/>
    <n v="340.2"/>
    <n v="404.84"/>
    <s v="East"/>
  </r>
  <r>
    <s v="SALE1949"/>
    <d v="2024-01-10T00:00:00"/>
    <s v="CUST1226"/>
    <x v="84"/>
    <s v="STORE17"/>
    <n v="4"/>
    <n v="4"/>
    <n v="716.39"/>
    <n v="716.39"/>
    <n v="0.03"/>
    <n v="0.03"/>
    <s v="PayPal"/>
    <n v="2779.5931999999998"/>
    <n v="2865.5299999999997"/>
    <s v="North"/>
  </r>
  <r>
    <s v="SALE1950"/>
    <d v="2024-01-20T00:00:00"/>
    <s v="CUST1094"/>
    <x v="78"/>
    <s v="STORE1"/>
    <n v="1"/>
    <n v="1"/>
    <n v="721.74"/>
    <n v="721.74"/>
    <n v="0.24"/>
    <n v="0.24"/>
    <s v="PayPal"/>
    <n v="548.52240000000006"/>
    <n v="721.5"/>
    <s v="North"/>
  </r>
  <r>
    <s v="SALE1951"/>
    <d v="2025-02-14T00:00:00"/>
    <s v="CUST1054"/>
    <x v="85"/>
    <s v="STORE11"/>
    <n v="2"/>
    <n v="2"/>
    <n v="527.91"/>
    <n v="527.91"/>
    <n v="0.02"/>
    <n v="0.02"/>
    <s v="Credit Card"/>
    <n v="1034.7036000000001"/>
    <n v="1055.8"/>
    <s v="South"/>
  </r>
  <r>
    <s v="SALE1952"/>
    <d v="2024-08-21T00:00:00"/>
    <s v="CUST1319"/>
    <x v="40"/>
    <s v="STORE13"/>
    <n v="2"/>
    <n v="2"/>
    <n v="945.92"/>
    <n v="945.92"/>
    <n v="0.19"/>
    <n v="0.19"/>
    <s v="COD"/>
    <n v="1532.3904"/>
    <n v="1891.6499999999999"/>
    <s v="East"/>
  </r>
  <r>
    <s v="SALE1953"/>
    <d v="2025-05-03T00:00:00"/>
    <s v="CUST1081"/>
    <x v="6"/>
    <s v="STORE17"/>
    <n v="2"/>
    <n v="2"/>
    <n v="981.35"/>
    <n v="981.35"/>
    <n v="0.16"/>
    <n v="0.16"/>
    <s v="PayPal"/>
    <n v="1648.6679999999999"/>
    <n v="1962.54"/>
    <s v="North"/>
  </r>
  <r>
    <s v="SALE1954"/>
    <d v="2025-06-11T00:00:00"/>
    <s v="CUST1223"/>
    <x v="4"/>
    <s v="STORE3"/>
    <n v="1"/>
    <n v="1"/>
    <n v="913.99"/>
    <n v="913.99"/>
    <n v="0.14000000000000001"/>
    <n v="0.14000000000000001"/>
    <s v="Credit Card"/>
    <n v="786.03139999999996"/>
    <n v="913.85"/>
    <s v="North"/>
  </r>
  <r>
    <s v="SALE1955"/>
    <d v="2025-07-25T00:00:00"/>
    <s v="CUST1011"/>
    <x v="73"/>
    <s v="STORE8"/>
    <n v="4"/>
    <n v="4"/>
    <n v="270.69"/>
    <n v="270.69"/>
    <n v="0.18"/>
    <n v="0.18"/>
    <s v="PayPal"/>
    <n v="887.86320000000001"/>
    <n v="1082.58"/>
    <s v="West"/>
  </r>
  <r>
    <s v="SALE1956"/>
    <d v="2025-01-30T00:00:00"/>
    <s v="CUST1161"/>
    <x v="25"/>
    <s v="STORE6"/>
    <n v="3"/>
    <n v="3"/>
    <n v="998.58"/>
    <n v="998.58"/>
    <n v="0.02"/>
    <n v="0.02"/>
    <s v="Credit Card"/>
    <n v="2935.8252000000002"/>
    <n v="2995.7200000000003"/>
    <s v="East"/>
  </r>
  <r>
    <s v="SALE1957"/>
    <d v="2025-05-29T00:00:00"/>
    <s v="CUST1456"/>
    <x v="92"/>
    <s v="STORE9"/>
    <n v="3"/>
    <n v="3"/>
    <n v="765.12"/>
    <n v="765.12"/>
    <n v="0.18"/>
    <n v="0.18"/>
    <s v="Credit Card"/>
    <n v="1882.1952000000001"/>
    <n v="2295.1800000000003"/>
    <s v="South"/>
  </r>
  <r>
    <s v="SALE1958"/>
    <d v="2023-10-17T00:00:00"/>
    <s v="CUST1072"/>
    <x v="91"/>
    <s v="STORE19"/>
    <n v="3"/>
    <n v="3"/>
    <n v="449.99"/>
    <n v="449.99"/>
    <n v="0.17"/>
    <n v="0.17"/>
    <s v="COD"/>
    <n v="1120.4751000000001"/>
    <n v="1349.8"/>
    <s v="East"/>
  </r>
  <r>
    <s v="SALE1959"/>
    <d v="2024-12-13T00:00:00"/>
    <s v="CUST1252"/>
    <x v="19"/>
    <s v="STORE11"/>
    <n v="2"/>
    <n v="2"/>
    <n v="249.02"/>
    <n v="249.02"/>
    <n v="0.01"/>
    <n v="0.01"/>
    <s v="COD"/>
    <n v="493.05959999999999"/>
    <n v="498.03000000000003"/>
    <s v="South"/>
  </r>
  <r>
    <s v="SALE1960"/>
    <d v="2024-06-11T00:00:00"/>
    <s v="CUST1137"/>
    <x v="71"/>
    <s v="STORE19"/>
    <n v="3"/>
    <n v="3"/>
    <n v="223.64"/>
    <n v="223.64"/>
    <n v="0.05"/>
    <n v="0.05"/>
    <s v="Credit Card"/>
    <n v="637.37399999999991"/>
    <n v="670.87"/>
    <s v="East"/>
  </r>
  <r>
    <s v="SALE1961"/>
    <d v="2025-10-04T00:00:00"/>
    <s v="CUST1106"/>
    <x v="10"/>
    <s v="STORE4"/>
    <n v="2"/>
    <n v="2"/>
    <n v="92.94"/>
    <n v="92.94"/>
    <n v="0.12"/>
    <n v="0.12"/>
    <s v="Credit Card"/>
    <n v="163.5744"/>
    <n v="185.76"/>
    <s v="South"/>
  </r>
  <r>
    <s v="SALE1962"/>
    <d v="2024-04-19T00:00:00"/>
    <s v="CUST1361"/>
    <x v="30"/>
    <s v="STORE2"/>
    <n v="4"/>
    <n v="4"/>
    <n v="268.3"/>
    <n v="268.3"/>
    <n v="0.02"/>
    <n v="0.02"/>
    <s v="COD"/>
    <n v="1051.7360000000001"/>
    <n v="1073.18"/>
    <s v="South"/>
  </r>
  <r>
    <s v="SALE1963"/>
    <d v="2025-04-23T00:00:00"/>
    <s v="CUST1442"/>
    <x v="4"/>
    <s v="STORE19"/>
    <n v="4"/>
    <n v="4"/>
    <n v="835.61"/>
    <n v="835.61"/>
    <n v="0.03"/>
    <n v="0.03"/>
    <s v="Credit Card"/>
    <n v="3242.1668"/>
    <n v="3342.41"/>
    <s v="East"/>
  </r>
  <r>
    <s v="SALE1964"/>
    <d v="2024-04-23T00:00:00"/>
    <s v="CUST1382"/>
    <x v="88"/>
    <s v="STORE5"/>
    <n v="3"/>
    <n v="3"/>
    <n v="120.97"/>
    <n v="120.97"/>
    <n v="0.11"/>
    <n v="0.11"/>
    <s v="Credit Card"/>
    <n v="322.98989999999998"/>
    <n v="362.79999999999995"/>
    <s v="North"/>
  </r>
  <r>
    <s v="SALE1965"/>
    <d v="2024-05-12T00:00:00"/>
    <s v="CUST1030"/>
    <x v="43"/>
    <s v="STORE9"/>
    <n v="2"/>
    <n v="2"/>
    <n v="26.36"/>
    <n v="26.36"/>
    <n v="0.03"/>
    <n v="0.03"/>
    <s v="COD"/>
    <n v="51.138399999999997"/>
    <n v="52.69"/>
    <s v="South"/>
  </r>
  <r>
    <s v="SALE1966"/>
    <d v="2025-08-12T00:00:00"/>
    <s v="CUST1033"/>
    <x v="25"/>
    <s v="STORE6"/>
    <n v="1"/>
    <n v="1"/>
    <n v="918.87"/>
    <n v="918.87"/>
    <n v="0.11"/>
    <n v="0.11"/>
    <s v="PayPal"/>
    <n v="817.79430000000002"/>
    <n v="918.76"/>
    <s v="East"/>
  </r>
  <r>
    <s v="SALE1967"/>
    <d v="2025-05-17T00:00:00"/>
    <s v="CUST1031"/>
    <x v="22"/>
    <s v="STORE11"/>
    <n v="2"/>
    <n v="2"/>
    <n v="924.73"/>
    <n v="924.73"/>
    <n v="0.28999999999999998"/>
    <n v="0.28999999999999998"/>
    <s v="PayPal"/>
    <n v="1313.1166000000001"/>
    <n v="1849.17"/>
    <s v="South"/>
  </r>
  <r>
    <s v="SALE1968"/>
    <d v="2025-01-08T00:00:00"/>
    <s v="CUST1021"/>
    <x v="21"/>
    <s v="STORE10"/>
    <n v="3"/>
    <n v="3"/>
    <n v="195.31"/>
    <n v="195.31"/>
    <n v="0.13"/>
    <n v="0.13"/>
    <s v="COD"/>
    <n v="509.75909999999999"/>
    <n v="585.80000000000007"/>
    <s v="East"/>
  </r>
  <r>
    <s v="SALE1969"/>
    <d v="2025-05-16T00:00:00"/>
    <s v="CUST1142"/>
    <x v="48"/>
    <s v="STORE8"/>
    <n v="1"/>
    <n v="1"/>
    <n v="91.38"/>
    <n v="91.38"/>
    <n v="0.14000000000000001"/>
    <n v="0.14000000000000001"/>
    <s v="Credit Card"/>
    <n v="78.586799999999997"/>
    <n v="91.24"/>
    <s v="West"/>
  </r>
  <r>
    <s v="SALE1970"/>
    <d v="2024-09-28T00:00:00"/>
    <s v="CUST1483"/>
    <x v="56"/>
    <s v="STORE11"/>
    <n v="2"/>
    <n v="2"/>
    <n v="494.35"/>
    <n v="494.35"/>
    <n v="0.1"/>
    <n v="0.1"/>
    <s v="Credit Card"/>
    <n v="889.83"/>
    <n v="988.6"/>
    <s v="South"/>
  </r>
  <r>
    <s v="SALE1971"/>
    <d v="2024-10-12T00:00:00"/>
    <s v="CUST1255"/>
    <x v="10"/>
    <s v="STORE10"/>
    <n v="1"/>
    <n v="1"/>
    <n v="412.2"/>
    <n v="412.2"/>
    <n v="0.11"/>
    <n v="0.11"/>
    <s v="Credit Card"/>
    <n v="366.858"/>
    <n v="412.09"/>
    <s v="East"/>
  </r>
  <r>
    <s v="SALE1972"/>
    <d v="2024-06-23T00:00:00"/>
    <s v="CUST1394"/>
    <x v="29"/>
    <s v="STORE16"/>
    <n v="1"/>
    <n v="1"/>
    <n v="650.47"/>
    <n v="650.47"/>
    <n v="0.13"/>
    <n v="0.13"/>
    <s v="PayPal"/>
    <n v="565.90890000000002"/>
    <n v="650.34"/>
    <s v="West"/>
  </r>
  <r>
    <s v="SALE1973"/>
    <d v="2023-11-26T00:00:00"/>
    <s v="CUST1155"/>
    <x v="66"/>
    <s v="STORE12"/>
    <n v="1"/>
    <n v="1"/>
    <n v="68.209999999999994"/>
    <n v="68.209999999999994"/>
    <n v="0.05"/>
    <n v="0.05"/>
    <s v="PayPal"/>
    <n v="64.799499999999995"/>
    <n v="68.16"/>
    <s v="North"/>
  </r>
  <r>
    <s v="SALE1974"/>
    <d v="2025-08-17T00:00:00"/>
    <s v="CUST1135"/>
    <x v="27"/>
    <s v="STORE7"/>
    <n v="2"/>
    <n v="2"/>
    <n v="842.89"/>
    <n v="842.89"/>
    <n v="0.25"/>
    <n v="0.25"/>
    <s v="COD"/>
    <n v="1264.335"/>
    <n v="1685.53"/>
    <s v="South"/>
  </r>
  <r>
    <s v="SALE1975"/>
    <d v="2024-04-08T00:00:00"/>
    <s v="CUST1300"/>
    <x v="23"/>
    <s v="STORE4"/>
    <n v="2"/>
    <n v="2"/>
    <n v="227.95"/>
    <n v="227.95"/>
    <n v="0.24"/>
    <n v="0.24"/>
    <s v="COD"/>
    <n v="346.48399999999998"/>
    <n v="455.65999999999997"/>
    <s v="South"/>
  </r>
  <r>
    <s v="SALE1976"/>
    <d v="2024-04-06T00:00:00"/>
    <s v="CUST1192"/>
    <x v="73"/>
    <s v="STORE12"/>
    <n v="3"/>
    <n v="3"/>
    <n v="685.97"/>
    <n v="685.97"/>
    <n v="0.24"/>
    <n v="0.24"/>
    <s v="PayPal"/>
    <n v="1564.0116"/>
    <n v="2057.67"/>
    <s v="North"/>
  </r>
  <r>
    <s v="SALE1977"/>
    <d v="2025-05-16T00:00:00"/>
    <s v="CUST1365"/>
    <x v="35"/>
    <s v="STORE2"/>
    <n v="1"/>
    <n v="1"/>
    <n v="722.57"/>
    <n v="722.57"/>
    <n v="0.18"/>
    <n v="0.18"/>
    <s v="Credit Card"/>
    <n v="592.50740000000008"/>
    <n v="722.3900000000001"/>
    <s v="South"/>
  </r>
  <r>
    <s v="SALE1978"/>
    <d v="2024-11-19T00:00:00"/>
    <s v="CUST1140"/>
    <x v="68"/>
    <s v="STORE5"/>
    <n v="3"/>
    <n v="3"/>
    <n v="585.54999999999995"/>
    <n v="585.54999999999995"/>
    <n v="0.14000000000000001"/>
    <n v="0.14000000000000001"/>
    <s v="COD"/>
    <n v="1510.7190000000001"/>
    <n v="1756.5099999999998"/>
    <s v="North"/>
  </r>
  <r>
    <s v="SALE1979"/>
    <d v="2025-01-09T00:00:00"/>
    <s v="CUST1309"/>
    <x v="54"/>
    <s v="STORE13"/>
    <n v="2"/>
    <n v="2"/>
    <n v="635.80999999999995"/>
    <n v="635.80999999999995"/>
    <n v="0.13"/>
    <n v="0.13"/>
    <s v="PayPal"/>
    <n v="1106.3094000000001"/>
    <n v="1271.4899999999998"/>
    <s v="East"/>
  </r>
  <r>
    <s v="SALE1980"/>
    <d v="2024-12-18T00:00:00"/>
    <s v="CUST1277"/>
    <x v="66"/>
    <s v="STORE4"/>
    <n v="2"/>
    <n v="2"/>
    <n v="353.74"/>
    <n v="353.74"/>
    <n v="0.01"/>
    <n v="0.01"/>
    <s v="Credit Card"/>
    <n v="700.40520000000004"/>
    <n v="707.47"/>
    <s v="South"/>
  </r>
  <r>
    <s v="SALE1981"/>
    <d v="2024-12-22T00:00:00"/>
    <s v="CUST1264"/>
    <x v="14"/>
    <s v="STORE7"/>
    <n v="1"/>
    <n v="1"/>
    <n v="377.52"/>
    <n v="377.52"/>
    <n v="0.15"/>
    <n v="0.15"/>
    <s v="Credit Card"/>
    <n v="320.892"/>
    <n v="377.37"/>
    <s v="South"/>
  </r>
  <r>
    <s v="SALE1982"/>
    <d v="2024-07-27T00:00:00"/>
    <s v="CUST1205"/>
    <x v="88"/>
    <s v="STORE2"/>
    <n v="3"/>
    <n v="3"/>
    <n v="901.49"/>
    <n v="901.49"/>
    <n v="0"/>
    <n v="0"/>
    <s v="Credit Card"/>
    <n v="2704.47"/>
    <n v="2704.4700000000003"/>
    <s v="South"/>
  </r>
  <r>
    <s v="SALE1983"/>
    <d v="2025-05-29T00:00:00"/>
    <s v="CUST1200"/>
    <x v="37"/>
    <s v="STORE5"/>
    <n v="1"/>
    <n v="1"/>
    <n v="563.01"/>
    <n v="563.01"/>
    <n v="0.1"/>
    <n v="0.1"/>
    <s v="Credit Card"/>
    <n v="506.709"/>
    <n v="562.91"/>
    <s v="North"/>
  </r>
  <r>
    <s v="SALE1984"/>
    <d v="2024-03-14T00:00:00"/>
    <s v="CUST1052"/>
    <x v="7"/>
    <s v="STORE6"/>
    <n v="4"/>
    <n v="4"/>
    <n v="167.25"/>
    <n v="167.25"/>
    <n v="0.11"/>
    <n v="0.11"/>
    <s v="Credit Card"/>
    <n v="595.41"/>
    <n v="668.89"/>
    <s v="East"/>
  </r>
  <r>
    <s v="SALE1985"/>
    <d v="2023-10-30T00:00:00"/>
    <s v="CUST1454"/>
    <x v="17"/>
    <s v="STORE18"/>
    <n v="3"/>
    <n v="3"/>
    <n v="345.43"/>
    <n v="345.43"/>
    <n v="0.08"/>
    <n v="0.08"/>
    <s v="COD"/>
    <n v="953.38679999999999"/>
    <n v="1036.21"/>
    <s v="East"/>
  </r>
  <r>
    <s v="SALE1986"/>
    <d v="2024-02-27T00:00:00"/>
    <s v="CUST1308"/>
    <x v="74"/>
    <s v="STORE9"/>
    <n v="4"/>
    <n v="4"/>
    <n v="752.48"/>
    <n v="752.48"/>
    <n v="0.23"/>
    <n v="0.23"/>
    <s v="Credit Card"/>
    <n v="2317.6383999999998"/>
    <n v="3009.69"/>
    <s v="South"/>
  </r>
  <r>
    <s v="SALE1987"/>
    <d v="2025-08-17T00:00:00"/>
    <s v="CUST1449"/>
    <x v="71"/>
    <s v="STORE19"/>
    <n v="1"/>
    <n v="1"/>
    <n v="120.02"/>
    <n v="120.02"/>
    <n v="0.26"/>
    <n v="0.26"/>
    <s v="Credit Card"/>
    <n v="88.814799999999991"/>
    <n v="119.75999999999999"/>
    <s v="East"/>
  </r>
  <r>
    <s v="SALE1988"/>
    <d v="2024-03-08T00:00:00"/>
    <s v="CUST1323"/>
    <x v="89"/>
    <s v="STORE8"/>
    <n v="3"/>
    <n v="3"/>
    <n v="146.71"/>
    <n v="146.71"/>
    <n v="0.28000000000000003"/>
    <n v="0.28000000000000003"/>
    <s v="Credit Card"/>
    <n v="316.89359999999999"/>
    <n v="439.85"/>
    <s v="West"/>
  </r>
  <r>
    <s v="SALE1989"/>
    <d v="2025-03-14T00:00:00"/>
    <s v="CUST1082"/>
    <x v="91"/>
    <s v="STORE0"/>
    <n v="2"/>
    <n v="2"/>
    <n v="358.87"/>
    <n v="358.87"/>
    <n v="0.24"/>
    <n v="0.24"/>
    <s v="Credit Card"/>
    <n v="545.48239999999998"/>
    <n v="717.5"/>
    <s v="East"/>
  </r>
  <r>
    <s v="SALE1990"/>
    <d v="2024-06-13T00:00:00"/>
    <s v="CUST1241"/>
    <x v="40"/>
    <s v="STORE3"/>
    <n v="4"/>
    <n v="4"/>
    <n v="212.75"/>
    <n v="212.75"/>
    <n v="0.11"/>
    <n v="0.11"/>
    <s v="COD"/>
    <n v="757.39"/>
    <n v="850.89"/>
    <s v="North"/>
  </r>
  <r>
    <s v="SALE1991"/>
    <d v="2024-06-07T00:00:00"/>
    <s v="CUST1327"/>
    <x v="49"/>
    <s v="STORE11"/>
    <n v="1"/>
    <n v="1"/>
    <n v="183.47"/>
    <n v="183.47"/>
    <n v="0.17"/>
    <n v="0.17"/>
    <s v="PayPal"/>
    <n v="152.2801"/>
    <n v="183.3"/>
    <s v="South"/>
  </r>
  <r>
    <s v="SALE1992"/>
    <d v="2024-07-20T00:00:00"/>
    <s v="CUST1068"/>
    <x v="41"/>
    <s v="STORE15"/>
    <n v="4"/>
    <n v="4"/>
    <n v="569.98"/>
    <n v="569.98"/>
    <n v="0.23"/>
    <n v="0.23"/>
    <s v="Credit Card"/>
    <n v="1755.5383999999999"/>
    <n v="2279.69"/>
    <s v="North"/>
  </r>
  <r>
    <s v="SALE1993"/>
    <d v="2023-12-14T00:00:00"/>
    <s v="CUST1472"/>
    <x v="39"/>
    <s v="STORE12"/>
    <n v="3"/>
    <n v="3"/>
    <n v="984.12"/>
    <n v="984.12"/>
    <n v="0.27"/>
    <n v="0.27"/>
    <s v="Credit Card"/>
    <n v="2155.2228"/>
    <n v="2952.09"/>
    <s v="North"/>
  </r>
  <r>
    <s v="SALE1994"/>
    <d v="2025-07-06T00:00:00"/>
    <s v="CUST1473"/>
    <x v="94"/>
    <s v="STORE8"/>
    <n v="1"/>
    <n v="1"/>
    <n v="905.23"/>
    <n v="905.23"/>
    <n v="0"/>
    <n v="0"/>
    <s v="Credit Card"/>
    <n v="905.23"/>
    <n v="905.23"/>
    <s v="West"/>
  </r>
  <r>
    <s v="SALE1995"/>
    <d v="2023-12-04T00:00:00"/>
    <s v="CUST1186"/>
    <x v="8"/>
    <s v="STORE19"/>
    <n v="3"/>
    <n v="3"/>
    <n v="112.77"/>
    <n v="112.77"/>
    <n v="0.19"/>
    <n v="0.19"/>
    <s v="Credit Card"/>
    <n v="274.03109999999998"/>
    <n v="338.12"/>
    <s v="East"/>
  </r>
  <r>
    <s v="SALE1996"/>
    <d v="2025-04-26T00:00:00"/>
    <s v="CUST1161"/>
    <x v="68"/>
    <s v="STORE8"/>
    <n v="3"/>
    <n v="3"/>
    <n v="875.99"/>
    <n v="875.99"/>
    <n v="0.09"/>
    <n v="0.09"/>
    <s v="PayPal"/>
    <n v="2391.4526999999998"/>
    <n v="2627.88"/>
    <s v="West"/>
  </r>
  <r>
    <s v="SALE1997"/>
    <d v="2024-06-17T00:00:00"/>
    <s v="CUST1128"/>
    <x v="41"/>
    <s v="STORE10"/>
    <n v="2"/>
    <n v="2"/>
    <n v="685.31"/>
    <n v="685.31"/>
    <n v="0.26"/>
    <n v="0.26"/>
    <s v="PayPal"/>
    <n v="1014.2588"/>
    <n v="1370.36"/>
    <s v="East"/>
  </r>
  <r>
    <s v="SALE1998"/>
    <d v="2024-11-11T00:00:00"/>
    <s v="CUST1052"/>
    <x v="86"/>
    <s v="STORE11"/>
    <n v="3"/>
    <n v="3"/>
    <n v="945.37"/>
    <n v="945.37"/>
    <n v="0.05"/>
    <n v="0.05"/>
    <s v="Credit Card"/>
    <n v="2694.3045000000002"/>
    <n v="2836.06"/>
    <s v="South"/>
  </r>
  <r>
    <s v="SALE1999"/>
    <d v="2023-12-07T00:00:00"/>
    <s v="CUST1023"/>
    <x v="3"/>
    <s v="STORE19"/>
    <n v="3"/>
    <n v="3"/>
    <n v="68.45"/>
    <n v="68.45"/>
    <n v="0.17"/>
    <n v="0.17"/>
    <s v="PayPal"/>
    <n v="170.44049999999999"/>
    <n v="205.18000000000004"/>
    <s v="Ea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r>
  <r>
    <x v="1"/>
    <x v="1"/>
    <x v="1"/>
  </r>
  <r>
    <x v="2"/>
    <x v="2"/>
    <x v="2"/>
  </r>
  <r>
    <x v="3"/>
    <x v="3"/>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x v="0"/>
    <x v="0"/>
    <x v="0"/>
  </r>
  <r>
    <n v="2"/>
    <x v="1"/>
    <x v="1"/>
    <x v="1"/>
  </r>
  <r>
    <n v="3"/>
    <x v="2"/>
    <x v="2"/>
    <x v="2"/>
  </r>
  <r>
    <n v="4"/>
    <x v="3"/>
    <x v="3"/>
    <x v="3"/>
  </r>
  <r>
    <n v="5"/>
    <x v="4"/>
    <x v="4"/>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x v="0"/>
    <x v="0"/>
    <x v="0"/>
    <s v="North Carolina"/>
    <s v="Usa"/>
    <x v="0"/>
  </r>
  <r>
    <s v="Cust1001"/>
    <s v="Eugene Nelson"/>
    <x v="1"/>
    <x v="1"/>
    <x v="1"/>
    <s v="North Dakota"/>
    <s v="Usa"/>
    <x v="1"/>
  </r>
  <r>
    <s v="Cust1002"/>
    <s v="Dr. Benjamin Price"/>
    <x v="2"/>
    <x v="1"/>
    <x v="2"/>
    <s v="Alabama"/>
    <s v="Usa"/>
    <x v="1"/>
  </r>
  <r>
    <s v="Cust1003"/>
    <s v="Jeremy Harris"/>
    <x v="3"/>
    <x v="1"/>
    <x v="3"/>
    <s v="Ohio"/>
    <s v="Usa"/>
    <x v="2"/>
  </r>
  <r>
    <s v="Cust1004"/>
    <s v="Caroline Collins"/>
    <x v="4"/>
    <x v="1"/>
    <x v="4"/>
    <s v="California"/>
    <s v="Usa"/>
    <x v="3"/>
  </r>
  <r>
    <s v="Cust1005"/>
    <s v="Christine Vaughn"/>
    <x v="5"/>
    <x v="0"/>
    <x v="5"/>
    <s v="Oregon"/>
    <s v="Usa"/>
    <x v="2"/>
  </r>
  <r>
    <s v="Cust1006"/>
    <s v="Amber Jackson"/>
    <x v="2"/>
    <x v="1"/>
    <x v="6"/>
    <s v="South Dakota"/>
    <s v="Usa"/>
    <x v="1"/>
  </r>
  <r>
    <s v="Cust1007"/>
    <s v="Daniel Boyd"/>
    <x v="2"/>
    <x v="1"/>
    <x v="7"/>
    <s v="West Virginia"/>
    <s v="Usa"/>
    <x v="2"/>
  </r>
  <r>
    <s v="Cust1008"/>
    <s v="Melissa Howard"/>
    <x v="6"/>
    <x v="1"/>
    <x v="8"/>
    <s v="New Hampshire"/>
    <s v="Usa"/>
    <x v="4"/>
  </r>
  <r>
    <s v="Cust1009"/>
    <s v="Ms. Maria Leach"/>
    <x v="4"/>
    <x v="0"/>
    <x v="9"/>
    <s v="Pennsylvania"/>
    <s v="Usa"/>
    <x v="1"/>
  </r>
  <r>
    <s v="Cust1010"/>
    <s v="Dominic Page"/>
    <x v="6"/>
    <x v="0"/>
    <x v="10"/>
    <s v="Pennsylvania"/>
    <s v="Usa"/>
    <x v="2"/>
  </r>
  <r>
    <s v="Cust1011"/>
    <s v="Brian Lopez"/>
    <x v="7"/>
    <x v="1"/>
    <x v="11"/>
    <s v="New York"/>
    <s v="Usa"/>
    <x v="4"/>
  </r>
  <r>
    <s v="Cust1012"/>
    <s v="Kenneth Lambert"/>
    <x v="0"/>
    <x v="1"/>
    <x v="12"/>
    <s v="Kansas"/>
    <s v="Usa"/>
    <x v="1"/>
  </r>
  <r>
    <s v="Cust1013"/>
    <s v="Nathan Hernandez"/>
    <x v="8"/>
    <x v="1"/>
    <x v="13"/>
    <s v="Montana"/>
    <s v="Usa"/>
    <x v="3"/>
  </r>
  <r>
    <s v="Cust1014"/>
    <s v="Ashley Cohen"/>
    <x v="6"/>
    <x v="1"/>
    <x v="14"/>
    <s v="Nebraska"/>
    <s v="Usa"/>
    <x v="3"/>
  </r>
  <r>
    <s v="Cust1015"/>
    <s v="Laura Alvarez"/>
    <x v="9"/>
    <x v="1"/>
    <x v="15"/>
    <s v="Washington"/>
    <s v="Usa"/>
    <x v="1"/>
  </r>
  <r>
    <s v="Cust1016"/>
    <s v="John Scott"/>
    <x v="5"/>
    <x v="1"/>
    <x v="16"/>
    <s v="Pennsylvania"/>
    <s v="Usa"/>
    <x v="2"/>
  </r>
  <r>
    <s v="Cust1017"/>
    <s v="Adam Cruz"/>
    <x v="10"/>
    <x v="1"/>
    <x v="17"/>
    <s v="Georgia"/>
    <s v="Usa"/>
    <x v="1"/>
  </r>
  <r>
    <s v="Cust1018"/>
    <s v="Rhonda Moss"/>
    <x v="11"/>
    <x v="0"/>
    <x v="18"/>
    <s v="Kansas"/>
    <s v="Usa"/>
    <x v="0"/>
  </r>
  <r>
    <s v="Cust1019"/>
    <s v="Michael Torres"/>
    <x v="12"/>
    <x v="1"/>
    <x v="19"/>
    <s v="New Jersey"/>
    <s v="Usa"/>
    <x v="1"/>
  </r>
  <r>
    <s v="Cust1020"/>
    <s v="Bridget Allen"/>
    <x v="3"/>
    <x v="0"/>
    <x v="20"/>
    <s v="Delaware"/>
    <s v="Usa"/>
    <x v="3"/>
  </r>
  <r>
    <s v="Cust1021"/>
    <s v="Jeff Martinez"/>
    <x v="13"/>
    <x v="1"/>
    <x v="21"/>
    <s v="Oklahoma"/>
    <s v="Usa"/>
    <x v="4"/>
  </r>
  <r>
    <s v="Cust1022"/>
    <s v="Paul Fox"/>
    <x v="14"/>
    <x v="1"/>
    <x v="22"/>
    <s v="Hawaii"/>
    <s v="Usa"/>
    <x v="3"/>
  </r>
  <r>
    <s v="Cust1023"/>
    <s v="Jonathan Steele"/>
    <x v="15"/>
    <x v="1"/>
    <x v="23"/>
    <s v="Oregon"/>
    <s v="Usa"/>
    <x v="3"/>
  </r>
  <r>
    <s v="Cust1024"/>
    <s v="Heather Collins"/>
    <x v="16"/>
    <x v="0"/>
    <x v="24"/>
    <s v="Idaho"/>
    <s v="Usa"/>
    <x v="1"/>
  </r>
  <r>
    <s v="Cust1025"/>
    <s v="Diana Taylor"/>
    <x v="3"/>
    <x v="1"/>
    <x v="25"/>
    <s v="California"/>
    <s v="Usa"/>
    <x v="2"/>
  </r>
  <r>
    <s v="Cust1026"/>
    <s v="Amber Carlson"/>
    <x v="17"/>
    <x v="1"/>
    <x v="26"/>
    <s v="Missouri"/>
    <s v="Usa"/>
    <x v="4"/>
  </r>
  <r>
    <s v="Cust1027"/>
    <s v="Leslie Johnson"/>
    <x v="18"/>
    <x v="0"/>
    <x v="27"/>
    <s v="Utah"/>
    <s v="Usa"/>
    <x v="0"/>
  </r>
  <r>
    <s v="Cust1028"/>
    <s v="Joshua Ryan"/>
    <x v="19"/>
    <x v="1"/>
    <x v="28"/>
    <s v="New Jersey"/>
    <s v="Usa"/>
    <x v="1"/>
  </r>
  <r>
    <s v="Cust1029"/>
    <s v="David Arnold"/>
    <x v="20"/>
    <x v="1"/>
    <x v="29"/>
    <s v="California"/>
    <s v="Usa"/>
    <x v="3"/>
  </r>
  <r>
    <s v="Cust1030"/>
    <s v="Jessica Acevedo"/>
    <x v="4"/>
    <x v="1"/>
    <x v="30"/>
    <s v="Pennsylvania"/>
    <s v="Usa"/>
    <x v="2"/>
  </r>
  <r>
    <s v="Cust1031"/>
    <s v="Sarah Vance"/>
    <x v="21"/>
    <x v="0"/>
    <x v="31"/>
    <s v="Oregon"/>
    <s v="Usa"/>
    <x v="3"/>
  </r>
  <r>
    <s v="Cust1032"/>
    <s v="Mike Jennings"/>
    <x v="22"/>
    <x v="1"/>
    <x v="32"/>
    <s v="Arizona"/>
    <s v="Usa"/>
    <x v="4"/>
  </r>
  <r>
    <s v="Cust1033"/>
    <s v="Robert Jones Dds"/>
    <x v="23"/>
    <x v="0"/>
    <x v="33"/>
    <s v="Oklahoma"/>
    <s v="Usa"/>
    <x v="1"/>
  </r>
  <r>
    <s v="Cust1034"/>
    <s v="Christopher Olson"/>
    <x v="19"/>
    <x v="1"/>
    <x v="34"/>
    <s v="Maryland"/>
    <s v="Usa"/>
    <x v="1"/>
  </r>
  <r>
    <s v="Cust1035"/>
    <s v="Rachel Myers"/>
    <x v="15"/>
    <x v="0"/>
    <x v="35"/>
    <s v="North Dakota"/>
    <s v="Usa"/>
    <x v="3"/>
  </r>
  <r>
    <s v="Cust1036"/>
    <s v="Thomas Phillips"/>
    <x v="24"/>
    <x v="1"/>
    <x v="36"/>
    <s v="Georgia"/>
    <s v="Usa"/>
    <x v="4"/>
  </r>
  <r>
    <s v="Cust1037"/>
    <s v="Christopher Carter"/>
    <x v="19"/>
    <x v="1"/>
    <x v="37"/>
    <s v="South Dakota"/>
    <s v="Usa"/>
    <x v="0"/>
  </r>
  <r>
    <s v="Cust1038"/>
    <s v="Deanna Simpson"/>
    <x v="25"/>
    <x v="1"/>
    <x v="38"/>
    <s v="North Dakota"/>
    <s v="Usa"/>
    <x v="2"/>
  </r>
  <r>
    <s v="Cust1039"/>
    <s v="Tonya Reynolds"/>
    <x v="0"/>
    <x v="1"/>
    <x v="39"/>
    <s v="Michigan"/>
    <s v="Usa"/>
    <x v="4"/>
  </r>
  <r>
    <s v="Cust1040"/>
    <s v="Eric Vega"/>
    <x v="26"/>
    <x v="0"/>
    <x v="40"/>
    <s v="Kansas"/>
    <s v="Usa"/>
    <x v="4"/>
  </r>
  <r>
    <s v="Cust1041"/>
    <s v="James Gibbs"/>
    <x v="27"/>
    <x v="0"/>
    <x v="41"/>
    <s v="Alaska"/>
    <s v="Usa"/>
    <x v="1"/>
  </r>
  <r>
    <s v="Cust1042"/>
    <s v="William Martin"/>
    <x v="28"/>
    <x v="0"/>
    <x v="42"/>
    <s v="Connecticut"/>
    <s v="Usa"/>
    <x v="1"/>
  </r>
  <r>
    <s v="Cust1043"/>
    <s v="Joseph Snow"/>
    <x v="29"/>
    <x v="0"/>
    <x v="43"/>
    <s v="Vermont"/>
    <s v="Usa"/>
    <x v="4"/>
  </r>
  <r>
    <s v="Cust1044"/>
    <s v="Denise Williams"/>
    <x v="30"/>
    <x v="0"/>
    <x v="44"/>
    <s v="Hawaii"/>
    <s v="Usa"/>
    <x v="2"/>
  </r>
  <r>
    <s v="Cust1045"/>
    <s v="Jordan Jackson Dds"/>
    <x v="20"/>
    <x v="0"/>
    <x v="45"/>
    <s v="Arizona"/>
    <s v="Usa"/>
    <x v="4"/>
  </r>
  <r>
    <s v="Cust1046"/>
    <s v="Michelle Garcia Dds"/>
    <x v="0"/>
    <x v="1"/>
    <x v="46"/>
    <s v="Ohio"/>
    <s v="Usa"/>
    <x v="1"/>
  </r>
  <r>
    <s v="Cust1047"/>
    <s v="Gina Knight"/>
    <x v="20"/>
    <x v="1"/>
    <x v="47"/>
    <s v="Nevada"/>
    <s v="Usa"/>
    <x v="3"/>
  </r>
  <r>
    <s v="Cust1048"/>
    <s v="April Mullins"/>
    <x v="20"/>
    <x v="0"/>
    <x v="48"/>
    <s v="North Carolina"/>
    <s v="Usa"/>
    <x v="1"/>
  </r>
  <r>
    <s v="Cust1049"/>
    <s v="Timothy Weaver"/>
    <x v="29"/>
    <x v="1"/>
    <x v="49"/>
    <s v="Ohio"/>
    <s v="Usa"/>
    <x v="4"/>
  </r>
  <r>
    <s v="Cust1050"/>
    <s v="Matthew Hunter Jr."/>
    <x v="31"/>
    <x v="1"/>
    <x v="50"/>
    <s v="Illinois"/>
    <s v="Usa"/>
    <x v="4"/>
  </r>
  <r>
    <s v="Cust1051"/>
    <s v="Sarah Rodgers"/>
    <x v="32"/>
    <x v="1"/>
    <x v="51"/>
    <s v="West Virginia"/>
    <s v="Usa"/>
    <x v="4"/>
  </r>
  <r>
    <s v="Cust1052"/>
    <s v="Debra Liu"/>
    <x v="0"/>
    <x v="0"/>
    <x v="52"/>
    <s v="Minnesota"/>
    <s v="Usa"/>
    <x v="2"/>
  </r>
  <r>
    <s v="Cust1053"/>
    <s v="Sharon Brown"/>
    <x v="33"/>
    <x v="1"/>
    <x v="53"/>
    <s v="Michigan"/>
    <s v="Usa"/>
    <x v="4"/>
  </r>
  <r>
    <s v="Cust1054"/>
    <s v="Katherine Dorsey"/>
    <x v="5"/>
    <x v="0"/>
    <x v="54"/>
    <s v="Oklahoma"/>
    <s v="Usa"/>
    <x v="1"/>
  </r>
  <r>
    <s v="Cust1055"/>
    <s v="Wayne Mcpherson"/>
    <x v="34"/>
    <x v="1"/>
    <x v="55"/>
    <s v="Minnesota"/>
    <s v="Usa"/>
    <x v="2"/>
  </r>
  <r>
    <s v="Cust1056"/>
    <s v="Christopher Sutton"/>
    <x v="9"/>
    <x v="1"/>
    <x v="56"/>
    <s v="Pennsylvania"/>
    <s v="Usa"/>
    <x v="4"/>
  </r>
  <r>
    <s v="Cust1057"/>
    <s v="Jay Patel"/>
    <x v="11"/>
    <x v="1"/>
    <x v="57"/>
    <s v="Rhode Island"/>
    <s v="Usa"/>
    <x v="1"/>
  </r>
  <r>
    <s v="Cust1058"/>
    <s v="Cheryl Copeland"/>
    <x v="35"/>
    <x v="0"/>
    <x v="58"/>
    <s v="Maryland"/>
    <s v="Usa"/>
    <x v="1"/>
  </r>
  <r>
    <s v="Cust1059"/>
    <s v="Alyssa Vargas"/>
    <x v="6"/>
    <x v="0"/>
    <x v="59"/>
    <s v="Montana"/>
    <s v="Usa"/>
    <x v="1"/>
  </r>
  <r>
    <s v="Cust1060"/>
    <s v="Dr. David Smith"/>
    <x v="36"/>
    <x v="1"/>
    <x v="60"/>
    <s v="Alaska"/>
    <s v="Usa"/>
    <x v="3"/>
  </r>
  <r>
    <s v="Cust1061"/>
    <s v="Kristin Stein"/>
    <x v="32"/>
    <x v="0"/>
    <x v="61"/>
    <s v="Missouri"/>
    <s v="Usa"/>
    <x v="3"/>
  </r>
  <r>
    <s v="Cust1062"/>
    <s v="James Bean"/>
    <x v="26"/>
    <x v="0"/>
    <x v="62"/>
    <s v="New Mexico"/>
    <s v="Usa"/>
    <x v="2"/>
  </r>
  <r>
    <s v="Cust1063"/>
    <s v="Michael Daniel"/>
    <x v="35"/>
    <x v="0"/>
    <x v="63"/>
    <s v="Tennessee"/>
    <s v="Usa"/>
    <x v="1"/>
  </r>
  <r>
    <s v="Cust1064"/>
    <s v="Mr. Mason Butler"/>
    <x v="14"/>
    <x v="0"/>
    <x v="64"/>
    <s v="Arizona"/>
    <s v="Usa"/>
    <x v="4"/>
  </r>
  <r>
    <s v="Cust1065"/>
    <s v="Michael Thomas"/>
    <x v="27"/>
    <x v="1"/>
    <x v="65"/>
    <s v="Nevada"/>
    <s v="Usa"/>
    <x v="3"/>
  </r>
  <r>
    <s v="Cust1066"/>
    <s v="Cody Diaz"/>
    <x v="19"/>
    <x v="1"/>
    <x v="66"/>
    <s v="New Hampshire"/>
    <s v="Usa"/>
    <x v="3"/>
  </r>
  <r>
    <s v="Cust1067"/>
    <s v="Amber Mcclain"/>
    <x v="37"/>
    <x v="0"/>
    <x v="67"/>
    <s v="Florida"/>
    <s v="Usa"/>
    <x v="3"/>
  </r>
  <r>
    <s v="Cust1068"/>
    <s v="Mr. Mark Beasley"/>
    <x v="5"/>
    <x v="1"/>
    <x v="68"/>
    <s v="Indiana"/>
    <s v="Usa"/>
    <x v="3"/>
  </r>
  <r>
    <s v="Cust1069"/>
    <s v="Roy Cole"/>
    <x v="5"/>
    <x v="1"/>
    <x v="69"/>
    <s v="New Jersey"/>
    <s v="Usa"/>
    <x v="1"/>
  </r>
  <r>
    <s v="Cust1070"/>
    <s v="Eric Singh"/>
    <x v="2"/>
    <x v="1"/>
    <x v="70"/>
    <s v="New Mexico"/>
    <s v="Usa"/>
    <x v="4"/>
  </r>
  <r>
    <s v="Cust1071"/>
    <s v="Andrea Perez"/>
    <x v="31"/>
    <x v="1"/>
    <x v="71"/>
    <s v="New Mexico"/>
    <s v="Usa"/>
    <x v="4"/>
  </r>
  <r>
    <s v="Cust1072"/>
    <s v="Tonya Burch"/>
    <x v="38"/>
    <x v="1"/>
    <x v="72"/>
    <s v="Iowa"/>
    <s v="Usa"/>
    <x v="4"/>
  </r>
  <r>
    <s v="Cust1073"/>
    <s v="Christopher Brown"/>
    <x v="34"/>
    <x v="1"/>
    <x v="73"/>
    <s v="West Virginia"/>
    <s v="Usa"/>
    <x v="3"/>
  </r>
  <r>
    <s v="Cust1074"/>
    <s v="John Mayer"/>
    <x v="37"/>
    <x v="0"/>
    <x v="74"/>
    <s v="Colorado"/>
    <s v="Usa"/>
    <x v="2"/>
  </r>
  <r>
    <s v="Cust1075"/>
    <s v="Rhonda Morales"/>
    <x v="31"/>
    <x v="1"/>
    <x v="75"/>
    <s v="California"/>
    <s v="Usa"/>
    <x v="4"/>
  </r>
  <r>
    <s v="Cust1076"/>
    <s v="Nathan Campbell"/>
    <x v="33"/>
    <x v="0"/>
    <x v="76"/>
    <s v="Oklahoma"/>
    <s v="Usa"/>
    <x v="4"/>
  </r>
  <r>
    <s v="Cust1077"/>
    <s v="Katherine Young"/>
    <x v="2"/>
    <x v="0"/>
    <x v="77"/>
    <s v="Vermont"/>
    <s v="Usa"/>
    <x v="4"/>
  </r>
  <r>
    <s v="Cust1078"/>
    <s v="Cody Blake"/>
    <x v="27"/>
    <x v="0"/>
    <x v="78"/>
    <s v="Virginia"/>
    <s v="Usa"/>
    <x v="4"/>
  </r>
  <r>
    <s v="Cust1079"/>
    <s v="Molly Gardner"/>
    <x v="36"/>
    <x v="1"/>
    <x v="79"/>
    <s v="Arkansas"/>
    <s v="Usa"/>
    <x v="1"/>
  </r>
  <r>
    <s v="Cust1080"/>
    <s v="Jennifer Garcia"/>
    <x v="31"/>
    <x v="1"/>
    <x v="80"/>
    <s v="New Mexico"/>
    <s v="Usa"/>
    <x v="2"/>
  </r>
  <r>
    <s v="Cust1081"/>
    <s v="Krystal Ford"/>
    <x v="30"/>
    <x v="1"/>
    <x v="81"/>
    <s v="Arizona"/>
    <s v="Usa"/>
    <x v="1"/>
  </r>
  <r>
    <s v="Cust1082"/>
    <s v="George Rosario"/>
    <x v="6"/>
    <x v="0"/>
    <x v="82"/>
    <s v="Florida"/>
    <s v="Usa"/>
    <x v="2"/>
  </r>
  <r>
    <s v="Cust1083"/>
    <s v="Thomas Robinson"/>
    <x v="22"/>
    <x v="1"/>
    <x v="83"/>
    <s v="Georgia"/>
    <s v="Usa"/>
    <x v="2"/>
  </r>
  <r>
    <s v="Cust1084"/>
    <s v="Christy Hoffman"/>
    <x v="1"/>
    <x v="1"/>
    <x v="84"/>
    <s v="Indiana"/>
    <s v="Usa"/>
    <x v="1"/>
  </r>
  <r>
    <s v="Cust1085"/>
    <s v="Richard Delgado"/>
    <x v="13"/>
    <x v="0"/>
    <x v="85"/>
    <s v="Pennsylvania"/>
    <s v="Usa"/>
    <x v="3"/>
  </r>
  <r>
    <s v="Cust1086"/>
    <s v="Tammy Miller Md"/>
    <x v="28"/>
    <x v="1"/>
    <x v="86"/>
    <s v="Mississippi"/>
    <s v="Usa"/>
    <x v="4"/>
  </r>
  <r>
    <s v="Cust1087"/>
    <s v="Melissa Duffy Md"/>
    <x v="37"/>
    <x v="1"/>
    <x v="87"/>
    <s v="South Carolina"/>
    <s v="Usa"/>
    <x v="2"/>
  </r>
  <r>
    <s v="Cust1088"/>
    <s v="Timothy Wright"/>
    <x v="37"/>
    <x v="0"/>
    <x v="88"/>
    <s v="Arkansas"/>
    <s v="Usa"/>
    <x v="3"/>
  </r>
  <r>
    <s v="Cust1089"/>
    <s v="Jamie Yoder"/>
    <x v="11"/>
    <x v="0"/>
    <x v="89"/>
    <s v="Wisconsin"/>
    <s v="Usa"/>
    <x v="1"/>
  </r>
  <r>
    <s v="Cust1090"/>
    <s v="Oscar Moon"/>
    <x v="37"/>
    <x v="1"/>
    <x v="90"/>
    <s v="Louisiana"/>
    <s v="Usa"/>
    <x v="1"/>
  </r>
  <r>
    <s v="Cust1091"/>
    <s v="Donna Gregory"/>
    <x v="2"/>
    <x v="1"/>
    <x v="91"/>
    <s v="Arizona"/>
    <s v="Usa"/>
    <x v="3"/>
  </r>
  <r>
    <s v="Cust1092"/>
    <s v="Robert Jackson"/>
    <x v="39"/>
    <x v="1"/>
    <x v="92"/>
    <s v="Tennessee"/>
    <s v="Usa"/>
    <x v="1"/>
  </r>
  <r>
    <s v="Cust1093"/>
    <s v="Christy Vasquez"/>
    <x v="7"/>
    <x v="1"/>
    <x v="93"/>
    <s v="South Carolina"/>
    <s v="Usa"/>
    <x v="4"/>
  </r>
  <r>
    <s v="Cust1094"/>
    <s v="David Patterson"/>
    <x v="11"/>
    <x v="1"/>
    <x v="94"/>
    <s v="Nevada"/>
    <s v="Usa"/>
    <x v="4"/>
  </r>
  <r>
    <s v="Cust1095"/>
    <s v="Amy Fowler"/>
    <x v="40"/>
    <x v="1"/>
    <x v="95"/>
    <s v="New York"/>
    <s v="Usa"/>
    <x v="1"/>
  </r>
  <r>
    <s v="Cust1096"/>
    <s v="Samantha Walker"/>
    <x v="41"/>
    <x v="1"/>
    <x v="96"/>
    <s v="Louisiana"/>
    <s v="Usa"/>
    <x v="1"/>
  </r>
  <r>
    <s v="Cust1097"/>
    <s v="David Cobb"/>
    <x v="13"/>
    <x v="0"/>
    <x v="97"/>
    <s v="South Dakota"/>
    <s v="Usa"/>
    <x v="3"/>
  </r>
  <r>
    <s v="Cust1098"/>
    <s v="Brittney Morgan"/>
    <x v="5"/>
    <x v="0"/>
    <x v="98"/>
    <s v="Alaska"/>
    <s v="Usa"/>
    <x v="4"/>
  </r>
  <r>
    <s v="Cust1099"/>
    <s v="Sheila Wilson"/>
    <x v="25"/>
    <x v="0"/>
    <x v="99"/>
    <s v="Tennessee"/>
    <s v="Usa"/>
    <x v="3"/>
  </r>
  <r>
    <s v="Cust1100"/>
    <s v="Diane Watson"/>
    <x v="6"/>
    <x v="1"/>
    <x v="100"/>
    <s v="Texas"/>
    <s v="Usa"/>
    <x v="1"/>
  </r>
  <r>
    <s v="Cust1101"/>
    <s v="Colleen Maynard"/>
    <x v="2"/>
    <x v="0"/>
    <x v="101"/>
    <s v="Utah"/>
    <s v="Usa"/>
    <x v="4"/>
  </r>
  <r>
    <s v="Cust1102"/>
    <s v="Sarah Schneider"/>
    <x v="30"/>
    <x v="1"/>
    <x v="102"/>
    <s v="Pennsylvania"/>
    <s v="Usa"/>
    <x v="2"/>
  </r>
  <r>
    <s v="Cust1103"/>
    <s v="Steven Stein"/>
    <x v="27"/>
    <x v="0"/>
    <x v="103"/>
    <s v="Connecticut"/>
    <s v="Usa"/>
    <x v="2"/>
  </r>
  <r>
    <s v="Cust1104"/>
    <s v="Christopher Lester"/>
    <x v="4"/>
    <x v="0"/>
    <x v="104"/>
    <s v="Georgia"/>
    <s v="Usa"/>
    <x v="3"/>
  </r>
  <r>
    <s v="Cust1105"/>
    <s v="Lance Baker"/>
    <x v="26"/>
    <x v="1"/>
    <x v="105"/>
    <s v="Florida"/>
    <s v="Usa"/>
    <x v="4"/>
  </r>
  <r>
    <s v="Cust1106"/>
    <s v="Howard Summers"/>
    <x v="6"/>
    <x v="1"/>
    <x v="106"/>
    <s v="Rhode Island"/>
    <s v="Usa"/>
    <x v="2"/>
  </r>
  <r>
    <s v="Cust1107"/>
    <s v="Erica Carney"/>
    <x v="40"/>
    <x v="1"/>
    <x v="107"/>
    <s v="North Dakota"/>
    <s v="Usa"/>
    <x v="1"/>
  </r>
  <r>
    <s v="Cust1108"/>
    <s v="Travis Holland"/>
    <x v="42"/>
    <x v="0"/>
    <x v="108"/>
    <s v="New Hampshire"/>
    <s v="Usa"/>
    <x v="2"/>
  </r>
  <r>
    <s v="Cust1109"/>
    <s v="Amy Walker"/>
    <x v="19"/>
    <x v="0"/>
    <x v="109"/>
    <s v="West Virginia"/>
    <s v="Usa"/>
    <x v="3"/>
  </r>
  <r>
    <s v="Cust1110"/>
    <s v="Ashley Griffin"/>
    <x v="16"/>
    <x v="1"/>
    <x v="110"/>
    <s v="Maryland"/>
    <s v="Usa"/>
    <x v="4"/>
  </r>
  <r>
    <s v="Cust1111"/>
    <s v="Julie Farmer"/>
    <x v="17"/>
    <x v="1"/>
    <x v="111"/>
    <s v="Arizona"/>
    <s v="Usa"/>
    <x v="1"/>
  </r>
  <r>
    <s v="Cust1112"/>
    <s v="David Cole"/>
    <x v="19"/>
    <x v="1"/>
    <x v="112"/>
    <s v="Michigan"/>
    <s v="Usa"/>
    <x v="3"/>
  </r>
  <r>
    <s v="Cust1113"/>
    <s v="Edward Hall"/>
    <x v="35"/>
    <x v="0"/>
    <x v="113"/>
    <s v="New Mexico"/>
    <s v="Usa"/>
    <x v="4"/>
  </r>
  <r>
    <s v="Cust1114"/>
    <s v="Ryan Hernandez"/>
    <x v="41"/>
    <x v="0"/>
    <x v="114"/>
    <s v="Nevada"/>
    <s v="Usa"/>
    <x v="2"/>
  </r>
  <r>
    <s v="Cust1115"/>
    <s v="Tyler Conrad"/>
    <x v="6"/>
    <x v="1"/>
    <x v="115"/>
    <s v="North Dakota"/>
    <s v="Usa"/>
    <x v="1"/>
  </r>
  <r>
    <s v="Cust1116"/>
    <s v="Anthony Phillips"/>
    <x v="17"/>
    <x v="1"/>
    <x v="116"/>
    <s v="Rhode Island"/>
    <s v="Usa"/>
    <x v="1"/>
  </r>
  <r>
    <s v="Cust1117"/>
    <s v="Colleen Mccarthy"/>
    <x v="27"/>
    <x v="1"/>
    <x v="117"/>
    <s v="Washington"/>
    <s v="Usa"/>
    <x v="1"/>
  </r>
  <r>
    <s v="Cust1118"/>
    <s v="Earl Allen"/>
    <x v="13"/>
    <x v="0"/>
    <x v="118"/>
    <s v="Nebraska"/>
    <s v="Usa"/>
    <x v="1"/>
  </r>
  <r>
    <s v="Cust1119"/>
    <s v="Michael Jones"/>
    <x v="16"/>
    <x v="0"/>
    <x v="119"/>
    <s v="Tennessee"/>
    <s v="Usa"/>
    <x v="2"/>
  </r>
  <r>
    <s v="Cust1120"/>
    <s v="Jacob Hopkins"/>
    <x v="39"/>
    <x v="1"/>
    <x v="120"/>
    <s v="Pennsylvania"/>
    <s v="Usa"/>
    <x v="1"/>
  </r>
  <r>
    <s v="Cust1121"/>
    <s v="Joel Robinson"/>
    <x v="40"/>
    <x v="0"/>
    <x v="121"/>
    <s v="Hawaii"/>
    <s v="Usa"/>
    <x v="1"/>
  </r>
  <r>
    <s v="Cust1122"/>
    <s v="Michael Chang"/>
    <x v="26"/>
    <x v="0"/>
    <x v="122"/>
    <s v="North Carolina"/>
    <s v="Usa"/>
    <x v="1"/>
  </r>
  <r>
    <s v="Cust1123"/>
    <s v="Erin Hopkins"/>
    <x v="16"/>
    <x v="0"/>
    <x v="123"/>
    <s v="Iowa"/>
    <s v="Usa"/>
    <x v="3"/>
  </r>
  <r>
    <s v="Cust1124"/>
    <s v="Donald Lee"/>
    <x v="1"/>
    <x v="0"/>
    <x v="124"/>
    <s v="Illinois"/>
    <s v="Usa"/>
    <x v="2"/>
  </r>
  <r>
    <s v="Cust1125"/>
    <s v="Keith Miller"/>
    <x v="4"/>
    <x v="1"/>
    <x v="125"/>
    <s v="Maine"/>
    <s v="Usa"/>
    <x v="1"/>
  </r>
  <r>
    <s v="Cust1126"/>
    <s v="James Wolfe"/>
    <x v="40"/>
    <x v="1"/>
    <x v="126"/>
    <s v="Arizona"/>
    <s v="Usa"/>
    <x v="4"/>
  </r>
  <r>
    <s v="Cust1127"/>
    <s v="John Mcknight"/>
    <x v="38"/>
    <x v="0"/>
    <x v="127"/>
    <s v="Vermont"/>
    <s v="Usa"/>
    <x v="1"/>
  </r>
  <r>
    <s v="Cust1128"/>
    <s v="Susan Mcdonald"/>
    <x v="29"/>
    <x v="0"/>
    <x v="128"/>
    <s v="Arkansas"/>
    <s v="Usa"/>
    <x v="3"/>
  </r>
  <r>
    <s v="Cust1129"/>
    <s v="Jessica Mitchell"/>
    <x v="11"/>
    <x v="1"/>
    <x v="129"/>
    <s v="South Dakota"/>
    <s v="Usa"/>
    <x v="3"/>
  </r>
  <r>
    <s v="Cust1130"/>
    <s v="Jamie Reyes"/>
    <x v="2"/>
    <x v="0"/>
    <x v="130"/>
    <s v="Connecticut"/>
    <s v="Usa"/>
    <x v="1"/>
  </r>
  <r>
    <s v="Cust1131"/>
    <s v="Joseph Richards"/>
    <x v="30"/>
    <x v="1"/>
    <x v="131"/>
    <s v="Alabama"/>
    <s v="Usa"/>
    <x v="2"/>
  </r>
  <r>
    <s v="Cust1132"/>
    <s v="Miguel Reynolds"/>
    <x v="43"/>
    <x v="1"/>
    <x v="132"/>
    <s v="Ohio"/>
    <s v="Usa"/>
    <x v="4"/>
  </r>
  <r>
    <s v="Cust1133"/>
    <s v="Hayley Pope"/>
    <x v="40"/>
    <x v="1"/>
    <x v="133"/>
    <s v="Florida"/>
    <s v="Usa"/>
    <x v="2"/>
  </r>
  <r>
    <s v="Cust1134"/>
    <s v="Morgan Bowen"/>
    <x v="20"/>
    <x v="0"/>
    <x v="134"/>
    <s v="Washington"/>
    <s v="Usa"/>
    <x v="4"/>
  </r>
  <r>
    <s v="Cust1135"/>
    <s v="Matthew Hanna"/>
    <x v="14"/>
    <x v="1"/>
    <x v="135"/>
    <s v="Michigan"/>
    <s v="Usa"/>
    <x v="1"/>
  </r>
  <r>
    <s v="Cust1136"/>
    <s v="Patrick Coleman"/>
    <x v="2"/>
    <x v="0"/>
    <x v="136"/>
    <s v="Nebraska"/>
    <s v="Usa"/>
    <x v="3"/>
  </r>
  <r>
    <s v="Cust1137"/>
    <s v="Rick Dominguez"/>
    <x v="0"/>
    <x v="1"/>
    <x v="137"/>
    <s v="Ohio"/>
    <s v="Usa"/>
    <x v="1"/>
  </r>
  <r>
    <s v="Cust1138"/>
    <s v="Sean Roth"/>
    <x v="11"/>
    <x v="0"/>
    <x v="112"/>
    <s v="Virginia"/>
    <s v="Usa"/>
    <x v="4"/>
  </r>
  <r>
    <s v="Cust1139"/>
    <s v="Brian Holder"/>
    <x v="8"/>
    <x v="0"/>
    <x v="138"/>
    <s v="Utah"/>
    <s v="Usa"/>
    <x v="2"/>
  </r>
  <r>
    <s v="Cust1140"/>
    <s v="Patty Francis"/>
    <x v="44"/>
    <x v="1"/>
    <x v="139"/>
    <s v="Pennsylvania"/>
    <s v="Usa"/>
    <x v="4"/>
  </r>
  <r>
    <s v="Cust1141"/>
    <s v="Cristian Wright"/>
    <x v="41"/>
    <x v="0"/>
    <x v="140"/>
    <s v="California"/>
    <s v="Usa"/>
    <x v="2"/>
  </r>
  <r>
    <s v="Cust1142"/>
    <s v="Maria Ramirez"/>
    <x v="33"/>
    <x v="0"/>
    <x v="141"/>
    <s v="Montana"/>
    <s v="Usa"/>
    <x v="2"/>
  </r>
  <r>
    <s v="Cust1143"/>
    <s v="Carlos Skinner"/>
    <x v="12"/>
    <x v="0"/>
    <x v="142"/>
    <s v="Alabama"/>
    <s v="Usa"/>
    <x v="2"/>
  </r>
  <r>
    <s v="Cust1144"/>
    <s v="Justin Cross"/>
    <x v="40"/>
    <x v="1"/>
    <x v="143"/>
    <s v="Nevada"/>
    <s v="Usa"/>
    <x v="2"/>
  </r>
  <r>
    <s v="Cust1145"/>
    <s v="Cameron Simpson"/>
    <x v="12"/>
    <x v="0"/>
    <x v="144"/>
    <s v="Indiana"/>
    <s v="Usa"/>
    <x v="1"/>
  </r>
  <r>
    <s v="Cust1146"/>
    <s v="Edward Rivera"/>
    <x v="8"/>
    <x v="1"/>
    <x v="145"/>
    <s v="South Carolina"/>
    <s v="Usa"/>
    <x v="4"/>
  </r>
  <r>
    <s v="Cust1147"/>
    <s v="Rhonda Young"/>
    <x v="9"/>
    <x v="1"/>
    <x v="146"/>
    <s v="Alaska"/>
    <s v="Usa"/>
    <x v="1"/>
  </r>
  <r>
    <s v="Cust1148"/>
    <s v="Theresa Campbell"/>
    <x v="45"/>
    <x v="1"/>
    <x v="147"/>
    <s v="Wisconsin"/>
    <s v="Usa"/>
    <x v="2"/>
  </r>
  <r>
    <s v="Cust1149"/>
    <s v="Denise Griffin"/>
    <x v="14"/>
    <x v="0"/>
    <x v="148"/>
    <s v="Florida"/>
    <s v="Usa"/>
    <x v="1"/>
  </r>
  <r>
    <s v="Cust1150"/>
    <s v="Stephanie Conway"/>
    <x v="5"/>
    <x v="0"/>
    <x v="149"/>
    <s v="Mississippi"/>
    <s v="Usa"/>
    <x v="4"/>
  </r>
  <r>
    <s v="Cust1151"/>
    <s v="Michael Davies"/>
    <x v="23"/>
    <x v="1"/>
    <x v="150"/>
    <s v="Oregon"/>
    <s v="Usa"/>
    <x v="4"/>
  </r>
  <r>
    <s v="Cust1152"/>
    <s v="Patrick Roberts"/>
    <x v="21"/>
    <x v="1"/>
    <x v="151"/>
    <s v="Missouri"/>
    <s v="Usa"/>
    <x v="1"/>
  </r>
  <r>
    <s v="Cust1153"/>
    <s v="Joseph Faulkner"/>
    <x v="18"/>
    <x v="0"/>
    <x v="152"/>
    <s v="North Dakota"/>
    <s v="Usa"/>
    <x v="2"/>
  </r>
  <r>
    <s v="Cust1154"/>
    <s v="Julie Hale"/>
    <x v="25"/>
    <x v="1"/>
    <x v="153"/>
    <s v="Vermont"/>
    <s v="Usa"/>
    <x v="4"/>
  </r>
  <r>
    <s v="Cust1155"/>
    <s v="Curtis Haynes"/>
    <x v="10"/>
    <x v="1"/>
    <x v="154"/>
    <s v="Iowa"/>
    <s v="Usa"/>
    <x v="4"/>
  </r>
  <r>
    <s v="Cust1156"/>
    <s v="Maria Sanchez"/>
    <x v="12"/>
    <x v="0"/>
    <x v="155"/>
    <s v="North Dakota"/>
    <s v="Usa"/>
    <x v="2"/>
  </r>
  <r>
    <s v="Cust1157"/>
    <s v="Paul Zamora"/>
    <x v="3"/>
    <x v="0"/>
    <x v="156"/>
    <s v="North Dakota"/>
    <s v="Usa"/>
    <x v="1"/>
  </r>
  <r>
    <s v="Cust1158"/>
    <s v="Sean Powell"/>
    <x v="11"/>
    <x v="0"/>
    <x v="157"/>
    <s v="Vermont"/>
    <s v="Usa"/>
    <x v="2"/>
  </r>
  <r>
    <s v="Cust1159"/>
    <s v="Brian Choi"/>
    <x v="12"/>
    <x v="1"/>
    <x v="158"/>
    <s v="New Jersey"/>
    <s v="Usa"/>
    <x v="4"/>
  </r>
  <r>
    <s v="Cust1160"/>
    <s v="John Lawson"/>
    <x v="21"/>
    <x v="1"/>
    <x v="159"/>
    <s v="North Carolina"/>
    <s v="Usa"/>
    <x v="1"/>
  </r>
  <r>
    <s v="Cust1161"/>
    <s v="Cynthia Morris"/>
    <x v="17"/>
    <x v="1"/>
    <x v="160"/>
    <s v="Arizona"/>
    <s v="Usa"/>
    <x v="3"/>
  </r>
  <r>
    <s v="Cust1162"/>
    <s v="Mariah Brown"/>
    <x v="33"/>
    <x v="0"/>
    <x v="161"/>
    <s v="Tennessee"/>
    <s v="Usa"/>
    <x v="3"/>
  </r>
  <r>
    <s v="Cust1163"/>
    <s v="Joseph Jones"/>
    <x v="27"/>
    <x v="0"/>
    <x v="162"/>
    <s v="Illinois"/>
    <s v="Usa"/>
    <x v="2"/>
  </r>
  <r>
    <s v="Cust1164"/>
    <s v="Daniel Rivas"/>
    <x v="38"/>
    <x v="1"/>
    <x v="163"/>
    <s v="Georgia"/>
    <s v="Usa"/>
    <x v="3"/>
  </r>
  <r>
    <s v="Cust1165"/>
    <s v="Jason Wheeler"/>
    <x v="46"/>
    <x v="1"/>
    <x v="164"/>
    <s v="Illinois"/>
    <s v="Usa"/>
    <x v="1"/>
  </r>
  <r>
    <s v="Cust1166"/>
    <s v="Patricia Gardner"/>
    <x v="23"/>
    <x v="1"/>
    <x v="165"/>
    <s v="Michigan"/>
    <s v="Usa"/>
    <x v="3"/>
  </r>
  <r>
    <s v="Cust1167"/>
    <s v="Antonio Wade"/>
    <x v="13"/>
    <x v="1"/>
    <x v="166"/>
    <s v="Tennessee"/>
    <s v="Usa"/>
    <x v="4"/>
  </r>
  <r>
    <s v="Cust1168"/>
    <s v="Daniel Contreras"/>
    <x v="13"/>
    <x v="1"/>
    <x v="167"/>
    <s v="Florida"/>
    <s v="Usa"/>
    <x v="1"/>
  </r>
  <r>
    <s v="Cust1169"/>
    <s v="Steve Mclaughlin"/>
    <x v="4"/>
    <x v="0"/>
    <x v="168"/>
    <s v="New Hampshire"/>
    <s v="Usa"/>
    <x v="2"/>
  </r>
  <r>
    <s v="Cust1170"/>
    <s v="Christopher Garcia Dds"/>
    <x v="17"/>
    <x v="0"/>
    <x v="169"/>
    <s v="Missouri"/>
    <s v="Usa"/>
    <x v="4"/>
  </r>
  <r>
    <s v="Cust1171"/>
    <s v="Amy Wilson"/>
    <x v="39"/>
    <x v="1"/>
    <x v="170"/>
    <s v="Indiana"/>
    <s v="Usa"/>
    <x v="1"/>
  </r>
  <r>
    <s v="Cust1172"/>
    <s v="Thomas Rhodes"/>
    <x v="21"/>
    <x v="1"/>
    <x v="171"/>
    <s v="West Virginia"/>
    <s v="Usa"/>
    <x v="2"/>
  </r>
  <r>
    <s v="Cust1173"/>
    <s v="Teresa Stokes"/>
    <x v="21"/>
    <x v="1"/>
    <x v="113"/>
    <s v="Iowa"/>
    <s v="Usa"/>
    <x v="1"/>
  </r>
  <r>
    <s v="Cust1174"/>
    <s v="Maria Davis"/>
    <x v="1"/>
    <x v="1"/>
    <x v="172"/>
    <s v="Vermont"/>
    <s v="Usa"/>
    <x v="4"/>
  </r>
  <r>
    <s v="Cust1175"/>
    <s v="Michelle Rogers"/>
    <x v="34"/>
    <x v="0"/>
    <x v="173"/>
    <s v="Hawaii"/>
    <s v="Usa"/>
    <x v="1"/>
  </r>
  <r>
    <s v="Cust1176"/>
    <s v="John Bradford"/>
    <x v="22"/>
    <x v="0"/>
    <x v="174"/>
    <s v="Vermont"/>
    <s v="Usa"/>
    <x v="3"/>
  </r>
  <r>
    <s v="Cust1177"/>
    <s v="Curtis Lam"/>
    <x v="0"/>
    <x v="0"/>
    <x v="175"/>
    <s v="Kentucky"/>
    <s v="Usa"/>
    <x v="1"/>
  </r>
  <r>
    <s v="Cust1178"/>
    <s v="Michelle Myers"/>
    <x v="14"/>
    <x v="1"/>
    <x v="176"/>
    <s v="South Carolina"/>
    <s v="Usa"/>
    <x v="2"/>
  </r>
  <r>
    <s v="Cust1179"/>
    <s v="Nicholas Bradshaw"/>
    <x v="11"/>
    <x v="1"/>
    <x v="177"/>
    <s v="Utah"/>
    <s v="Usa"/>
    <x v="3"/>
  </r>
  <r>
    <s v="Cust1180"/>
    <s v="Wesley Thompson"/>
    <x v="42"/>
    <x v="0"/>
    <x v="178"/>
    <s v="Maine"/>
    <s v="Usa"/>
    <x v="2"/>
  </r>
  <r>
    <s v="Cust1181"/>
    <s v="Erin Ward"/>
    <x v="10"/>
    <x v="0"/>
    <x v="179"/>
    <s v="New York"/>
    <s v="Usa"/>
    <x v="2"/>
  </r>
  <r>
    <s v="Cust1182"/>
    <s v="Melissa Hamilton"/>
    <x v="32"/>
    <x v="1"/>
    <x v="180"/>
    <s v="Oklahoma"/>
    <s v="Usa"/>
    <x v="3"/>
  </r>
  <r>
    <s v="Cust1183"/>
    <s v="Mario Jacobs"/>
    <x v="17"/>
    <x v="0"/>
    <x v="181"/>
    <s v="New York"/>
    <s v="Usa"/>
    <x v="1"/>
  </r>
  <r>
    <s v="Cust1184"/>
    <s v="Leonard Cochran"/>
    <x v="12"/>
    <x v="1"/>
    <x v="182"/>
    <s v="North Dakota"/>
    <s v="Usa"/>
    <x v="3"/>
  </r>
  <r>
    <s v="Cust1185"/>
    <s v="Brent Rivas"/>
    <x v="20"/>
    <x v="1"/>
    <x v="183"/>
    <s v="New Jersey"/>
    <s v="Usa"/>
    <x v="1"/>
  </r>
  <r>
    <s v="Cust1186"/>
    <s v="Jennifer Pruitt"/>
    <x v="6"/>
    <x v="0"/>
    <x v="184"/>
    <s v="Missouri"/>
    <s v="Usa"/>
    <x v="3"/>
  </r>
  <r>
    <s v="Cust1187"/>
    <s v="Dr. Suzanne Bullock"/>
    <x v="10"/>
    <x v="1"/>
    <x v="185"/>
    <s v="Alabama"/>
    <s v="Usa"/>
    <x v="1"/>
  </r>
  <r>
    <s v="Cust1188"/>
    <s v="Kimberly Brooks"/>
    <x v="45"/>
    <x v="0"/>
    <x v="186"/>
    <s v="New Mexico"/>
    <s v="Usa"/>
    <x v="3"/>
  </r>
  <r>
    <s v="Cust1189"/>
    <s v="Daniel Austin"/>
    <x v="2"/>
    <x v="0"/>
    <x v="187"/>
    <s v="Kentucky"/>
    <s v="Usa"/>
    <x v="4"/>
  </r>
  <r>
    <s v="Cust1190"/>
    <s v="Christopher Stewart"/>
    <x v="27"/>
    <x v="0"/>
    <x v="188"/>
    <s v="New York"/>
    <s v="Usa"/>
    <x v="2"/>
  </r>
  <r>
    <s v="Cust1191"/>
    <s v="Todd Poole"/>
    <x v="2"/>
    <x v="1"/>
    <x v="189"/>
    <s v="Ohio"/>
    <s v="Usa"/>
    <x v="2"/>
  </r>
  <r>
    <s v="Cust1192"/>
    <s v="Jacob Wood"/>
    <x v="1"/>
    <x v="0"/>
    <x v="190"/>
    <s v="Idaho"/>
    <s v="Usa"/>
    <x v="4"/>
  </r>
  <r>
    <s v="Cust1193"/>
    <s v="David Roberts"/>
    <x v="42"/>
    <x v="0"/>
    <x v="191"/>
    <s v="Georgia"/>
    <s v="Usa"/>
    <x v="4"/>
  </r>
  <r>
    <s v="Cust1194"/>
    <s v="Ashley Ferguson"/>
    <x v="12"/>
    <x v="0"/>
    <x v="192"/>
    <s v="Pennsylvania"/>
    <s v="Usa"/>
    <x v="4"/>
  </r>
  <r>
    <s v="Cust1195"/>
    <s v="Anthony Garcia"/>
    <x v="10"/>
    <x v="0"/>
    <x v="193"/>
    <s v="Arizona"/>
    <s v="Usa"/>
    <x v="3"/>
  </r>
  <r>
    <s v="Cust1196"/>
    <s v="Megan Greer"/>
    <x v="17"/>
    <x v="1"/>
    <x v="194"/>
    <s v="Alaska"/>
    <s v="Usa"/>
    <x v="1"/>
  </r>
  <r>
    <s v="Cust1197"/>
    <s v="Andrea Jacobs"/>
    <x v="29"/>
    <x v="1"/>
    <x v="54"/>
    <s v="Minnesota"/>
    <s v="Usa"/>
    <x v="1"/>
  </r>
  <r>
    <s v="Cust1198"/>
    <s v="Wanda Snyder"/>
    <x v="20"/>
    <x v="0"/>
    <x v="195"/>
    <s v="Vermont"/>
    <s v="Usa"/>
    <x v="2"/>
  </r>
  <r>
    <s v="Cust1199"/>
    <s v="Carmen Price"/>
    <x v="12"/>
    <x v="0"/>
    <x v="196"/>
    <s v="Tennessee"/>
    <s v="Usa"/>
    <x v="2"/>
  </r>
  <r>
    <s v="Cust1200"/>
    <s v="Anna Perez"/>
    <x v="41"/>
    <x v="0"/>
    <x v="197"/>
    <s v="Maine"/>
    <s v="Usa"/>
    <x v="1"/>
  </r>
  <r>
    <s v="Cust1201"/>
    <s v="Mary Boyd"/>
    <x v="23"/>
    <x v="1"/>
    <x v="198"/>
    <s v="Michigan"/>
    <s v="Usa"/>
    <x v="2"/>
  </r>
  <r>
    <s v="Cust1202"/>
    <s v="Christina Garcia"/>
    <x v="33"/>
    <x v="1"/>
    <x v="199"/>
    <s v="Kansas"/>
    <s v="Usa"/>
    <x v="1"/>
  </r>
  <r>
    <s v="Cust1203"/>
    <s v="Sarah Brady"/>
    <x v="46"/>
    <x v="0"/>
    <x v="200"/>
    <s v="Iowa"/>
    <s v="Usa"/>
    <x v="1"/>
  </r>
  <r>
    <s v="Cust1204"/>
    <s v="Tiffany Herrera"/>
    <x v="15"/>
    <x v="0"/>
    <x v="201"/>
    <s v="Virginia"/>
    <s v="Usa"/>
    <x v="1"/>
  </r>
  <r>
    <s v="Cust1205"/>
    <s v="Michelle Carpenter"/>
    <x v="39"/>
    <x v="1"/>
    <x v="202"/>
    <s v="New Jersey"/>
    <s v="Usa"/>
    <x v="4"/>
  </r>
  <r>
    <s v="Cust1206"/>
    <s v="Ronald Jones"/>
    <x v="1"/>
    <x v="1"/>
    <x v="203"/>
    <s v="Tennessee"/>
    <s v="Usa"/>
    <x v="3"/>
  </r>
  <r>
    <s v="Cust1207"/>
    <s v="Jacqueline Pacheco"/>
    <x v="7"/>
    <x v="1"/>
    <x v="204"/>
    <s v="New Jersey"/>
    <s v="Usa"/>
    <x v="2"/>
  </r>
  <r>
    <s v="Cust1208"/>
    <s v="John Perez"/>
    <x v="20"/>
    <x v="0"/>
    <x v="205"/>
    <s v="Louisiana"/>
    <s v="Usa"/>
    <x v="1"/>
  </r>
  <r>
    <s v="Cust1209"/>
    <s v="Joan Johnson"/>
    <x v="26"/>
    <x v="1"/>
    <x v="206"/>
    <s v="Maine"/>
    <s v="Usa"/>
    <x v="1"/>
  </r>
  <r>
    <s v="Cust1210"/>
    <s v="Antonio Jones"/>
    <x v="22"/>
    <x v="0"/>
    <x v="207"/>
    <s v="Georgia"/>
    <s v="Usa"/>
    <x v="3"/>
  </r>
  <r>
    <s v="Cust1211"/>
    <s v="Rodney Huffman"/>
    <x v="24"/>
    <x v="1"/>
    <x v="208"/>
    <s v="Delaware"/>
    <s v="Usa"/>
    <x v="3"/>
  </r>
  <r>
    <s v="Cust1212"/>
    <s v="Blake Harrison"/>
    <x v="44"/>
    <x v="1"/>
    <x v="209"/>
    <s v="Washington"/>
    <s v="Usa"/>
    <x v="1"/>
  </r>
  <r>
    <s v="Cust1213"/>
    <s v="Stuart Johnson"/>
    <x v="45"/>
    <x v="1"/>
    <x v="210"/>
    <s v="North Dakota"/>
    <s v="Usa"/>
    <x v="1"/>
  </r>
  <r>
    <s v="Cust1214"/>
    <s v="Eric Todd"/>
    <x v="31"/>
    <x v="0"/>
    <x v="211"/>
    <s v="Montana"/>
    <s v="Usa"/>
    <x v="4"/>
  </r>
  <r>
    <s v="Cust1215"/>
    <s v="Steve Medina"/>
    <x v="26"/>
    <x v="1"/>
    <x v="212"/>
    <s v="Oregon"/>
    <s v="Usa"/>
    <x v="4"/>
  </r>
  <r>
    <s v="Cust1216"/>
    <s v="Kathryn Garcia"/>
    <x v="39"/>
    <x v="0"/>
    <x v="213"/>
    <s v="California"/>
    <s v="Usa"/>
    <x v="1"/>
  </r>
  <r>
    <s v="Cust1217"/>
    <s v="Kathy Copeland"/>
    <x v="45"/>
    <x v="0"/>
    <x v="214"/>
    <s v="Missouri"/>
    <s v="Usa"/>
    <x v="3"/>
  </r>
  <r>
    <s v="Cust1218"/>
    <s v="Julia Jackson"/>
    <x v="12"/>
    <x v="0"/>
    <x v="215"/>
    <s v="California"/>
    <s v="Usa"/>
    <x v="1"/>
  </r>
  <r>
    <s v="Cust1219"/>
    <s v="Jordan Wells"/>
    <x v="46"/>
    <x v="1"/>
    <x v="216"/>
    <s v="New Jersey"/>
    <s v="Usa"/>
    <x v="4"/>
  </r>
  <r>
    <s v="Cust1220"/>
    <s v="George Davis"/>
    <x v="26"/>
    <x v="1"/>
    <x v="217"/>
    <s v="Massachusetts"/>
    <s v="Usa"/>
    <x v="2"/>
  </r>
  <r>
    <s v="Cust1221"/>
    <s v="Lisa Young"/>
    <x v="42"/>
    <x v="0"/>
    <x v="218"/>
    <s v="Georgia"/>
    <s v="Usa"/>
    <x v="1"/>
  </r>
  <r>
    <s v="Cust1222"/>
    <s v="Alejandro Doyle"/>
    <x v="25"/>
    <x v="0"/>
    <x v="219"/>
    <s v="New Mexico"/>
    <s v="Usa"/>
    <x v="1"/>
  </r>
  <r>
    <s v="Cust1223"/>
    <s v="Robert Harris"/>
    <x v="26"/>
    <x v="0"/>
    <x v="220"/>
    <s v="Iowa"/>
    <s v="Usa"/>
    <x v="1"/>
  </r>
  <r>
    <s v="Cust1224"/>
    <s v="Anthony Morgan"/>
    <x v="2"/>
    <x v="0"/>
    <x v="221"/>
    <s v="Missouri"/>
    <s v="Usa"/>
    <x v="3"/>
  </r>
  <r>
    <s v="Cust1225"/>
    <s v="Elizabeth Stanley"/>
    <x v="12"/>
    <x v="1"/>
    <x v="222"/>
    <s v="Utah"/>
    <s v="Usa"/>
    <x v="1"/>
  </r>
  <r>
    <s v="Cust1226"/>
    <s v="Alexis Castaneda"/>
    <x v="20"/>
    <x v="0"/>
    <x v="57"/>
    <s v="Alaska"/>
    <s v="Usa"/>
    <x v="4"/>
  </r>
  <r>
    <s v="Cust1227"/>
    <s v="Gregory Pham"/>
    <x v="44"/>
    <x v="1"/>
    <x v="223"/>
    <s v="Kansas"/>
    <s v="Usa"/>
    <x v="4"/>
  </r>
  <r>
    <s v="Cust1228"/>
    <s v="Casey Flores"/>
    <x v="15"/>
    <x v="1"/>
    <x v="112"/>
    <s v="Utah"/>
    <s v="Usa"/>
    <x v="4"/>
  </r>
  <r>
    <s v="Cust1229"/>
    <s v="Tanner Thompson"/>
    <x v="8"/>
    <x v="1"/>
    <x v="224"/>
    <s v="Maryland"/>
    <s v="Usa"/>
    <x v="2"/>
  </r>
  <r>
    <s v="Cust1230"/>
    <s v="Timothy Sanders"/>
    <x v="2"/>
    <x v="0"/>
    <x v="225"/>
    <s v="Florida"/>
    <s v="Usa"/>
    <x v="2"/>
  </r>
  <r>
    <s v="Cust1231"/>
    <s v="Timothy Juarez"/>
    <x v="36"/>
    <x v="1"/>
    <x v="226"/>
    <s v="South Carolina"/>
    <s v="Usa"/>
    <x v="2"/>
  </r>
  <r>
    <s v="Cust1232"/>
    <s v="Christy Hill"/>
    <x v="19"/>
    <x v="1"/>
    <x v="227"/>
    <s v="New Jersey"/>
    <s v="Usa"/>
    <x v="1"/>
  </r>
  <r>
    <s v="Cust1233"/>
    <s v="Michelle Gonzalez"/>
    <x v="3"/>
    <x v="0"/>
    <x v="228"/>
    <s v="West Virginia"/>
    <s v="Usa"/>
    <x v="3"/>
  </r>
  <r>
    <s v="Cust1234"/>
    <s v="Nathaniel Hill"/>
    <x v="11"/>
    <x v="1"/>
    <x v="229"/>
    <s v="Kansas"/>
    <s v="Usa"/>
    <x v="4"/>
  </r>
  <r>
    <s v="Cust1235"/>
    <s v="Jon Ortiz"/>
    <x v="7"/>
    <x v="1"/>
    <x v="230"/>
    <s v="Delaware"/>
    <s v="Usa"/>
    <x v="2"/>
  </r>
  <r>
    <s v="Cust1236"/>
    <s v="Joshua Wilson"/>
    <x v="45"/>
    <x v="1"/>
    <x v="231"/>
    <s v="Virginia"/>
    <s v="Usa"/>
    <x v="2"/>
  </r>
  <r>
    <s v="Cust1237"/>
    <s v="Wesley Short"/>
    <x v="21"/>
    <x v="1"/>
    <x v="232"/>
    <s v="Montana"/>
    <s v="Usa"/>
    <x v="4"/>
  </r>
  <r>
    <s v="Cust1238"/>
    <s v="Steven Smith"/>
    <x v="16"/>
    <x v="0"/>
    <x v="233"/>
    <s v="West Virginia"/>
    <s v="Usa"/>
    <x v="1"/>
  </r>
  <r>
    <s v="Cust1239"/>
    <s v="Maria Hill"/>
    <x v="37"/>
    <x v="1"/>
    <x v="234"/>
    <s v="Nevada"/>
    <s v="Usa"/>
    <x v="1"/>
  </r>
  <r>
    <s v="Cust1240"/>
    <s v="William Hull"/>
    <x v="3"/>
    <x v="1"/>
    <x v="235"/>
    <s v="Michigan"/>
    <s v="Usa"/>
    <x v="1"/>
  </r>
  <r>
    <s v="Cust1241"/>
    <s v="Mr. William Horton"/>
    <x v="18"/>
    <x v="0"/>
    <x v="236"/>
    <s v="Virginia"/>
    <s v="Usa"/>
    <x v="1"/>
  </r>
  <r>
    <s v="Cust1242"/>
    <s v="William Jackson"/>
    <x v="37"/>
    <x v="1"/>
    <x v="237"/>
    <s v="Connecticut"/>
    <s v="Usa"/>
    <x v="3"/>
  </r>
  <r>
    <s v="Cust1243"/>
    <s v="Brian Hammond"/>
    <x v="34"/>
    <x v="1"/>
    <x v="238"/>
    <s v="Texas"/>
    <s v="Usa"/>
    <x v="4"/>
  </r>
  <r>
    <s v="Cust1244"/>
    <s v="Nancy Page"/>
    <x v="28"/>
    <x v="0"/>
    <x v="239"/>
    <s v="Utah"/>
    <s v="Usa"/>
    <x v="2"/>
  </r>
  <r>
    <s v="Cust1245"/>
    <s v="Laura Soto"/>
    <x v="43"/>
    <x v="1"/>
    <x v="240"/>
    <s v="Michigan"/>
    <s v="Usa"/>
    <x v="1"/>
  </r>
  <r>
    <s v="Cust1246"/>
    <s v="Mary Russell"/>
    <x v="37"/>
    <x v="0"/>
    <x v="241"/>
    <s v="Arkansas"/>
    <s v="Usa"/>
    <x v="2"/>
  </r>
  <r>
    <s v="Cust1247"/>
    <s v="Douglas Rhodes"/>
    <x v="8"/>
    <x v="0"/>
    <x v="242"/>
    <s v="New Hampshire"/>
    <s v="Usa"/>
    <x v="1"/>
  </r>
  <r>
    <s v="Cust1248"/>
    <s v="Nicholas Webb"/>
    <x v="28"/>
    <x v="0"/>
    <x v="243"/>
    <s v="Nevada"/>
    <s v="Usa"/>
    <x v="4"/>
  </r>
  <r>
    <s v="Cust1249"/>
    <s v="Lauren George"/>
    <x v="21"/>
    <x v="1"/>
    <x v="244"/>
    <s v="New York"/>
    <s v="Usa"/>
    <x v="4"/>
  </r>
  <r>
    <s v="Cust1250"/>
    <s v="Veronica Newman"/>
    <x v="22"/>
    <x v="0"/>
    <x v="245"/>
    <s v="Delaware"/>
    <s v="Usa"/>
    <x v="1"/>
  </r>
  <r>
    <s v="Cust1251"/>
    <s v="Tyler Garner"/>
    <x v="4"/>
    <x v="0"/>
    <x v="246"/>
    <s v="Alabama"/>
    <s v="Usa"/>
    <x v="3"/>
  </r>
  <r>
    <s v="Cust1252"/>
    <s v="John Mccoy"/>
    <x v="1"/>
    <x v="0"/>
    <x v="247"/>
    <s v="South Dakota"/>
    <s v="Usa"/>
    <x v="3"/>
  </r>
  <r>
    <s v="Cust1253"/>
    <s v="Dr. Ashley Yates Md"/>
    <x v="8"/>
    <x v="0"/>
    <x v="248"/>
    <s v="Wisconsin"/>
    <s v="Usa"/>
    <x v="2"/>
  </r>
  <r>
    <s v="Cust1254"/>
    <s v="Linda Kline"/>
    <x v="30"/>
    <x v="0"/>
    <x v="249"/>
    <s v="Alaska"/>
    <s v="Usa"/>
    <x v="3"/>
  </r>
  <r>
    <s v="Cust1255"/>
    <s v="Damon Perez"/>
    <x v="27"/>
    <x v="0"/>
    <x v="250"/>
    <s v="Ohio"/>
    <s v="Usa"/>
    <x v="4"/>
  </r>
  <r>
    <s v="Cust1256"/>
    <s v="Kristen Fischer"/>
    <x v="43"/>
    <x v="0"/>
    <x v="251"/>
    <s v="Arkansas"/>
    <s v="Usa"/>
    <x v="1"/>
  </r>
  <r>
    <s v="Cust1257"/>
    <s v="Christopher David"/>
    <x v="45"/>
    <x v="0"/>
    <x v="252"/>
    <s v="Massachusetts"/>
    <s v="Usa"/>
    <x v="3"/>
  </r>
  <r>
    <s v="Cust1258"/>
    <s v="Sarah Stewart"/>
    <x v="5"/>
    <x v="1"/>
    <x v="253"/>
    <s v="Texas"/>
    <s v="Usa"/>
    <x v="1"/>
  </r>
  <r>
    <s v="Cust1259"/>
    <s v="Beth Allen"/>
    <x v="8"/>
    <x v="1"/>
    <x v="254"/>
    <s v="Oklahoma"/>
    <s v="Usa"/>
    <x v="3"/>
  </r>
  <r>
    <s v="Cust1260"/>
    <s v="Russell Lamb"/>
    <x v="44"/>
    <x v="1"/>
    <x v="255"/>
    <s v="Arizona"/>
    <s v="Usa"/>
    <x v="1"/>
  </r>
  <r>
    <s v="Cust1261"/>
    <s v="Carol Bishop"/>
    <x v="19"/>
    <x v="1"/>
    <x v="256"/>
    <s v="Oregon"/>
    <s v="Usa"/>
    <x v="3"/>
  </r>
  <r>
    <s v="Cust1262"/>
    <s v="Katherine Cowan"/>
    <x v="10"/>
    <x v="1"/>
    <x v="257"/>
    <s v="Montana"/>
    <s v="Usa"/>
    <x v="3"/>
  </r>
  <r>
    <s v="Cust1263"/>
    <s v="Crystal Davis"/>
    <x v="26"/>
    <x v="0"/>
    <x v="258"/>
    <s v="Louisiana"/>
    <s v="Usa"/>
    <x v="2"/>
  </r>
  <r>
    <s v="Cust1264"/>
    <s v="Matthew Payne"/>
    <x v="23"/>
    <x v="0"/>
    <x v="259"/>
    <s v="Wyoming"/>
    <s v="Usa"/>
    <x v="4"/>
  </r>
  <r>
    <s v="Cust1265"/>
    <s v="Tracy Kelly"/>
    <x v="42"/>
    <x v="0"/>
    <x v="260"/>
    <s v="Tennessee"/>
    <s v="Usa"/>
    <x v="3"/>
  </r>
  <r>
    <s v="Cust1266"/>
    <s v="Cynthia Payne"/>
    <x v="8"/>
    <x v="1"/>
    <x v="261"/>
    <s v="Kentucky"/>
    <s v="Usa"/>
    <x v="2"/>
  </r>
  <r>
    <s v="Cust1267"/>
    <s v="Zachary Shelton"/>
    <x v="17"/>
    <x v="0"/>
    <x v="238"/>
    <s v="Montana"/>
    <s v="Usa"/>
    <x v="2"/>
  </r>
  <r>
    <s v="Cust1268"/>
    <s v="Kevin Orr"/>
    <x v="6"/>
    <x v="1"/>
    <x v="262"/>
    <s v="Minnesota"/>
    <s v="Usa"/>
    <x v="2"/>
  </r>
  <r>
    <s v="Cust1269"/>
    <s v="Tyrone Olson"/>
    <x v="29"/>
    <x v="1"/>
    <x v="263"/>
    <s v="California"/>
    <s v="Usa"/>
    <x v="3"/>
  </r>
  <r>
    <s v="Cust1270"/>
    <s v="Brian Garcia"/>
    <x v="18"/>
    <x v="1"/>
    <x v="264"/>
    <s v="Louisiana"/>
    <s v="Usa"/>
    <x v="4"/>
  </r>
  <r>
    <s v="Cust1271"/>
    <s v="Daisy Johnson Dds"/>
    <x v="4"/>
    <x v="0"/>
    <x v="265"/>
    <s v="Nebraska"/>
    <s v="Usa"/>
    <x v="1"/>
  </r>
  <r>
    <s v="Cust1272"/>
    <s v="Adam Rowland"/>
    <x v="22"/>
    <x v="1"/>
    <x v="266"/>
    <s v="California"/>
    <s v="Usa"/>
    <x v="4"/>
  </r>
  <r>
    <s v="Cust1273"/>
    <s v="Samantha Robinson"/>
    <x v="32"/>
    <x v="0"/>
    <x v="267"/>
    <s v="Mississippi"/>
    <s v="Usa"/>
    <x v="2"/>
  </r>
  <r>
    <s v="Cust1274"/>
    <s v="Sarah Lane"/>
    <x v="42"/>
    <x v="0"/>
    <x v="268"/>
    <s v="Vermont"/>
    <s v="Usa"/>
    <x v="3"/>
  </r>
  <r>
    <s v="Cust1275"/>
    <s v="Shannon Miller"/>
    <x v="36"/>
    <x v="0"/>
    <x v="269"/>
    <s v="Kentucky"/>
    <s v="Usa"/>
    <x v="4"/>
  </r>
  <r>
    <s v="Cust1276"/>
    <s v="Arthur Warren"/>
    <x v="42"/>
    <x v="0"/>
    <x v="270"/>
    <s v="Nevada"/>
    <s v="Usa"/>
    <x v="4"/>
  </r>
  <r>
    <s v="Cust1277"/>
    <s v="Jeffrey Gomez"/>
    <x v="36"/>
    <x v="1"/>
    <x v="271"/>
    <s v="Colorado"/>
    <s v="Usa"/>
    <x v="1"/>
  </r>
  <r>
    <s v="Cust1278"/>
    <s v="Stephen Fowler"/>
    <x v="45"/>
    <x v="1"/>
    <x v="272"/>
    <s v="Rhode Island"/>
    <s v="Usa"/>
    <x v="1"/>
  </r>
  <r>
    <s v="Cust1279"/>
    <s v="Aaron Luna"/>
    <x v="27"/>
    <x v="1"/>
    <x v="273"/>
    <s v="Ohio"/>
    <s v="Usa"/>
    <x v="2"/>
  </r>
  <r>
    <s v="Cust1280"/>
    <s v="Antonio Leon"/>
    <x v="22"/>
    <x v="0"/>
    <x v="274"/>
    <s v="Hawaii"/>
    <s v="Usa"/>
    <x v="2"/>
  </r>
  <r>
    <s v="Cust1281"/>
    <s v="Brittany Watson"/>
    <x v="3"/>
    <x v="0"/>
    <x v="275"/>
    <s v="Connecticut"/>
    <s v="Usa"/>
    <x v="1"/>
  </r>
  <r>
    <s v="Cust1282"/>
    <s v="Kristi Lopez"/>
    <x v="12"/>
    <x v="1"/>
    <x v="276"/>
    <s v="New Jersey"/>
    <s v="Usa"/>
    <x v="4"/>
  </r>
  <r>
    <s v="Cust1283"/>
    <s v="Bryan Garcia"/>
    <x v="20"/>
    <x v="1"/>
    <x v="277"/>
    <s v="Wyoming"/>
    <s v="Usa"/>
    <x v="3"/>
  </r>
  <r>
    <s v="Cust1284"/>
    <s v="Hunter Sutton"/>
    <x v="20"/>
    <x v="0"/>
    <x v="278"/>
    <s v="Connecticut"/>
    <s v="Usa"/>
    <x v="4"/>
  </r>
  <r>
    <s v="Cust1285"/>
    <s v="Donna Guerra"/>
    <x v="12"/>
    <x v="1"/>
    <x v="279"/>
    <s v="Massachusetts"/>
    <s v="Usa"/>
    <x v="3"/>
  </r>
  <r>
    <s v="Cust1286"/>
    <s v="Tommy Roberts"/>
    <x v="36"/>
    <x v="0"/>
    <x v="280"/>
    <s v="South Dakota"/>
    <s v="Usa"/>
    <x v="3"/>
  </r>
  <r>
    <s v="Cust1287"/>
    <s v="Cynthia Roberts"/>
    <x v="36"/>
    <x v="1"/>
    <x v="281"/>
    <s v="Vermont"/>
    <s v="Usa"/>
    <x v="4"/>
  </r>
  <r>
    <s v="Cust1288"/>
    <s v="Misty Ferguson"/>
    <x v="37"/>
    <x v="0"/>
    <x v="282"/>
    <s v="Connecticut"/>
    <s v="Usa"/>
    <x v="4"/>
  </r>
  <r>
    <s v="Cust1289"/>
    <s v="Jennifer Figueroa"/>
    <x v="29"/>
    <x v="0"/>
    <x v="283"/>
    <s v="Ohio"/>
    <s v="Usa"/>
    <x v="2"/>
  </r>
  <r>
    <s v="Cust1290"/>
    <s v="Chase Williams Md"/>
    <x v="15"/>
    <x v="1"/>
    <x v="284"/>
    <s v="Virginia"/>
    <s v="Usa"/>
    <x v="3"/>
  </r>
  <r>
    <s v="Cust1291"/>
    <s v="James Powell"/>
    <x v="16"/>
    <x v="1"/>
    <x v="285"/>
    <s v="Missouri"/>
    <s v="Usa"/>
    <x v="2"/>
  </r>
  <r>
    <s v="Cust1292"/>
    <s v="Ricardo Jones"/>
    <x v="41"/>
    <x v="0"/>
    <x v="286"/>
    <s v="Minnesota"/>
    <s v="Usa"/>
    <x v="3"/>
  </r>
  <r>
    <s v="Cust1293"/>
    <s v="Gloria Taylor"/>
    <x v="34"/>
    <x v="1"/>
    <x v="287"/>
    <s v="Louisiana"/>
    <s v="Usa"/>
    <x v="1"/>
  </r>
  <r>
    <s v="Cust1294"/>
    <s v="Lisa Chandler"/>
    <x v="2"/>
    <x v="0"/>
    <x v="171"/>
    <s v="Montana"/>
    <s v="Usa"/>
    <x v="1"/>
  </r>
  <r>
    <s v="Cust1295"/>
    <s v="Crystal Waters"/>
    <x v="28"/>
    <x v="1"/>
    <x v="288"/>
    <s v="Kansas"/>
    <s v="Usa"/>
    <x v="2"/>
  </r>
  <r>
    <s v="Cust1296"/>
    <s v="Jared Moran"/>
    <x v="7"/>
    <x v="1"/>
    <x v="81"/>
    <s v="West Virginia"/>
    <s v="Usa"/>
    <x v="2"/>
  </r>
  <r>
    <s v="Cust1297"/>
    <s v="Jennifer Carr"/>
    <x v="46"/>
    <x v="1"/>
    <x v="289"/>
    <s v="Missouri"/>
    <s v="Usa"/>
    <x v="3"/>
  </r>
  <r>
    <s v="Cust1298"/>
    <s v="Tracy Stephens"/>
    <x v="4"/>
    <x v="0"/>
    <x v="290"/>
    <s v="Maine"/>
    <s v="Usa"/>
    <x v="1"/>
  </r>
  <r>
    <s v="Cust1299"/>
    <s v="Stephanie Jacobs"/>
    <x v="22"/>
    <x v="1"/>
    <x v="291"/>
    <s v="Louisiana"/>
    <s v="Usa"/>
    <x v="1"/>
  </r>
  <r>
    <s v="Cust1300"/>
    <s v="Matthew Avery"/>
    <x v="2"/>
    <x v="0"/>
    <x v="292"/>
    <s v="Oregon"/>
    <s v="Usa"/>
    <x v="3"/>
  </r>
  <r>
    <s v="Cust1301"/>
    <s v="Ryan Kane"/>
    <x v="26"/>
    <x v="0"/>
    <x v="293"/>
    <s v="Virginia"/>
    <s v="Usa"/>
    <x v="4"/>
  </r>
  <r>
    <s v="Cust1302"/>
    <s v="Edward Cole"/>
    <x v="13"/>
    <x v="0"/>
    <x v="294"/>
    <s v="Arizona"/>
    <s v="Usa"/>
    <x v="4"/>
  </r>
  <r>
    <s v="Cust1303"/>
    <s v="John Sloan"/>
    <x v="32"/>
    <x v="1"/>
    <x v="295"/>
    <s v="Delaware"/>
    <s v="Usa"/>
    <x v="1"/>
  </r>
  <r>
    <s v="Cust1304"/>
    <s v="Miss Alexandria Li Dvm"/>
    <x v="21"/>
    <x v="0"/>
    <x v="296"/>
    <s v="Kansas"/>
    <s v="Usa"/>
    <x v="3"/>
  </r>
  <r>
    <s v="Cust1305"/>
    <s v="Roberta Green"/>
    <x v="4"/>
    <x v="0"/>
    <x v="297"/>
    <s v="Washington"/>
    <s v="Usa"/>
    <x v="1"/>
  </r>
  <r>
    <s v="Cust1306"/>
    <s v="Angela Robinson"/>
    <x v="39"/>
    <x v="0"/>
    <x v="298"/>
    <s v="Tennessee"/>
    <s v="Usa"/>
    <x v="1"/>
  </r>
  <r>
    <s v="Cust1307"/>
    <s v="Brandy Thompson"/>
    <x v="34"/>
    <x v="1"/>
    <x v="299"/>
    <s v="Alabama"/>
    <s v="Usa"/>
    <x v="2"/>
  </r>
  <r>
    <s v="Cust1308"/>
    <s v="Jennifer Zamora"/>
    <x v="10"/>
    <x v="1"/>
    <x v="300"/>
    <s v="Iowa"/>
    <s v="Usa"/>
    <x v="4"/>
  </r>
  <r>
    <s v="Cust1309"/>
    <s v="Stacy Collins"/>
    <x v="21"/>
    <x v="1"/>
    <x v="301"/>
    <s v="California"/>
    <s v="Usa"/>
    <x v="2"/>
  </r>
  <r>
    <s v="Cust1310"/>
    <s v="Kara Dodson"/>
    <x v="24"/>
    <x v="0"/>
    <x v="302"/>
    <s v="Vermont"/>
    <s v="Usa"/>
    <x v="3"/>
  </r>
  <r>
    <s v="Cust1311"/>
    <s v="Kevin Larson"/>
    <x v="25"/>
    <x v="0"/>
    <x v="303"/>
    <s v="Oregon"/>
    <s v="Usa"/>
    <x v="1"/>
  </r>
  <r>
    <s v="Cust1312"/>
    <s v="Jason Mullins"/>
    <x v="46"/>
    <x v="1"/>
    <x v="304"/>
    <s v="Delaware"/>
    <s v="Usa"/>
    <x v="3"/>
  </r>
  <r>
    <s v="Cust1313"/>
    <s v="Elizabeth Jones"/>
    <x v="40"/>
    <x v="0"/>
    <x v="305"/>
    <s v="Maryland"/>
    <s v="Usa"/>
    <x v="1"/>
  </r>
  <r>
    <s v="Cust1314"/>
    <s v="Elizabeth Johnson"/>
    <x v="6"/>
    <x v="1"/>
    <x v="306"/>
    <s v="Washington"/>
    <s v="Usa"/>
    <x v="3"/>
  </r>
  <r>
    <s v="Cust1315"/>
    <s v="William Rodriguez"/>
    <x v="9"/>
    <x v="0"/>
    <x v="307"/>
    <s v="Massachusetts"/>
    <s v="Usa"/>
    <x v="3"/>
  </r>
  <r>
    <s v="Cust1316"/>
    <s v="Robert House"/>
    <x v="30"/>
    <x v="0"/>
    <x v="308"/>
    <s v="Maryland"/>
    <s v="Usa"/>
    <x v="4"/>
  </r>
  <r>
    <s v="Cust1317"/>
    <s v="Tiffany Williams"/>
    <x v="4"/>
    <x v="1"/>
    <x v="309"/>
    <s v="New Hampshire"/>
    <s v="Usa"/>
    <x v="4"/>
  </r>
  <r>
    <s v="Cust1318"/>
    <s v="Madison Wright"/>
    <x v="23"/>
    <x v="0"/>
    <x v="310"/>
    <s v="Kansas"/>
    <s v="Usa"/>
    <x v="1"/>
  </r>
  <r>
    <s v="Cust1319"/>
    <s v="Casey Simpson"/>
    <x v="20"/>
    <x v="0"/>
    <x v="311"/>
    <s v="Mississippi"/>
    <s v="Usa"/>
    <x v="1"/>
  </r>
  <r>
    <s v="Cust1320"/>
    <s v="Jessica Gonzalez"/>
    <x v="30"/>
    <x v="1"/>
    <x v="312"/>
    <s v="Iowa"/>
    <s v="Usa"/>
    <x v="2"/>
  </r>
  <r>
    <s v="Cust1321"/>
    <s v="Darren Burton"/>
    <x v="27"/>
    <x v="1"/>
    <x v="313"/>
    <s v="Tennessee"/>
    <s v="Usa"/>
    <x v="2"/>
  </r>
  <r>
    <s v="Cust1322"/>
    <s v="Samuel Arias"/>
    <x v="20"/>
    <x v="0"/>
    <x v="314"/>
    <s v="Wyoming"/>
    <s v="Usa"/>
    <x v="2"/>
  </r>
  <r>
    <s v="Cust1323"/>
    <s v="Kristy Dunlap"/>
    <x v="4"/>
    <x v="1"/>
    <x v="315"/>
    <s v="North Carolina"/>
    <s v="Usa"/>
    <x v="1"/>
  </r>
  <r>
    <s v="Cust1324"/>
    <s v="Alex Mann Ii"/>
    <x v="37"/>
    <x v="0"/>
    <x v="316"/>
    <s v="Oklahoma"/>
    <s v="Usa"/>
    <x v="2"/>
  </r>
  <r>
    <s v="Cust1325"/>
    <s v="Andrew Smith"/>
    <x v="10"/>
    <x v="0"/>
    <x v="317"/>
    <s v="Wisconsin"/>
    <s v="Usa"/>
    <x v="2"/>
  </r>
  <r>
    <s v="Cust1326"/>
    <s v="Robert King"/>
    <x v="37"/>
    <x v="1"/>
    <x v="318"/>
    <s v="Rhode Island"/>
    <s v="Usa"/>
    <x v="4"/>
  </r>
  <r>
    <s v="Cust1327"/>
    <s v="Reginald Willis"/>
    <x v="40"/>
    <x v="1"/>
    <x v="319"/>
    <s v="New York"/>
    <s v="Usa"/>
    <x v="2"/>
  </r>
  <r>
    <s v="Cust1328"/>
    <s v="Mario Harvey Jr."/>
    <x v="12"/>
    <x v="0"/>
    <x v="320"/>
    <s v="Minnesota"/>
    <s v="Usa"/>
    <x v="1"/>
  </r>
  <r>
    <s v="Cust1329"/>
    <s v="Victor Mcintosh"/>
    <x v="40"/>
    <x v="1"/>
    <x v="321"/>
    <s v="Minnesota"/>
    <s v="Usa"/>
    <x v="2"/>
  </r>
  <r>
    <s v="Cust1330"/>
    <s v="Pamela Mcguire"/>
    <x v="20"/>
    <x v="0"/>
    <x v="322"/>
    <s v="Illinois"/>
    <s v="Usa"/>
    <x v="1"/>
  </r>
  <r>
    <s v="Cust1331"/>
    <s v="Maria Phillips"/>
    <x v="42"/>
    <x v="1"/>
    <x v="323"/>
    <s v="Montana"/>
    <s v="Usa"/>
    <x v="2"/>
  </r>
  <r>
    <s v="Cust1332"/>
    <s v="Dr. Lindsay Hanna"/>
    <x v="30"/>
    <x v="1"/>
    <x v="324"/>
    <s v="Hawaii"/>
    <s v="Usa"/>
    <x v="2"/>
  </r>
  <r>
    <s v="Cust1333"/>
    <s v="Teresa Johnson"/>
    <x v="4"/>
    <x v="1"/>
    <x v="325"/>
    <s v="Georgia"/>
    <s v="Usa"/>
    <x v="4"/>
  </r>
  <r>
    <s v="Cust1334"/>
    <s v="Mr. Christopher Sims"/>
    <x v="26"/>
    <x v="1"/>
    <x v="326"/>
    <s v="Connecticut"/>
    <s v="Usa"/>
    <x v="3"/>
  </r>
  <r>
    <s v="Cust1335"/>
    <s v="Jennifer Woods"/>
    <x v="33"/>
    <x v="0"/>
    <x v="327"/>
    <s v="North Carolina"/>
    <s v="Usa"/>
    <x v="1"/>
  </r>
  <r>
    <s v="Cust1336"/>
    <s v="John Jones"/>
    <x v="37"/>
    <x v="1"/>
    <x v="328"/>
    <s v="Oregon"/>
    <s v="Usa"/>
    <x v="3"/>
  </r>
  <r>
    <s v="Cust1337"/>
    <s v="Carol Lewis"/>
    <x v="16"/>
    <x v="1"/>
    <x v="329"/>
    <s v="North Carolina"/>
    <s v="Usa"/>
    <x v="2"/>
  </r>
  <r>
    <s v="Cust1338"/>
    <s v="Jasmine Snyder"/>
    <x v="12"/>
    <x v="1"/>
    <x v="330"/>
    <s v="Connecticut"/>
    <s v="Usa"/>
    <x v="3"/>
  </r>
  <r>
    <s v="Cust1339"/>
    <s v="Mrs. Susan Buckley"/>
    <x v="15"/>
    <x v="1"/>
    <x v="331"/>
    <s v="Arizona"/>
    <s v="Usa"/>
    <x v="1"/>
  </r>
  <r>
    <s v="Cust1340"/>
    <s v="Eric Davis"/>
    <x v="19"/>
    <x v="0"/>
    <x v="332"/>
    <s v="Colorado"/>
    <s v="Usa"/>
    <x v="2"/>
  </r>
  <r>
    <s v="Cust1341"/>
    <s v="Angela Williams"/>
    <x v="34"/>
    <x v="1"/>
    <x v="333"/>
    <s v="Illinois"/>
    <s v="Usa"/>
    <x v="2"/>
  </r>
  <r>
    <s v="Cust1342"/>
    <s v="Michelle Cunningham"/>
    <x v="41"/>
    <x v="1"/>
    <x v="334"/>
    <s v="Connecticut"/>
    <s v="Usa"/>
    <x v="2"/>
  </r>
  <r>
    <s v="Cust1343"/>
    <s v="Ryan Moore"/>
    <x v="42"/>
    <x v="0"/>
    <x v="335"/>
    <s v="Virginia"/>
    <s v="Usa"/>
    <x v="2"/>
  </r>
  <r>
    <s v="Cust1344"/>
    <s v="Evelyn Brown"/>
    <x v="38"/>
    <x v="0"/>
    <x v="336"/>
    <s v="New Mexico"/>
    <s v="Usa"/>
    <x v="4"/>
  </r>
  <r>
    <s v="Cust1345"/>
    <s v="Daniel Nelson"/>
    <x v="14"/>
    <x v="0"/>
    <x v="337"/>
    <s v="Oklahoma"/>
    <s v="Usa"/>
    <x v="2"/>
  </r>
  <r>
    <s v="Cust1346"/>
    <s v="John Jordan"/>
    <x v="37"/>
    <x v="1"/>
    <x v="338"/>
    <s v="Tennessee"/>
    <s v="Usa"/>
    <x v="1"/>
  </r>
  <r>
    <s v="Cust1347"/>
    <s v="Justin Mason Dds"/>
    <x v="38"/>
    <x v="1"/>
    <x v="339"/>
    <s v="Connecticut"/>
    <s v="Usa"/>
    <x v="4"/>
  </r>
  <r>
    <s v="Cust1348"/>
    <s v="Sherry Cabrera"/>
    <x v="0"/>
    <x v="0"/>
    <x v="340"/>
    <s v="Pennsylvania"/>
    <s v="Usa"/>
    <x v="3"/>
  </r>
  <r>
    <s v="Cust1349"/>
    <s v="Heather Valenzuela"/>
    <x v="18"/>
    <x v="0"/>
    <x v="341"/>
    <s v="Alaska"/>
    <s v="Usa"/>
    <x v="2"/>
  </r>
  <r>
    <s v="Cust1350"/>
    <s v="Charles Miller"/>
    <x v="1"/>
    <x v="0"/>
    <x v="342"/>
    <s v="Iowa"/>
    <s v="Usa"/>
    <x v="3"/>
  </r>
  <r>
    <s v="Cust1351"/>
    <s v="Jeffrey Mccarthy"/>
    <x v="23"/>
    <x v="1"/>
    <x v="343"/>
    <s v="Nebraska"/>
    <s v="Usa"/>
    <x v="2"/>
  </r>
  <r>
    <s v="Cust1352"/>
    <s v="Michael Greene"/>
    <x v="15"/>
    <x v="1"/>
    <x v="344"/>
    <s v="Wisconsin"/>
    <s v="Usa"/>
    <x v="3"/>
  </r>
  <r>
    <s v="Cust1353"/>
    <s v="Laura Green"/>
    <x v="34"/>
    <x v="1"/>
    <x v="345"/>
    <s v="Oregon"/>
    <s v="Usa"/>
    <x v="1"/>
  </r>
  <r>
    <s v="Cust1354"/>
    <s v="Ryan Torres"/>
    <x v="42"/>
    <x v="0"/>
    <x v="346"/>
    <s v="Connecticut"/>
    <s v="Usa"/>
    <x v="3"/>
  </r>
  <r>
    <s v="Cust1355"/>
    <s v="Carlos Flores"/>
    <x v="24"/>
    <x v="0"/>
    <x v="347"/>
    <s v="Washington"/>
    <s v="Usa"/>
    <x v="4"/>
  </r>
  <r>
    <s v="Cust1356"/>
    <s v="Steve Hunt"/>
    <x v="20"/>
    <x v="0"/>
    <x v="348"/>
    <s v="Virginia"/>
    <s v="Usa"/>
    <x v="2"/>
  </r>
  <r>
    <s v="Cust1357"/>
    <s v="Manuel Castillo"/>
    <x v="21"/>
    <x v="0"/>
    <x v="349"/>
    <s v="Tennessee"/>
    <s v="Usa"/>
    <x v="4"/>
  </r>
  <r>
    <s v="Cust1358"/>
    <s v="Ashley Anderson"/>
    <x v="10"/>
    <x v="1"/>
    <x v="350"/>
    <s v="Mississippi"/>
    <s v="Usa"/>
    <x v="4"/>
  </r>
  <r>
    <s v="Cust1359"/>
    <s v="Melanie Lam"/>
    <x v="8"/>
    <x v="0"/>
    <x v="351"/>
    <s v="Kansas"/>
    <s v="Usa"/>
    <x v="3"/>
  </r>
  <r>
    <s v="Cust1360"/>
    <s v="Denise Tate"/>
    <x v="30"/>
    <x v="0"/>
    <x v="352"/>
    <s v="Arkansas"/>
    <s v="Usa"/>
    <x v="1"/>
  </r>
  <r>
    <s v="Cust1361"/>
    <s v="Natalie Johnson"/>
    <x v="4"/>
    <x v="0"/>
    <x v="353"/>
    <s v="Indiana"/>
    <s v="Usa"/>
    <x v="1"/>
  </r>
  <r>
    <s v="Cust1362"/>
    <s v="Joshua Smith Dvm"/>
    <x v="10"/>
    <x v="0"/>
    <x v="354"/>
    <s v="Alaska"/>
    <s v="Usa"/>
    <x v="4"/>
  </r>
  <r>
    <s v="Cust1363"/>
    <s v="Elizabeth Smith"/>
    <x v="32"/>
    <x v="0"/>
    <x v="355"/>
    <s v="Ohio"/>
    <s v="Usa"/>
    <x v="2"/>
  </r>
  <r>
    <s v="Cust1364"/>
    <s v="Chloe Aguilar"/>
    <x v="37"/>
    <x v="0"/>
    <x v="356"/>
    <s v="Arizona"/>
    <s v="Usa"/>
    <x v="2"/>
  </r>
  <r>
    <s v="Cust1365"/>
    <s v="Brandon Mcbride"/>
    <x v="44"/>
    <x v="1"/>
    <x v="357"/>
    <s v="Alaska"/>
    <s v="Usa"/>
    <x v="1"/>
  </r>
  <r>
    <s v="Cust1366"/>
    <s v="Mallory Allen"/>
    <x v="16"/>
    <x v="1"/>
    <x v="358"/>
    <s v="Alabama"/>
    <s v="Usa"/>
    <x v="1"/>
  </r>
  <r>
    <s v="Cust1367"/>
    <s v="Melinda Johnson"/>
    <x v="35"/>
    <x v="0"/>
    <x v="359"/>
    <s v="Ohio"/>
    <s v="Usa"/>
    <x v="2"/>
  </r>
  <r>
    <s v="Cust1368"/>
    <s v="Miranda King"/>
    <x v="30"/>
    <x v="1"/>
    <x v="360"/>
    <s v="New York"/>
    <s v="Usa"/>
    <x v="1"/>
  </r>
  <r>
    <s v="Cust1369"/>
    <s v="Gregory Allen"/>
    <x v="24"/>
    <x v="1"/>
    <x v="361"/>
    <s v="Vermont"/>
    <s v="Usa"/>
    <x v="1"/>
  </r>
  <r>
    <s v="Cust1370"/>
    <s v="James Holloway Jr."/>
    <x v="29"/>
    <x v="0"/>
    <x v="362"/>
    <s v="Indiana"/>
    <s v="Usa"/>
    <x v="3"/>
  </r>
  <r>
    <s v="Cust1371"/>
    <s v="Michael Garner"/>
    <x v="27"/>
    <x v="1"/>
    <x v="363"/>
    <s v="New Hampshire"/>
    <s v="Usa"/>
    <x v="1"/>
  </r>
  <r>
    <s v="Cust1372"/>
    <s v="Jacqueline Anthony"/>
    <x v="7"/>
    <x v="0"/>
    <x v="364"/>
    <s v="Ohio"/>
    <s v="Usa"/>
    <x v="2"/>
  </r>
  <r>
    <s v="Cust1373"/>
    <s v="James Orozco"/>
    <x v="33"/>
    <x v="1"/>
    <x v="365"/>
    <s v="Maine"/>
    <s v="Usa"/>
    <x v="4"/>
  </r>
  <r>
    <s v="Cust1374"/>
    <s v="Emma Wilson"/>
    <x v="10"/>
    <x v="0"/>
    <x v="366"/>
    <s v="Hawaii"/>
    <s v="Usa"/>
    <x v="1"/>
  </r>
  <r>
    <s v="Cust1375"/>
    <s v="Joshua Bell"/>
    <x v="1"/>
    <x v="0"/>
    <x v="367"/>
    <s v="Minnesota"/>
    <s v="Usa"/>
    <x v="1"/>
  </r>
  <r>
    <s v="Cust1376"/>
    <s v="Michele Burke"/>
    <x v="41"/>
    <x v="0"/>
    <x v="368"/>
    <s v="Connecticut"/>
    <s v="Usa"/>
    <x v="2"/>
  </r>
  <r>
    <s v="Cust1377"/>
    <s v="Charles Conley"/>
    <x v="38"/>
    <x v="1"/>
    <x v="369"/>
    <s v="Maine"/>
    <s v="Usa"/>
    <x v="4"/>
  </r>
  <r>
    <s v="Cust1378"/>
    <s v="Frank Stewart"/>
    <x v="39"/>
    <x v="1"/>
    <x v="370"/>
    <s v="Delaware"/>
    <s v="Usa"/>
    <x v="2"/>
  </r>
  <r>
    <s v="Cust1379"/>
    <s v="Tanya Lopez"/>
    <x v="30"/>
    <x v="1"/>
    <x v="371"/>
    <s v="Iowa"/>
    <s v="Usa"/>
    <x v="4"/>
  </r>
  <r>
    <s v="Cust1380"/>
    <s v="Shelley Ponce"/>
    <x v="32"/>
    <x v="0"/>
    <x v="372"/>
    <s v="Rhode Island"/>
    <s v="Usa"/>
    <x v="4"/>
  </r>
  <r>
    <s v="Cust1381"/>
    <s v="Erika Padilla"/>
    <x v="26"/>
    <x v="0"/>
    <x v="373"/>
    <s v="Alabama"/>
    <s v="Usa"/>
    <x v="3"/>
  </r>
  <r>
    <s v="Cust1382"/>
    <s v="Martha Brown"/>
    <x v="24"/>
    <x v="1"/>
    <x v="374"/>
    <s v="California"/>
    <s v="Usa"/>
    <x v="4"/>
  </r>
  <r>
    <s v="Cust1383"/>
    <s v="Kristine Higgins"/>
    <x v="19"/>
    <x v="1"/>
    <x v="375"/>
    <s v="South Carolina"/>
    <s v="Usa"/>
    <x v="3"/>
  </r>
  <r>
    <s v="Cust1384"/>
    <s v="Andrew Mason"/>
    <x v="15"/>
    <x v="1"/>
    <x v="376"/>
    <s v="Iowa"/>
    <s v="Usa"/>
    <x v="2"/>
  </r>
  <r>
    <s v="Cust1385"/>
    <s v="Tammy Brennan"/>
    <x v="10"/>
    <x v="0"/>
    <x v="377"/>
    <s v="South Carolina"/>
    <s v="Usa"/>
    <x v="4"/>
  </r>
  <r>
    <s v="Cust1386"/>
    <s v="Melanie Mitchell"/>
    <x v="17"/>
    <x v="1"/>
    <x v="378"/>
    <s v="Maryland"/>
    <s v="Usa"/>
    <x v="2"/>
  </r>
  <r>
    <s v="Cust1387"/>
    <s v="Timothy Gardner"/>
    <x v="7"/>
    <x v="1"/>
    <x v="379"/>
    <s v="New Jersey"/>
    <s v="Usa"/>
    <x v="3"/>
  </r>
  <r>
    <s v="Cust1388"/>
    <s v="Timothy Valenzuela"/>
    <x v="6"/>
    <x v="0"/>
    <x v="380"/>
    <s v="Missouri"/>
    <s v="Usa"/>
    <x v="1"/>
  </r>
  <r>
    <s v="Cust1389"/>
    <s v="Cynthia Lopez"/>
    <x v="26"/>
    <x v="0"/>
    <x v="381"/>
    <s v="Nebraska"/>
    <s v="Usa"/>
    <x v="1"/>
  </r>
  <r>
    <s v="Cust1390"/>
    <s v="Daniel Bell"/>
    <x v="34"/>
    <x v="0"/>
    <x v="382"/>
    <s v="Arkansas"/>
    <s v="Usa"/>
    <x v="3"/>
  </r>
  <r>
    <s v="Cust1391"/>
    <s v="Heidi Tyler"/>
    <x v="16"/>
    <x v="1"/>
    <x v="383"/>
    <s v="Oregon"/>
    <s v="Usa"/>
    <x v="2"/>
  </r>
  <r>
    <s v="Cust1392"/>
    <s v="Jacqueline Payne"/>
    <x v="12"/>
    <x v="0"/>
    <x v="384"/>
    <s v="Missouri"/>
    <s v="Usa"/>
    <x v="4"/>
  </r>
  <r>
    <s v="Cust1393"/>
    <s v="Michael Mcneil"/>
    <x v="12"/>
    <x v="0"/>
    <x v="385"/>
    <s v="Utah"/>
    <s v="Usa"/>
    <x v="2"/>
  </r>
  <r>
    <s v="Cust1394"/>
    <s v="Alejandro Evans"/>
    <x v="11"/>
    <x v="1"/>
    <x v="386"/>
    <s v="Connecticut"/>
    <s v="Usa"/>
    <x v="2"/>
  </r>
  <r>
    <s v="Cust1395"/>
    <s v="Brandon Mcguire"/>
    <x v="26"/>
    <x v="0"/>
    <x v="387"/>
    <s v="Kansas"/>
    <s v="Usa"/>
    <x v="4"/>
  </r>
  <r>
    <s v="Cust1396"/>
    <s v="Alexander Byrd"/>
    <x v="23"/>
    <x v="1"/>
    <x v="388"/>
    <s v="New York"/>
    <s v="Usa"/>
    <x v="3"/>
  </r>
  <r>
    <s v="Cust1397"/>
    <s v="Charles Norman Phd"/>
    <x v="40"/>
    <x v="1"/>
    <x v="29"/>
    <s v="Kansas"/>
    <s v="Usa"/>
    <x v="1"/>
  </r>
  <r>
    <s v="Cust1398"/>
    <s v="Jennifer Johnson"/>
    <x v="20"/>
    <x v="0"/>
    <x v="389"/>
    <s v="New Hampshire"/>
    <s v="Usa"/>
    <x v="2"/>
  </r>
  <r>
    <s v="Cust1399"/>
    <s v="John Donaldson"/>
    <x v="19"/>
    <x v="0"/>
    <x v="390"/>
    <s v="Maine"/>
    <s v="Usa"/>
    <x v="2"/>
  </r>
  <r>
    <s v="Cust1400"/>
    <s v="Mark Rogers"/>
    <x v="43"/>
    <x v="1"/>
    <x v="391"/>
    <s v="Oklahoma"/>
    <s v="Usa"/>
    <x v="1"/>
  </r>
  <r>
    <s v="Cust1401"/>
    <s v="Terry Moses"/>
    <x v="35"/>
    <x v="1"/>
    <x v="392"/>
    <s v="Nevada"/>
    <s v="Usa"/>
    <x v="1"/>
  </r>
  <r>
    <s v="Cust1402"/>
    <s v="Cassandra Perez"/>
    <x v="18"/>
    <x v="0"/>
    <x v="17"/>
    <s v="Mississippi"/>
    <s v="Usa"/>
    <x v="2"/>
  </r>
  <r>
    <s v="Cust1403"/>
    <s v="Justin Ingram"/>
    <x v="30"/>
    <x v="0"/>
    <x v="393"/>
    <s v="Louisiana"/>
    <s v="Usa"/>
    <x v="2"/>
  </r>
  <r>
    <s v="Cust1404"/>
    <s v="David Ross"/>
    <x v="36"/>
    <x v="1"/>
    <x v="394"/>
    <s v="Arkansas"/>
    <s v="Usa"/>
    <x v="3"/>
  </r>
  <r>
    <s v="Cust1405"/>
    <s v="Eric Wolfe"/>
    <x v="17"/>
    <x v="1"/>
    <x v="395"/>
    <s v="Louisiana"/>
    <s v="Usa"/>
    <x v="4"/>
  </r>
  <r>
    <s v="Cust1406"/>
    <s v="David Lozano"/>
    <x v="32"/>
    <x v="1"/>
    <x v="396"/>
    <s v="Wisconsin"/>
    <s v="Usa"/>
    <x v="4"/>
  </r>
  <r>
    <s v="Cust1407"/>
    <s v="Joseph Mendoza"/>
    <x v="14"/>
    <x v="0"/>
    <x v="397"/>
    <s v="Maryland"/>
    <s v="Usa"/>
    <x v="4"/>
  </r>
  <r>
    <s v="Cust1408"/>
    <s v="Isabel Foster"/>
    <x v="13"/>
    <x v="0"/>
    <x v="398"/>
    <s v="New Jersey"/>
    <s v="Usa"/>
    <x v="4"/>
  </r>
  <r>
    <s v="Cust1409"/>
    <s v="Sarah Smith"/>
    <x v="0"/>
    <x v="0"/>
    <x v="399"/>
    <s v="Wyoming"/>
    <s v="Usa"/>
    <x v="4"/>
  </r>
  <r>
    <s v="Cust1410"/>
    <s v="Jackie Thompson"/>
    <x v="22"/>
    <x v="1"/>
    <x v="400"/>
    <s v="New Jersey"/>
    <s v="Usa"/>
    <x v="2"/>
  </r>
  <r>
    <s v="Cust1411"/>
    <s v="Katrina Perez"/>
    <x v="44"/>
    <x v="0"/>
    <x v="401"/>
    <s v="Ohio"/>
    <s v="Usa"/>
    <x v="3"/>
  </r>
  <r>
    <s v="Cust1412"/>
    <s v="Shane Brown"/>
    <x v="32"/>
    <x v="1"/>
    <x v="53"/>
    <s v="Michigan"/>
    <s v="Usa"/>
    <x v="4"/>
  </r>
  <r>
    <s v="Cust1413"/>
    <s v="Megan Ryan"/>
    <x v="3"/>
    <x v="1"/>
    <x v="402"/>
    <s v="Idaho"/>
    <s v="Usa"/>
    <x v="2"/>
  </r>
  <r>
    <s v="Cust1414"/>
    <s v="Melissa Valentine"/>
    <x v="25"/>
    <x v="1"/>
    <x v="403"/>
    <s v="Missouri"/>
    <s v="Usa"/>
    <x v="4"/>
  </r>
  <r>
    <s v="Cust1415"/>
    <s v="Tyler Cook"/>
    <x v="1"/>
    <x v="1"/>
    <x v="404"/>
    <s v="Alaska"/>
    <s v="Usa"/>
    <x v="3"/>
  </r>
  <r>
    <s v="Cust1416"/>
    <s v="Jennifer Myers"/>
    <x v="12"/>
    <x v="0"/>
    <x v="405"/>
    <s v="Wisconsin"/>
    <s v="Usa"/>
    <x v="1"/>
  </r>
  <r>
    <s v="Cust1417"/>
    <s v="Karen King"/>
    <x v="4"/>
    <x v="1"/>
    <x v="406"/>
    <s v="North Carolina"/>
    <s v="Usa"/>
    <x v="2"/>
  </r>
  <r>
    <s v="Cust1418"/>
    <s v="Luke Parks"/>
    <x v="10"/>
    <x v="1"/>
    <x v="407"/>
    <s v="New Hampshire"/>
    <s v="Usa"/>
    <x v="3"/>
  </r>
  <r>
    <s v="Cust1419"/>
    <s v="Monica Miller"/>
    <x v="14"/>
    <x v="0"/>
    <x v="408"/>
    <s v="Mississippi"/>
    <s v="Usa"/>
    <x v="4"/>
  </r>
  <r>
    <s v="Cust1420"/>
    <s v="Dr. Tamara White Md"/>
    <x v="10"/>
    <x v="0"/>
    <x v="409"/>
    <s v="North Carolina"/>
    <s v="Usa"/>
    <x v="2"/>
  </r>
  <r>
    <s v="Cust1421"/>
    <s v="Holly Robinson"/>
    <x v="29"/>
    <x v="1"/>
    <x v="410"/>
    <s v="Washington"/>
    <s v="Usa"/>
    <x v="1"/>
  </r>
  <r>
    <s v="Cust1422"/>
    <s v="Brittany Edwards Dds"/>
    <x v="45"/>
    <x v="1"/>
    <x v="411"/>
    <s v="Kansas"/>
    <s v="Usa"/>
    <x v="1"/>
  </r>
  <r>
    <s v="Cust1423"/>
    <s v="Rebecca Baker"/>
    <x v="25"/>
    <x v="0"/>
    <x v="412"/>
    <s v="Kansas"/>
    <s v="Usa"/>
    <x v="3"/>
  </r>
  <r>
    <s v="Cust1424"/>
    <s v="Edwin Barnes"/>
    <x v="6"/>
    <x v="0"/>
    <x v="413"/>
    <s v="North Carolina"/>
    <s v="Usa"/>
    <x v="2"/>
  </r>
  <r>
    <s v="Cust1425"/>
    <s v="Bryce Hawkins"/>
    <x v="16"/>
    <x v="0"/>
    <x v="414"/>
    <s v="Utah"/>
    <s v="Usa"/>
    <x v="2"/>
  </r>
  <r>
    <s v="Cust1426"/>
    <s v="Jeanette Nichols"/>
    <x v="7"/>
    <x v="0"/>
    <x v="415"/>
    <s v="North Carolina"/>
    <s v="Usa"/>
    <x v="1"/>
  </r>
  <r>
    <s v="Cust1427"/>
    <s v="Jose Stewart"/>
    <x v="17"/>
    <x v="1"/>
    <x v="416"/>
    <s v="Maine"/>
    <s v="Usa"/>
    <x v="4"/>
  </r>
  <r>
    <s v="Cust1428"/>
    <s v="Samuel Mullins"/>
    <x v="19"/>
    <x v="1"/>
    <x v="417"/>
    <s v="Louisiana"/>
    <s v="Usa"/>
    <x v="2"/>
  </r>
  <r>
    <s v="Cust1429"/>
    <s v="Sean Vang"/>
    <x v="11"/>
    <x v="0"/>
    <x v="418"/>
    <s v="Idaho"/>
    <s v="Usa"/>
    <x v="1"/>
  </r>
  <r>
    <s v="Cust1430"/>
    <s v="Kimberly Roberts"/>
    <x v="13"/>
    <x v="1"/>
    <x v="419"/>
    <s v="New Jersey"/>
    <s v="Usa"/>
    <x v="4"/>
  </r>
  <r>
    <s v="Cust1431"/>
    <s v="John Smith"/>
    <x v="19"/>
    <x v="0"/>
    <x v="420"/>
    <s v="California"/>
    <s v="Usa"/>
    <x v="1"/>
  </r>
  <r>
    <s v="Cust1432"/>
    <s v="Summer Weiss"/>
    <x v="33"/>
    <x v="0"/>
    <x v="421"/>
    <s v="New Jersey"/>
    <s v="Usa"/>
    <x v="2"/>
  </r>
  <r>
    <s v="Cust1433"/>
    <s v="Thomas Moore"/>
    <x v="35"/>
    <x v="1"/>
    <x v="422"/>
    <s v="New York"/>
    <s v="Usa"/>
    <x v="3"/>
  </r>
  <r>
    <s v="Cust1434"/>
    <s v="Monique Castro"/>
    <x v="22"/>
    <x v="1"/>
    <x v="423"/>
    <s v="Indiana"/>
    <s v="Usa"/>
    <x v="4"/>
  </r>
  <r>
    <s v="Cust1435"/>
    <s v="Lindsay Beasley"/>
    <x v="33"/>
    <x v="1"/>
    <x v="424"/>
    <s v="Idaho"/>
    <s v="Usa"/>
    <x v="3"/>
  </r>
  <r>
    <s v="Cust1436"/>
    <s v="Sharon Simpson"/>
    <x v="31"/>
    <x v="0"/>
    <x v="425"/>
    <s v="South Dakota"/>
    <s v="Usa"/>
    <x v="4"/>
  </r>
  <r>
    <s v="Cust1437"/>
    <s v="Melinda Rivera"/>
    <x v="46"/>
    <x v="1"/>
    <x v="178"/>
    <s v="New Hampshire"/>
    <s v="Usa"/>
    <x v="1"/>
  </r>
  <r>
    <s v="Cust1438"/>
    <s v="Monica Flynn"/>
    <x v="3"/>
    <x v="1"/>
    <x v="426"/>
    <s v="Tennessee"/>
    <s v="Usa"/>
    <x v="1"/>
  </r>
  <r>
    <s v="Cust1439"/>
    <s v="John Compton"/>
    <x v="6"/>
    <x v="0"/>
    <x v="287"/>
    <s v="Michigan"/>
    <s v="Usa"/>
    <x v="3"/>
  </r>
  <r>
    <s v="Cust1440"/>
    <s v="Tammy Trevino"/>
    <x v="10"/>
    <x v="0"/>
    <x v="427"/>
    <s v="North Dakota"/>
    <s v="Usa"/>
    <x v="3"/>
  </r>
  <r>
    <s v="Cust1441"/>
    <s v="Dalton Walters"/>
    <x v="18"/>
    <x v="0"/>
    <x v="428"/>
    <s v="Wisconsin"/>
    <s v="Usa"/>
    <x v="3"/>
  </r>
  <r>
    <s v="Cust1442"/>
    <s v="Kelli Smith"/>
    <x v="45"/>
    <x v="1"/>
    <x v="429"/>
    <s v="Oregon"/>
    <s v="Usa"/>
    <x v="2"/>
  </r>
  <r>
    <s v="Cust1443"/>
    <s v="Adam Castro"/>
    <x v="35"/>
    <x v="0"/>
    <x v="430"/>
    <s v="Texas"/>
    <s v="Usa"/>
    <x v="3"/>
  </r>
  <r>
    <s v="Cust1444"/>
    <s v="Cheryl Carr"/>
    <x v="28"/>
    <x v="0"/>
    <x v="431"/>
    <s v="Wyoming"/>
    <s v="Usa"/>
    <x v="4"/>
  </r>
  <r>
    <s v="Cust1445"/>
    <s v="Gene Lee"/>
    <x v="21"/>
    <x v="1"/>
    <x v="432"/>
    <s v="Virginia"/>
    <s v="Usa"/>
    <x v="1"/>
  </r>
  <r>
    <s v="Cust1446"/>
    <s v="Shannon Turner"/>
    <x v="25"/>
    <x v="0"/>
    <x v="433"/>
    <s v="Oklahoma"/>
    <s v="Usa"/>
    <x v="3"/>
  </r>
  <r>
    <s v="Cust1447"/>
    <s v="Monica Wright"/>
    <x v="29"/>
    <x v="0"/>
    <x v="434"/>
    <s v="North Carolina"/>
    <s v="Usa"/>
    <x v="4"/>
  </r>
  <r>
    <s v="Cust1448"/>
    <s v="Eric Holmes"/>
    <x v="4"/>
    <x v="1"/>
    <x v="435"/>
    <s v="Wyoming"/>
    <s v="Usa"/>
    <x v="2"/>
  </r>
  <r>
    <s v="Cust1449"/>
    <s v="William Cortez"/>
    <x v="2"/>
    <x v="0"/>
    <x v="436"/>
    <s v="Ohio"/>
    <s v="Usa"/>
    <x v="2"/>
  </r>
  <r>
    <s v="Cust1450"/>
    <s v="Shane Mills"/>
    <x v="3"/>
    <x v="0"/>
    <x v="437"/>
    <s v="Nebraska"/>
    <s v="Usa"/>
    <x v="2"/>
  </r>
  <r>
    <s v="Cust1451"/>
    <s v="Ashley Roberts"/>
    <x v="12"/>
    <x v="0"/>
    <x v="168"/>
    <s v="New Mexico"/>
    <s v="Usa"/>
    <x v="4"/>
  </r>
  <r>
    <s v="Cust1452"/>
    <s v="Jeffery Wolf"/>
    <x v="10"/>
    <x v="1"/>
    <x v="438"/>
    <s v="Mississippi"/>
    <s v="Usa"/>
    <x v="2"/>
  </r>
  <r>
    <s v="Cust1453"/>
    <s v="April Phillips"/>
    <x v="40"/>
    <x v="1"/>
    <x v="439"/>
    <s v="Hawaii"/>
    <s v="Usa"/>
    <x v="1"/>
  </r>
  <r>
    <s v="Cust1454"/>
    <s v="John Berg"/>
    <x v="10"/>
    <x v="0"/>
    <x v="31"/>
    <s v="Oklahoma"/>
    <s v="Usa"/>
    <x v="4"/>
  </r>
  <r>
    <s v="Cust1455"/>
    <s v="Tyler Weber"/>
    <x v="20"/>
    <x v="0"/>
    <x v="440"/>
    <s v="Illinois"/>
    <s v="Usa"/>
    <x v="4"/>
  </r>
  <r>
    <s v="Cust1456"/>
    <s v="Julie Powell"/>
    <x v="3"/>
    <x v="1"/>
    <x v="441"/>
    <s v="Arkansas"/>
    <s v="Usa"/>
    <x v="4"/>
  </r>
  <r>
    <s v="Cust1457"/>
    <s v="Christina Robertson"/>
    <x v="3"/>
    <x v="0"/>
    <x v="442"/>
    <s v="Kentucky"/>
    <s v="Usa"/>
    <x v="1"/>
  </r>
  <r>
    <s v="Cust1458"/>
    <s v="Kelly Garrett"/>
    <x v="40"/>
    <x v="1"/>
    <x v="443"/>
    <s v="Pennsylvania"/>
    <s v="Usa"/>
    <x v="3"/>
  </r>
  <r>
    <s v="Cust1459"/>
    <s v="John Perez"/>
    <x v="2"/>
    <x v="1"/>
    <x v="444"/>
    <s v="South Carolina"/>
    <s v="Usa"/>
    <x v="4"/>
  </r>
  <r>
    <s v="Cust1460"/>
    <s v="Justin Johnson"/>
    <x v="25"/>
    <x v="0"/>
    <x v="445"/>
    <s v="Iowa"/>
    <s v="Usa"/>
    <x v="4"/>
  </r>
  <r>
    <s v="Cust1461"/>
    <s v="Paul Cox"/>
    <x v="10"/>
    <x v="1"/>
    <x v="446"/>
    <s v="Kansas"/>
    <s v="Usa"/>
    <x v="3"/>
  </r>
  <r>
    <s v="Cust1462"/>
    <s v="Beth Martin"/>
    <x v="30"/>
    <x v="1"/>
    <x v="447"/>
    <s v="West Virginia"/>
    <s v="Usa"/>
    <x v="3"/>
  </r>
  <r>
    <s v="Cust1463"/>
    <s v="Samantha Lee"/>
    <x v="13"/>
    <x v="1"/>
    <x v="448"/>
    <s v="Connecticut"/>
    <s v="Usa"/>
    <x v="2"/>
  </r>
  <r>
    <s v="Cust1464"/>
    <s v="David Pierce"/>
    <x v="29"/>
    <x v="1"/>
    <x v="449"/>
    <s v="Washington"/>
    <s v="Usa"/>
    <x v="1"/>
  </r>
  <r>
    <s v="Cust1465"/>
    <s v="Ronald Ross"/>
    <x v="7"/>
    <x v="1"/>
    <x v="450"/>
    <s v="North Carolina"/>
    <s v="Usa"/>
    <x v="3"/>
  </r>
  <r>
    <s v="Cust1466"/>
    <s v="Cynthia Parrish"/>
    <x v="17"/>
    <x v="0"/>
    <x v="451"/>
    <s v="Minnesota"/>
    <s v="Usa"/>
    <x v="3"/>
  </r>
  <r>
    <s v="Cust1467"/>
    <s v="Michael Foley"/>
    <x v="44"/>
    <x v="1"/>
    <x v="452"/>
    <s v="Vermont"/>
    <s v="Usa"/>
    <x v="4"/>
  </r>
  <r>
    <s v="Cust1468"/>
    <s v="Gregory Curtis"/>
    <x v="29"/>
    <x v="0"/>
    <x v="453"/>
    <s v="Vermont"/>
    <s v="Usa"/>
    <x v="2"/>
  </r>
  <r>
    <s v="Cust1469"/>
    <s v="James Foster"/>
    <x v="28"/>
    <x v="0"/>
    <x v="454"/>
    <s v="Utah"/>
    <s v="Usa"/>
    <x v="4"/>
  </r>
  <r>
    <s v="Cust1470"/>
    <s v="Manuel Fisher"/>
    <x v="27"/>
    <x v="1"/>
    <x v="455"/>
    <s v="New Hampshire"/>
    <s v="Usa"/>
    <x v="4"/>
  </r>
  <r>
    <s v="Cust1471"/>
    <s v="Debra Mccullough"/>
    <x v="45"/>
    <x v="0"/>
    <x v="456"/>
    <s v="Montana"/>
    <s v="Usa"/>
    <x v="1"/>
  </r>
  <r>
    <s v="Cust1472"/>
    <s v="Philip Mendoza"/>
    <x v="45"/>
    <x v="0"/>
    <x v="457"/>
    <s v="Massachusetts"/>
    <s v="Usa"/>
    <x v="3"/>
  </r>
  <r>
    <s v="Cust1473"/>
    <s v="Laura Mathews"/>
    <x v="6"/>
    <x v="0"/>
    <x v="458"/>
    <s v="Wisconsin"/>
    <s v="Usa"/>
    <x v="2"/>
  </r>
  <r>
    <s v="Cust1474"/>
    <s v="Joshua Howard"/>
    <x v="8"/>
    <x v="1"/>
    <x v="459"/>
    <s v="South Dakota"/>
    <s v="Usa"/>
    <x v="1"/>
  </r>
  <r>
    <s v="Cust1475"/>
    <s v="Barbara Berry"/>
    <x v="17"/>
    <x v="1"/>
    <x v="112"/>
    <s v="Vermont"/>
    <s v="Usa"/>
    <x v="1"/>
  </r>
  <r>
    <s v="Cust1476"/>
    <s v="Elizabeth Foster"/>
    <x v="14"/>
    <x v="1"/>
    <x v="460"/>
    <s v="Oklahoma"/>
    <s v="Usa"/>
    <x v="4"/>
  </r>
  <r>
    <s v="Cust1477"/>
    <s v="Andrea Harris"/>
    <x v="21"/>
    <x v="1"/>
    <x v="461"/>
    <s v="Kansas"/>
    <s v="Usa"/>
    <x v="1"/>
  </r>
  <r>
    <s v="Cust1478"/>
    <s v="Earl Smith Dds"/>
    <x v="3"/>
    <x v="0"/>
    <x v="462"/>
    <s v="South Dakota"/>
    <s v="Usa"/>
    <x v="4"/>
  </r>
  <r>
    <s v="Cust1479"/>
    <s v="Dylan Gutierrez"/>
    <x v="16"/>
    <x v="0"/>
    <x v="463"/>
    <s v="West Virginia"/>
    <s v="Usa"/>
    <x v="2"/>
  </r>
  <r>
    <s v="Cust1480"/>
    <s v="Jordan Medina"/>
    <x v="14"/>
    <x v="0"/>
    <x v="464"/>
    <s v="Florida"/>
    <s v="Usa"/>
    <x v="2"/>
  </r>
  <r>
    <s v="Cust1481"/>
    <s v="Bryan Tran"/>
    <x v="27"/>
    <x v="0"/>
    <x v="465"/>
    <s v="Georgia"/>
    <s v="Usa"/>
    <x v="4"/>
  </r>
  <r>
    <s v="Cust1482"/>
    <s v="Sheri Joyce"/>
    <x v="1"/>
    <x v="0"/>
    <x v="466"/>
    <s v="Kentucky"/>
    <s v="Usa"/>
    <x v="1"/>
  </r>
  <r>
    <s v="Cust1483"/>
    <s v="Sarah Smith"/>
    <x v="22"/>
    <x v="0"/>
    <x v="467"/>
    <s v="Nevada"/>
    <s v="Usa"/>
    <x v="4"/>
  </r>
  <r>
    <s v="Cust1484"/>
    <s v="Jessica Castro"/>
    <x v="8"/>
    <x v="0"/>
    <x v="468"/>
    <s v="Massachusetts"/>
    <s v="Usa"/>
    <x v="2"/>
  </r>
  <r>
    <s v="Cust1485"/>
    <s v="Sara Ingram"/>
    <x v="12"/>
    <x v="1"/>
    <x v="469"/>
    <s v="Virginia"/>
    <s v="Usa"/>
    <x v="2"/>
  </r>
  <r>
    <s v="Cust1486"/>
    <s v="Eric Lee"/>
    <x v="36"/>
    <x v="1"/>
    <x v="470"/>
    <s v="Vermont"/>
    <s v="Usa"/>
    <x v="2"/>
  </r>
  <r>
    <s v="Cust1487"/>
    <s v="Amanda Medina"/>
    <x v="13"/>
    <x v="1"/>
    <x v="471"/>
    <s v="Utah"/>
    <s v="Usa"/>
    <x v="1"/>
  </r>
  <r>
    <s v="Cust1488"/>
    <s v="Zachary Andrade"/>
    <x v="32"/>
    <x v="1"/>
    <x v="472"/>
    <s v="California"/>
    <s v="Usa"/>
    <x v="1"/>
  </r>
  <r>
    <s v="Cust1489"/>
    <s v="Melinda Thomas"/>
    <x v="45"/>
    <x v="1"/>
    <x v="473"/>
    <s v="Indiana"/>
    <s v="Usa"/>
    <x v="3"/>
  </r>
  <r>
    <s v="Cust1490"/>
    <s v="Scott Harris"/>
    <x v="32"/>
    <x v="0"/>
    <x v="474"/>
    <s v="Maryland"/>
    <s v="Usa"/>
    <x v="1"/>
  </r>
  <r>
    <s v="Cust1491"/>
    <s v="Kaitlin Brown"/>
    <x v="15"/>
    <x v="1"/>
    <x v="475"/>
    <s v="South Dakota"/>
    <s v="Usa"/>
    <x v="4"/>
  </r>
  <r>
    <s v="Cust1492"/>
    <s v="Darrell Miller"/>
    <x v="3"/>
    <x v="1"/>
    <x v="476"/>
    <s v="Florida"/>
    <s v="Usa"/>
    <x v="1"/>
  </r>
  <r>
    <s v="Cust1493"/>
    <s v="Amanda Powell"/>
    <x v="7"/>
    <x v="0"/>
    <x v="18"/>
    <s v="Alabama"/>
    <s v="Usa"/>
    <x v="3"/>
  </r>
  <r>
    <s v="Cust1494"/>
    <s v="Justin Lopez"/>
    <x v="27"/>
    <x v="0"/>
    <x v="477"/>
    <s v="Texas"/>
    <s v="Usa"/>
    <x v="4"/>
  </r>
  <r>
    <s v="Cust1495"/>
    <s v="James Berger"/>
    <x v="32"/>
    <x v="1"/>
    <x v="478"/>
    <s v="Delaware"/>
    <s v="Usa"/>
    <x v="2"/>
  </r>
  <r>
    <s v="Cust1496"/>
    <s v="Christopher Ford"/>
    <x v="34"/>
    <x v="0"/>
    <x v="479"/>
    <s v="Ohio"/>
    <s v="Usa"/>
    <x v="2"/>
  </r>
  <r>
    <s v="Cust1497"/>
    <s v="Sarah Marsh"/>
    <x v="46"/>
    <x v="1"/>
    <x v="480"/>
    <s v="New York"/>
    <s v="Usa"/>
    <x v="4"/>
  </r>
  <r>
    <s v="Cust1498"/>
    <s v="Traci Gonzalez"/>
    <x v="25"/>
    <x v="0"/>
    <x v="481"/>
    <s v="New Mexico"/>
    <s v="Usa"/>
    <x v="3"/>
  </r>
  <r>
    <s v="Cust1499"/>
    <s v="Philip Pennington"/>
    <x v="19"/>
    <x v="1"/>
    <x v="482"/>
    <s v="Oregon"/>
    <s v="Usa"/>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d v="2024-07-07T00:00:00"/>
    <s v="CUST1409"/>
    <s v="PROD97"/>
    <x v="0"/>
    <n v="1"/>
    <n v="1"/>
    <n v="218.04"/>
    <n v="218.04"/>
    <n v="0.09"/>
    <n v="0.09"/>
    <s v="Credit Card"/>
    <n v="198.41640000000001"/>
    <n v="217.95"/>
    <x v="0"/>
  </r>
  <r>
    <s v="SALE1"/>
    <d v="2023-12-25T00:00:00"/>
    <s v="CUST1467"/>
    <s v="PROD74"/>
    <x v="1"/>
    <n v="3"/>
    <n v="3"/>
    <n v="104.47"/>
    <n v="104.47"/>
    <n v="0.27"/>
    <n v="0.27"/>
    <s v="PayPal"/>
    <n v="228.7893"/>
    <n v="313.14"/>
    <x v="0"/>
  </r>
  <r>
    <s v="SALE2"/>
    <d v="2024-06-03T00:00:00"/>
    <s v="CUST1056"/>
    <s v="PROD49"/>
    <x v="2"/>
    <n v="4"/>
    <n v="4"/>
    <n v="914.05"/>
    <n v="914.05"/>
    <n v="0.25"/>
    <n v="0.25"/>
    <s v="Credit Card"/>
    <n v="2742.15"/>
    <n v="3655.95"/>
    <x v="1"/>
  </r>
  <r>
    <s v="SALE3"/>
    <d v="2023-11-29T00:00:00"/>
    <s v="CUST1346"/>
    <s v="PROD76"/>
    <x v="2"/>
    <n v="1"/>
    <n v="1"/>
    <n v="921.51"/>
    <n v="921.51"/>
    <n v="0.16"/>
    <n v="0.16"/>
    <s v="COD"/>
    <n v="774.0684"/>
    <n v="921.35"/>
    <x v="1"/>
  </r>
  <r>
    <s v="SALE4"/>
    <d v="2024-01-06T00:00:00"/>
    <s v="CUST1493"/>
    <s v="PROD59"/>
    <x v="3"/>
    <n v="3"/>
    <n v="3"/>
    <n v="745.3"/>
    <n v="745.3"/>
    <n v="0.18"/>
    <n v="0.18"/>
    <s v="Credit Card"/>
    <n v="1833.4380000000001"/>
    <n v="2235.7199999999998"/>
    <x v="0"/>
  </r>
  <r>
    <s v="SALE5"/>
    <d v="2024-07-26T00:00:00"/>
    <s v="CUST1116"/>
    <s v="PROD15"/>
    <x v="4"/>
    <n v="3"/>
    <n v="3"/>
    <n v="147.01"/>
    <n v="147.01"/>
    <n v="0.19"/>
    <n v="0.19"/>
    <s v="COD"/>
    <n v="357.23430000000002"/>
    <n v="440.84"/>
    <x v="2"/>
  </r>
  <r>
    <s v="SALE6"/>
    <d v="2025-07-12T00:00:00"/>
    <s v="CUST1016"/>
    <s v="PROD56"/>
    <x v="5"/>
    <n v="2"/>
    <n v="2"/>
    <n v="785.31"/>
    <n v="785.31"/>
    <n v="0.15"/>
    <n v="0.15"/>
    <s v="PayPal"/>
    <n v="1335.027"/>
    <n v="1570.4699999999998"/>
    <x v="2"/>
  </r>
  <r>
    <s v="SALE7"/>
    <d v="2023-11-18T00:00:00"/>
    <s v="CUST1152"/>
    <s v="PROD70"/>
    <x v="2"/>
    <n v="4"/>
    <n v="4"/>
    <n v="342.39"/>
    <n v="342.39"/>
    <n v="0.23"/>
    <n v="0.23"/>
    <s v="PayPal"/>
    <n v="1054.5612000000001"/>
    <n v="1369.33"/>
    <x v="1"/>
  </r>
  <r>
    <s v="SALE8"/>
    <d v="2025-05-04T00:00:00"/>
    <s v="CUST1187"/>
    <s v="PROD99"/>
    <x v="3"/>
    <m/>
    <n v="1"/>
    <n v="448.25"/>
    <n v="448.25"/>
    <n v="7.0000000000000007E-2"/>
    <n v="7.0000000000000007E-2"/>
    <s v="PayPal"/>
    <n v="1250.6175000000001"/>
    <n v="448.18"/>
    <x v="0"/>
  </r>
  <r>
    <s v="SALE9"/>
    <d v="2025-07-31T00:00:00"/>
    <s v="CUST1464"/>
    <s v="PROD33"/>
    <x v="6"/>
    <n v="2"/>
    <n v="2"/>
    <n v="873.17"/>
    <n v="873.17"/>
    <n v="0.23"/>
    <n v="0.23"/>
    <s v="PayPal"/>
    <n v="1344.6818000000001"/>
    <n v="1746.11"/>
    <x v="3"/>
  </r>
  <r>
    <s v="SALE10"/>
    <d v="2024-02-13T00:00:00"/>
    <s v="CUST1065"/>
    <s v="PROD24"/>
    <x v="7"/>
    <n v="1"/>
    <n v="1"/>
    <n v="278.63"/>
    <n v="278.63"/>
    <n v="7.0000000000000007E-2"/>
    <n v="7.0000000000000007E-2"/>
    <s v="Credit Card"/>
    <n v="259.1259"/>
    <n v="278.56"/>
    <x v="2"/>
  </r>
  <r>
    <s v="SALE11"/>
    <d v="2025-05-24T00:00:00"/>
    <s v="CUST1320"/>
    <s v="PROD39"/>
    <x v="8"/>
    <n v="4"/>
    <n v="4"/>
    <n v="286.92"/>
    <n v="286.92"/>
    <n v="0.17"/>
    <n v="0.17"/>
    <s v="Credit Card"/>
    <n v="952.57439999999997"/>
    <n v="1147.51"/>
    <x v="0"/>
  </r>
  <r>
    <s v="SALE12"/>
    <d v="2024-08-24T00:00:00"/>
    <s v="CUST1237"/>
    <s v="PROD88"/>
    <x v="5"/>
    <n v="4"/>
    <n v="4"/>
    <n v="644.58000000000004"/>
    <n v="644.58000000000004"/>
    <n v="0.01"/>
    <n v="0.01"/>
    <s v="Credit Card"/>
    <n v="2552.5367999999999"/>
    <n v="2578.31"/>
    <x v="2"/>
  </r>
  <r>
    <s v="SALE13"/>
    <d v="2025-08-06T00:00:00"/>
    <s v="CUST1443"/>
    <s v="PROD34"/>
    <x v="9"/>
    <n v="2"/>
    <n v="2"/>
    <n v="316.89999999999998"/>
    <n v="316.89999999999998"/>
    <n v="0.3"/>
    <n v="0.3"/>
    <s v="PayPal"/>
    <n v="443.66"/>
    <n v="633.5"/>
    <x v="1"/>
  </r>
  <r>
    <s v="SALE14"/>
    <d v="2025-06-21T00:00:00"/>
    <s v="CUST1348"/>
    <s v="PROD24"/>
    <x v="10"/>
    <n v="4"/>
    <n v="4"/>
    <n v="403.47"/>
    <n v="403.47"/>
    <n v="0.28999999999999998"/>
    <n v="0.28999999999999998"/>
    <s v="PayPal"/>
    <n v="1145.8548000000001"/>
    <n v="1613.5900000000001"/>
    <x v="0"/>
  </r>
  <r>
    <s v="SALE15"/>
    <d v="2024-12-10T00:00:00"/>
    <s v="CUST1435"/>
    <s v="PROD36"/>
    <x v="11"/>
    <m/>
    <n v="1"/>
    <n v="871.34"/>
    <n v="871.34"/>
    <n v="0.04"/>
    <n v="0.04"/>
    <s v="COD"/>
    <n v="2509.4591999999998"/>
    <n v="871.30000000000007"/>
    <x v="2"/>
  </r>
  <r>
    <s v="SALE16"/>
    <d v="2025-09-13T00:00:00"/>
    <s v="CUST1276"/>
    <s v="PROD65"/>
    <x v="12"/>
    <n v="2"/>
    <n v="2"/>
    <n v="451.98"/>
    <n v="451.98"/>
    <n v="0.25"/>
    <n v="0.25"/>
    <s v="Credit Card"/>
    <n v="677.97"/>
    <n v="903.71"/>
    <x v="3"/>
  </r>
  <r>
    <s v="SALE17"/>
    <d v="2024-12-11T00:00:00"/>
    <s v="CUST1079"/>
    <s v="PROD27"/>
    <x v="5"/>
    <n v="2"/>
    <n v="2"/>
    <n v="502.69"/>
    <n v="502.69"/>
    <n v="0.23"/>
    <n v="0.23"/>
    <s v="Credit Card"/>
    <n v="774.14260000000002"/>
    <n v="1005.15"/>
    <x v="2"/>
  </r>
  <r>
    <s v="SALE18"/>
    <d v="2024-08-13T00:00:00"/>
    <s v="CUST1094"/>
    <s v="PROD39"/>
    <x v="5"/>
    <n v="2"/>
    <n v="2"/>
    <n v="559.23"/>
    <n v="559.23"/>
    <n v="0.25"/>
    <n v="0.25"/>
    <s v="COD"/>
    <n v="838.84500000000003"/>
    <n v="1118.21"/>
    <x v="2"/>
  </r>
  <r>
    <s v="SALE19"/>
    <d v="2024-03-18T00:00:00"/>
    <s v="CUST1239"/>
    <s v="PROD60"/>
    <x v="13"/>
    <n v="4"/>
    <n v="4"/>
    <m/>
    <n v="513.98477215823721"/>
    <n v="0.04"/>
    <n v="0.04"/>
    <s v="COD"/>
    <n v="1782.4512"/>
    <n v="2055.8990886329489"/>
    <x v="3"/>
  </r>
  <r>
    <s v="SALE20"/>
    <d v="2025-07-05T00:00:00"/>
    <s v="CUST1144"/>
    <s v="PROD72"/>
    <x v="1"/>
    <n v="3"/>
    <n v="3"/>
    <n v="986.04"/>
    <n v="986.04"/>
    <n v="0.27"/>
    <n v="0.27"/>
    <s v="COD"/>
    <n v="2159.4276"/>
    <n v="2957.85"/>
    <x v="0"/>
  </r>
  <r>
    <s v="SALE21"/>
    <d v="2024-06-04T00:00:00"/>
    <s v="CUST1396"/>
    <s v="PROD43"/>
    <x v="14"/>
    <n v="1"/>
    <n v="1"/>
    <n v="589.55999999999995"/>
    <n v="589.55999999999995"/>
    <n v="0.22"/>
    <n v="0.22"/>
    <s v="Credit Card"/>
    <n v="459.85680000000002"/>
    <n v="589.33999999999992"/>
    <x v="3"/>
  </r>
  <r>
    <s v="SALE22"/>
    <d v="2024-04-12T00:00:00"/>
    <s v="CUST1476"/>
    <s v="PROD69"/>
    <x v="15"/>
    <n v="3"/>
    <n v="3"/>
    <n v="979.42"/>
    <n v="979.42"/>
    <n v="0.03"/>
    <n v="0.03"/>
    <s v="PayPal"/>
    <n v="2850.1122"/>
    <n v="2938.2299999999996"/>
    <x v="3"/>
  </r>
  <r>
    <s v="SALE23"/>
    <d v="2024-06-23T00:00:00"/>
    <s v="CUST1368"/>
    <s v="PROD12"/>
    <x v="2"/>
    <n v="1"/>
    <n v="1"/>
    <n v="719.28"/>
    <n v="719.28"/>
    <n v="0.08"/>
    <n v="0.08"/>
    <s v="Credit Card"/>
    <n v="661.73760000000004"/>
    <n v="719.19999999999993"/>
    <x v="1"/>
  </r>
  <r>
    <s v="SALE24"/>
    <d v="2025-09-08T00:00:00"/>
    <s v="CUST1186"/>
    <s v="PROD67"/>
    <x v="16"/>
    <n v="3"/>
    <n v="3"/>
    <n v="77.599999999999994"/>
    <n v="77.599999999999994"/>
    <n v="7.0000000000000007E-2"/>
    <n v="7.0000000000000007E-2"/>
    <s v="Credit Card"/>
    <n v="216.50399999999999"/>
    <n v="232.73"/>
    <x v="3"/>
  </r>
  <r>
    <s v="SALE25"/>
    <d v="2024-09-17T00:00:00"/>
    <s v="CUST1381"/>
    <s v="PROD5"/>
    <x v="0"/>
    <n v="4"/>
    <n v="4"/>
    <n v="852.71"/>
    <n v="852.71"/>
    <n v="0.14000000000000001"/>
    <n v="0.14000000000000001"/>
    <s v="PayPal"/>
    <n v="2933.3224"/>
    <n v="3410.7000000000003"/>
    <x v="0"/>
  </r>
  <r>
    <s v="SALE26"/>
    <d v="2024-01-03T00:00:00"/>
    <s v="CUST1213"/>
    <s v="PROD98"/>
    <x v="2"/>
    <n v="4"/>
    <n v="4"/>
    <n v="156.16"/>
    <n v="156.16"/>
    <m/>
    <n v="0.14808617234468943"/>
    <s v="Credit Card"/>
    <n v="599.65440000000001"/>
    <n v="624.64"/>
    <x v="1"/>
  </r>
  <r>
    <s v="SALE27"/>
    <d v="2025-02-22T00:00:00"/>
    <s v="CUST1200"/>
    <s v="PROD77"/>
    <x v="2"/>
    <n v="3"/>
    <n v="3"/>
    <n v="815.49"/>
    <n v="815.49"/>
    <n v="0.17"/>
    <n v="0.17"/>
    <s v="Credit Card"/>
    <n v="2030.5700999999999"/>
    <n v="2446.3000000000002"/>
    <x v="1"/>
  </r>
  <r>
    <s v="SALE28"/>
    <d v="2025-09-23T00:00:00"/>
    <s v="CUST1148"/>
    <s v="PROD13"/>
    <x v="17"/>
    <n v="2"/>
    <n v="2"/>
    <n v="74.209999999999994"/>
    <n v="74.209999999999994"/>
    <n v="0.11"/>
    <n v="0.11"/>
    <s v="PayPal"/>
    <n v="132.09379999999999"/>
    <n v="148.30999999999997"/>
    <x v="2"/>
  </r>
  <r>
    <s v="SALE29"/>
    <d v="2024-01-11T00:00:00"/>
    <s v="CUST1348"/>
    <s v="PROD99"/>
    <x v="0"/>
    <m/>
    <n v="1"/>
    <n v="451.67"/>
    <n v="451.67"/>
    <n v="0.15"/>
    <n v="0.15"/>
    <s v="Credit Card"/>
    <n v="1535.6780000000001"/>
    <n v="451.52000000000004"/>
    <x v="0"/>
  </r>
  <r>
    <s v="SALE30"/>
    <d v="2023-10-18T00:00:00"/>
    <s v="CUST1028"/>
    <s v="PROD5"/>
    <x v="12"/>
    <n v="1"/>
    <n v="1"/>
    <n v="429.38"/>
    <n v="429.38"/>
    <n v="0.13"/>
    <n v="0.13"/>
    <s v="PayPal"/>
    <n v="373.56060000000002"/>
    <n v="429.25"/>
    <x v="3"/>
  </r>
  <r>
    <s v="SALE31"/>
    <d v="2024-10-28T00:00:00"/>
    <s v="CUST1412"/>
    <s v="PROD53"/>
    <x v="18"/>
    <n v="2"/>
    <n v="2"/>
    <n v="148.96"/>
    <n v="148.96"/>
    <n v="0.03"/>
    <n v="0.03"/>
    <s v="COD"/>
    <n v="288.98239999999998"/>
    <n v="297.89000000000004"/>
    <x v="0"/>
  </r>
  <r>
    <s v="SALE32"/>
    <d v="2024-11-01T00:00:00"/>
    <s v="CUST1398"/>
    <s v="PROD75"/>
    <x v="2"/>
    <n v="4"/>
    <n v="4"/>
    <n v="313.83"/>
    <n v="313.83"/>
    <n v="0.08"/>
    <n v="0.08"/>
    <s v="Credit Card"/>
    <n v="1154.8943999999999"/>
    <n v="1255.24"/>
    <x v="1"/>
  </r>
  <r>
    <s v="SALE33"/>
    <d v="2024-11-24T00:00:00"/>
    <s v="CUST1453"/>
    <s v="PROD12"/>
    <x v="16"/>
    <n v="2"/>
    <n v="2"/>
    <n v="717.31"/>
    <n v="717.31"/>
    <n v="0.15"/>
    <n v="0.15"/>
    <s v="Credit Card"/>
    <n v="1219.4269999999999"/>
    <n v="1434.4699999999998"/>
    <x v="3"/>
  </r>
  <r>
    <s v="SALE34"/>
    <d v="2023-10-16T00:00:00"/>
    <s v="CUST1344"/>
    <s v="PROD79"/>
    <x v="8"/>
    <m/>
    <n v="1"/>
    <n v="873.22"/>
    <n v="873.22"/>
    <n v="0.18"/>
    <n v="0.18"/>
    <s v="Credit Card"/>
    <n v="2148.1212"/>
    <n v="873.04000000000008"/>
    <x v="0"/>
  </r>
  <r>
    <s v="SALE35"/>
    <d v="2025-08-09T00:00:00"/>
    <s v="CUST1218"/>
    <s v="PROD16"/>
    <x v="0"/>
    <n v="4"/>
    <n v="4"/>
    <n v="109.36"/>
    <n v="109.36"/>
    <n v="0.19"/>
    <n v="0.19"/>
    <s v="COD"/>
    <n v="354.32639999999998"/>
    <n v="437.25"/>
    <x v="0"/>
  </r>
  <r>
    <s v="SALE36"/>
    <d v="2024-12-09T00:00:00"/>
    <s v="CUST1086"/>
    <s v="PROD5"/>
    <x v="4"/>
    <n v="3"/>
    <n v="3"/>
    <n v="559.52"/>
    <n v="559.52"/>
    <n v="0.16"/>
    <n v="0.16"/>
    <s v="PayPal"/>
    <n v="1409.9903999999999"/>
    <n v="1678.3999999999999"/>
    <x v="2"/>
  </r>
  <r>
    <s v="SALE37"/>
    <d v="2024-02-07T00:00:00"/>
    <s v="CUST1492"/>
    <s v="PROD10"/>
    <x v="1"/>
    <n v="3"/>
    <n v="3"/>
    <n v="121.76"/>
    <n v="121.76"/>
    <n v="0.27"/>
    <n v="0.27"/>
    <s v="PayPal"/>
    <n v="266.65440000000001"/>
    <n v="365.01000000000005"/>
    <x v="0"/>
  </r>
  <r>
    <s v="SALE38"/>
    <d v="2024-03-27T00:00:00"/>
    <s v="CUST1189"/>
    <s v="PROD33"/>
    <x v="13"/>
    <n v="4"/>
    <n v="4"/>
    <n v="735.32"/>
    <n v="735.32"/>
    <n v="0.06"/>
    <n v="0.06"/>
    <s v="COD"/>
    <n v="2764.8031999999998"/>
    <n v="2941.2200000000003"/>
    <x v="3"/>
  </r>
  <r>
    <s v="SALE39"/>
    <d v="2023-12-04T00:00:00"/>
    <s v="CUST1431"/>
    <s v="PROD94"/>
    <x v="0"/>
    <n v="2"/>
    <n v="2"/>
    <n v="600.73"/>
    <n v="600.73"/>
    <n v="0.08"/>
    <n v="0.08"/>
    <s v="Credit Card"/>
    <n v="1105.3432"/>
    <n v="1201.3800000000001"/>
    <x v="0"/>
  </r>
  <r>
    <s v="SALE40"/>
    <d v="2024-07-13T00:00:00"/>
    <s v="CUST1072"/>
    <s v="PROD26"/>
    <x v="12"/>
    <n v="2"/>
    <n v="2"/>
    <n v="873.86"/>
    <n v="873.86"/>
    <n v="7.0000000000000007E-2"/>
    <n v="7.0000000000000007E-2"/>
    <s v="COD"/>
    <n v="1625.3796"/>
    <n v="1747.65"/>
    <x v="3"/>
  </r>
  <r>
    <s v="SALE41"/>
    <d v="2023-11-11T00:00:00"/>
    <s v="CUST1302"/>
    <s v="PROD23"/>
    <x v="2"/>
    <n v="3"/>
    <n v="3"/>
    <n v="342.47"/>
    <n v="342.47"/>
    <n v="0.08"/>
    <n v="0.08"/>
    <s v="PayPal"/>
    <n v="945.21720000000016"/>
    <n v="1027.3300000000002"/>
    <x v="1"/>
  </r>
  <r>
    <s v="SALE42"/>
    <d v="2024-12-23T00:00:00"/>
    <s v="CUST1335"/>
    <s v="PROD29"/>
    <x v="11"/>
    <n v="2"/>
    <n v="2"/>
    <n v="915.15"/>
    <n v="915.15"/>
    <n v="0.16"/>
    <n v="0.16"/>
    <s v="PayPal"/>
    <n v="1537.452"/>
    <n v="1830.1399999999999"/>
    <x v="2"/>
  </r>
  <r>
    <s v="SALE43"/>
    <d v="2025-01-20T00:00:00"/>
    <s v="CUST1084"/>
    <s v="PROD33"/>
    <x v="1"/>
    <m/>
    <n v="1"/>
    <n v="863.11"/>
    <n v="863.11"/>
    <n v="0.28000000000000003"/>
    <n v="0.28000000000000003"/>
    <s v="PayPal"/>
    <n v="1864.3176000000001"/>
    <n v="862.83"/>
    <x v="0"/>
  </r>
  <r>
    <s v="SALE44"/>
    <d v="2024-09-03T00:00:00"/>
    <s v="CUST1203"/>
    <s v="PROD43"/>
    <x v="18"/>
    <n v="2"/>
    <n v="2"/>
    <n v="209.32"/>
    <n v="209.32"/>
    <n v="0.23"/>
    <n v="0.23"/>
    <s v="COD"/>
    <n v="322.3528"/>
    <n v="418.40999999999997"/>
    <x v="0"/>
  </r>
  <r>
    <s v="SALE45"/>
    <d v="2024-11-10T00:00:00"/>
    <s v="CUST1470"/>
    <s v="PROD59"/>
    <x v="2"/>
    <n v="4"/>
    <n v="4"/>
    <n v="288.60000000000002"/>
    <n v="288.60000000000002"/>
    <n v="0.09"/>
    <n v="0.09"/>
    <s v="PayPal"/>
    <n v="1050.5039999999999"/>
    <n v="1154.3100000000002"/>
    <x v="1"/>
  </r>
  <r>
    <s v="SALE46"/>
    <d v="2024-10-05T00:00:00"/>
    <s v="CUST1070"/>
    <s v="PROD78"/>
    <x v="9"/>
    <n v="1"/>
    <n v="1"/>
    <n v="418.69"/>
    <n v="418.69"/>
    <n v="0.06"/>
    <n v="0.06"/>
    <s v="PayPal"/>
    <n v="393.5686"/>
    <n v="418.63"/>
    <x v="1"/>
  </r>
  <r>
    <s v="SALE47"/>
    <d v="2024-06-23T00:00:00"/>
    <s v="CUST1008"/>
    <s v="PROD30"/>
    <x v="19"/>
    <n v="1"/>
    <n v="1"/>
    <n v="135.78"/>
    <n v="135.78"/>
    <n v="0.14000000000000001"/>
    <n v="0.14000000000000001"/>
    <s v="PayPal"/>
    <n v="116.77079999999999"/>
    <n v="135.64000000000001"/>
    <x v="2"/>
  </r>
  <r>
    <s v="SALE48"/>
    <d v="2023-10-19T00:00:00"/>
    <s v="CUST1203"/>
    <s v="PROD44"/>
    <x v="1"/>
    <n v="1"/>
    <n v="1"/>
    <n v="517.13"/>
    <n v="517.13"/>
    <n v="0.28000000000000003"/>
    <n v="0.28000000000000003"/>
    <s v="Credit Card"/>
    <n v="372.33359999999999"/>
    <n v="516.85"/>
    <x v="0"/>
  </r>
  <r>
    <s v="SALE49"/>
    <d v="2024-11-11T00:00:00"/>
    <s v="CUST1420"/>
    <s v="PROD21"/>
    <x v="9"/>
    <n v="2"/>
    <n v="2"/>
    <n v="384.66"/>
    <n v="384.66"/>
    <n v="0.08"/>
    <n v="0.08"/>
    <s v="COD"/>
    <n v="707.77440000000013"/>
    <n v="769.24"/>
    <x v="1"/>
  </r>
  <r>
    <s v="SALE50"/>
    <d v="2023-12-31T00:00:00"/>
    <s v="CUST1070"/>
    <s v="PROD52"/>
    <x v="11"/>
    <n v="3"/>
    <n v="3"/>
    <n v="83.7"/>
    <n v="83.7"/>
    <n v="0.24"/>
    <n v="0.24"/>
    <s v="PayPal"/>
    <n v="190.83600000000001"/>
    <n v="250.86"/>
    <x v="2"/>
  </r>
  <r>
    <s v="SALE51"/>
    <d v="2025-02-01T00:00:00"/>
    <s v="CUST1142"/>
    <s v="PROD69"/>
    <x v="4"/>
    <n v="3"/>
    <n v="3"/>
    <n v="76.569999999999993"/>
    <n v="76.569999999999993"/>
    <n v="0.26"/>
    <n v="0.26"/>
    <s v="Credit Card"/>
    <n v="169.9854"/>
    <n v="229.45"/>
    <x v="2"/>
  </r>
  <r>
    <s v="SALE52"/>
    <d v="2025-08-25T00:00:00"/>
    <s v="CUST1148"/>
    <s v="PROD89"/>
    <x v="16"/>
    <n v="3"/>
    <n v="3"/>
    <m/>
    <n v="513.98477215823721"/>
    <m/>
    <n v="0.14808617234468943"/>
    <s v="Credit Card"/>
    <n v="486.06330000000003"/>
    <n v="1541.9543164747115"/>
    <x v="3"/>
  </r>
  <r>
    <s v="SALE53"/>
    <d v="2025-01-20T00:00:00"/>
    <s v="CUST1324"/>
    <s v="PROD20"/>
    <x v="2"/>
    <n v="1"/>
    <n v="1"/>
    <n v="900.35"/>
    <n v="900.35"/>
    <n v="0.13"/>
    <n v="0.13"/>
    <s v="COD"/>
    <n v="783.30449999999996"/>
    <n v="900.22"/>
    <x v="1"/>
  </r>
  <r>
    <s v="SALE54"/>
    <d v="2025-02-18T00:00:00"/>
    <s v="CUST1095"/>
    <s v="PROD40"/>
    <x v="15"/>
    <n v="4"/>
    <n v="4"/>
    <n v="428.09"/>
    <n v="428.09"/>
    <n v="7.0000000000000007E-2"/>
    <n v="7.0000000000000007E-2"/>
    <s v="Credit Card"/>
    <n v="1592.4947999999999"/>
    <n v="1712.29"/>
    <x v="3"/>
  </r>
  <r>
    <s v="SALE55"/>
    <d v="2024-10-24T00:00:00"/>
    <s v="CUST1416"/>
    <s v="PROD49"/>
    <x v="19"/>
    <n v="2"/>
    <n v="2"/>
    <n v="559.71"/>
    <n v="559.71"/>
    <n v="0.3"/>
    <n v="0.3"/>
    <s v="COD"/>
    <n v="783.59400000000005"/>
    <n v="1119.1200000000001"/>
    <x v="2"/>
  </r>
  <r>
    <s v="SALE56"/>
    <d v="2023-12-22T00:00:00"/>
    <s v="CUST1080"/>
    <s v="PROD34"/>
    <x v="16"/>
    <n v="2"/>
    <n v="2"/>
    <n v="833.7"/>
    <n v="833.7"/>
    <n v="0.06"/>
    <n v="0.06"/>
    <s v="PayPal"/>
    <n v="1567.356"/>
    <n v="1667.3400000000001"/>
    <x v="3"/>
  </r>
  <r>
    <s v="SALE57"/>
    <d v="2024-06-19T00:00:00"/>
    <s v="CUST1467"/>
    <s v="PROD47"/>
    <x v="7"/>
    <n v="2"/>
    <n v="2"/>
    <n v="680.16"/>
    <n v="680.16"/>
    <n v="0.28000000000000003"/>
    <n v="0.28000000000000003"/>
    <s v="Credit Card"/>
    <n v="979.43039999999996"/>
    <n v="1360.04"/>
    <x v="2"/>
  </r>
  <r>
    <s v="SALE58"/>
    <d v="2024-12-07T00:00:00"/>
    <s v="CUST1404"/>
    <s v="PROD15"/>
    <x v="4"/>
    <n v="4"/>
    <n v="4"/>
    <n v="733.42"/>
    <n v="733.42"/>
    <m/>
    <n v="0.14808617234468943"/>
    <s v="PayPal"/>
    <n v="2552.3015999999998"/>
    <n v="2933.68"/>
    <x v="2"/>
  </r>
  <r>
    <s v="SALE59"/>
    <d v="2023-11-27T00:00:00"/>
    <s v="CUST1367"/>
    <s v="PROD89"/>
    <x v="19"/>
    <n v="1"/>
    <n v="1"/>
    <n v="996.33"/>
    <n v="996.33"/>
    <n v="0.23"/>
    <n v="0.23"/>
    <s v="PayPal"/>
    <n v="767.17410000000007"/>
    <n v="996.1"/>
    <x v="2"/>
  </r>
  <r>
    <s v="SALE60"/>
    <d v="2025-07-16T00:00:00"/>
    <s v="CUST1408"/>
    <s v="PROD31"/>
    <x v="15"/>
    <n v="1"/>
    <n v="1"/>
    <n v="198.83"/>
    <n v="198.83"/>
    <n v="0.09"/>
    <n v="0.09"/>
    <s v="COD"/>
    <n v="180.93530000000001"/>
    <n v="198.74"/>
    <x v="3"/>
  </r>
  <r>
    <s v="SALE61"/>
    <d v="2025-02-28T00:00:00"/>
    <s v="CUST1239"/>
    <s v="PROD19"/>
    <x v="4"/>
    <n v="1"/>
    <n v="1"/>
    <n v="374.92"/>
    <n v="374.92"/>
    <n v="0.18"/>
    <n v="0.18"/>
    <s v="PayPal"/>
    <n v="307.43439999999998"/>
    <n v="374.74"/>
    <x v="2"/>
  </r>
  <r>
    <s v="SALE62"/>
    <d v="2024-08-11T00:00:00"/>
    <s v="CUST1464"/>
    <s v="PROD93"/>
    <x v="9"/>
    <n v="1"/>
    <n v="1"/>
    <n v="468.94"/>
    <n v="468.94"/>
    <n v="0.12"/>
    <n v="0.12"/>
    <s v="Credit Card"/>
    <n v="412.66719999999998"/>
    <n v="468.82"/>
    <x v="1"/>
  </r>
  <r>
    <s v="SALE63"/>
    <d v="2025-09-27T00:00:00"/>
    <s v="CUST1126"/>
    <s v="PROD89"/>
    <x v="18"/>
    <n v="2"/>
    <n v="2"/>
    <n v="121.37"/>
    <n v="121.37"/>
    <n v="0.05"/>
    <n v="0.05"/>
    <s v="Credit Card"/>
    <n v="230.60300000000001"/>
    <n v="242.69"/>
    <x v="0"/>
  </r>
  <r>
    <s v="SALE64"/>
    <d v="2025-09-14T00:00:00"/>
    <s v="CUST1255"/>
    <s v="PROD53"/>
    <x v="15"/>
    <n v="3"/>
    <n v="3"/>
    <n v="480.06"/>
    <n v="480.06"/>
    <n v="0.01"/>
    <n v="0.01"/>
    <s v="Credit Card"/>
    <m/>
    <n v="1440.17"/>
    <x v="3"/>
  </r>
  <r>
    <s v="SALE65"/>
    <d v="2023-12-30T00:00:00"/>
    <s v="CUST1162"/>
    <s v="PROD99"/>
    <x v="1"/>
    <n v="2"/>
    <n v="2"/>
    <n v="856.57"/>
    <n v="856.57"/>
    <n v="0.24"/>
    <n v="0.24"/>
    <s v="Credit Card"/>
    <n v="1301.9864"/>
    <n v="1712.9"/>
    <x v="0"/>
  </r>
  <r>
    <s v="SALE66"/>
    <d v="2023-10-14T00:00:00"/>
    <s v="CUST1269"/>
    <s v="PROD77"/>
    <x v="17"/>
    <n v="4"/>
    <n v="4"/>
    <n v="814.25"/>
    <n v="814.25"/>
    <n v="0.18"/>
    <n v="0.18"/>
    <s v="Credit Card"/>
    <n v="2670.74"/>
    <n v="3256.82"/>
    <x v="2"/>
  </r>
  <r>
    <s v="SALE67"/>
    <d v="2023-11-25T00:00:00"/>
    <s v="CUST1483"/>
    <s v="PROD12"/>
    <x v="17"/>
    <n v="1"/>
    <n v="1"/>
    <n v="989.17"/>
    <n v="989.17"/>
    <n v="0.2"/>
    <n v="0.2"/>
    <s v="PayPal"/>
    <n v="791.33600000000001"/>
    <n v="988.96999999999991"/>
    <x v="2"/>
  </r>
  <r>
    <s v="SALE68"/>
    <d v="2023-12-10T00:00:00"/>
    <s v="CUST1372"/>
    <s v="PROD72"/>
    <x v="15"/>
    <n v="4"/>
    <n v="4"/>
    <n v="62.48"/>
    <n v="62.48"/>
    <n v="0.18"/>
    <n v="0.18"/>
    <s v="Credit Card"/>
    <n v="204.93440000000001"/>
    <n v="249.73999999999998"/>
    <x v="3"/>
  </r>
  <r>
    <s v="SALE69"/>
    <d v="2025-08-28T00:00:00"/>
    <s v="CUST1423"/>
    <s v="PROD13"/>
    <x v="9"/>
    <n v="4"/>
    <n v="4"/>
    <n v="561.24"/>
    <n v="561.24"/>
    <n v="0.24"/>
    <n v="0.24"/>
    <s v="Credit Card"/>
    <n v="1706.1695999999999"/>
    <n v="2244.7200000000003"/>
    <x v="1"/>
  </r>
  <r>
    <s v="SALE70"/>
    <d v="2025-07-11T00:00:00"/>
    <s v="CUST1058"/>
    <s v="PROD60"/>
    <x v="3"/>
    <n v="3"/>
    <n v="3"/>
    <n v="92.24"/>
    <n v="92.24"/>
    <n v="0.28000000000000003"/>
    <n v="0.28000000000000003"/>
    <s v="COD"/>
    <m/>
    <n v="276.44"/>
    <x v="0"/>
  </r>
  <r>
    <s v="SALE71"/>
    <d v="2025-08-20T00:00:00"/>
    <s v="CUST1168"/>
    <s v="PROD72"/>
    <x v="8"/>
    <n v="2"/>
    <n v="2"/>
    <n v="668.3"/>
    <n v="668.3"/>
    <n v="7.0000000000000007E-2"/>
    <n v="7.0000000000000007E-2"/>
    <s v="Credit Card"/>
    <n v="1243.038"/>
    <n v="1336.53"/>
    <x v="0"/>
  </r>
  <r>
    <s v="SALE72"/>
    <d v="2024-08-29T00:00:00"/>
    <s v="CUST1409"/>
    <s v="PROD38"/>
    <x v="3"/>
    <n v="1"/>
    <n v="1"/>
    <n v="553.82000000000005"/>
    <n v="553.82000000000005"/>
    <n v="0.09"/>
    <n v="0.09"/>
    <s v="Credit Card"/>
    <n v="503.97620000000012"/>
    <n v="553.73"/>
    <x v="0"/>
  </r>
  <r>
    <s v="SALE73"/>
    <d v="2024-11-30T00:00:00"/>
    <s v="CUST1037"/>
    <s v="PROD45"/>
    <x v="19"/>
    <n v="2"/>
    <n v="2"/>
    <n v="556.42999999999995"/>
    <n v="556.42999999999995"/>
    <n v="0.13"/>
    <n v="0.13"/>
    <s v="Credit Card"/>
    <n v="968.18819999999994"/>
    <n v="1112.7299999999998"/>
    <x v="2"/>
  </r>
  <r>
    <s v="SALE74"/>
    <d v="2025-10-12T00:00:00"/>
    <s v="CUST1273"/>
    <s v="PROD20"/>
    <x v="2"/>
    <n v="1"/>
    <n v="1"/>
    <n v="184.98"/>
    <n v="184.98"/>
    <n v="0.1"/>
    <n v="0.1"/>
    <s v="COD"/>
    <n v="166.482"/>
    <n v="184.88"/>
    <x v="1"/>
  </r>
  <r>
    <s v="SALE75"/>
    <d v="2024-07-27T00:00:00"/>
    <s v="CUST1035"/>
    <s v="PROD97"/>
    <x v="18"/>
    <n v="4"/>
    <n v="4"/>
    <n v="700.18"/>
    <n v="700.18"/>
    <n v="0.23"/>
    <n v="0.23"/>
    <s v="Credit Card"/>
    <n v="2156.5544"/>
    <n v="2800.49"/>
    <x v="0"/>
  </r>
  <r>
    <s v="SALE76"/>
    <d v="2023-12-25T00:00:00"/>
    <s v="CUST1019"/>
    <s v="PROD76"/>
    <x v="15"/>
    <n v="2"/>
    <n v="2"/>
    <n v="686.31"/>
    <n v="686.31"/>
    <n v="0.25"/>
    <n v="0.25"/>
    <s v="Credit Card"/>
    <n v="1029.4649999999999"/>
    <n v="1372.37"/>
    <x v="3"/>
  </r>
  <r>
    <s v="SALE77"/>
    <d v="2025-05-23T00:00:00"/>
    <s v="CUST1007"/>
    <s v="PROD67"/>
    <x v="10"/>
    <n v="1"/>
    <n v="1"/>
    <n v="687.82"/>
    <n v="687.82"/>
    <n v="0.27"/>
    <n v="0.27"/>
    <s v="COD"/>
    <n v="502.10860000000002"/>
    <n v="687.55000000000007"/>
    <x v="0"/>
  </r>
  <r>
    <s v="SALE78"/>
    <d v="2024-11-13T00:00:00"/>
    <s v="CUST1221"/>
    <s v="PROD83"/>
    <x v="2"/>
    <n v="2"/>
    <n v="2"/>
    <n v="900.55"/>
    <n v="900.55"/>
    <n v="0.16"/>
    <n v="0.16"/>
    <s v="Credit Card"/>
    <n v="1512.924"/>
    <n v="1800.9399999999998"/>
    <x v="1"/>
  </r>
  <r>
    <s v="SALE79"/>
    <d v="2023-12-08T00:00:00"/>
    <s v="CUST1115"/>
    <s v="PROD21"/>
    <x v="17"/>
    <n v="1"/>
    <n v="1"/>
    <n v="341.17"/>
    <n v="341.17"/>
    <n v="0.15"/>
    <n v="0.15"/>
    <s v="Credit Card"/>
    <n v="289.99450000000002"/>
    <n v="341.02000000000004"/>
    <x v="2"/>
  </r>
  <r>
    <s v="SALE80"/>
    <d v="2025-08-16T00:00:00"/>
    <s v="CUST1176"/>
    <s v="PROD52"/>
    <x v="2"/>
    <n v="1"/>
    <n v="1"/>
    <n v="442.27"/>
    <n v="442.27"/>
    <n v="0.06"/>
    <n v="0.06"/>
    <s v="COD"/>
    <n v="415.73379999999997"/>
    <n v="442.21"/>
    <x v="1"/>
  </r>
  <r>
    <s v="SALE81"/>
    <d v="2024-11-20T00:00:00"/>
    <s v="CUST1253"/>
    <s v="PROD71"/>
    <x v="11"/>
    <n v="1"/>
    <n v="1"/>
    <n v="363.73"/>
    <n v="363.73"/>
    <n v="0.25"/>
    <n v="0.25"/>
    <s v="PayPal"/>
    <n v="272.79750000000001"/>
    <n v="363.48"/>
    <x v="2"/>
  </r>
  <r>
    <s v="SALE82"/>
    <d v="2024-08-14T00:00:00"/>
    <s v="CUST1378"/>
    <s v="PROD91"/>
    <x v="1"/>
    <n v="2"/>
    <n v="2"/>
    <n v="601.33000000000004"/>
    <n v="601.33000000000004"/>
    <n v="0.16"/>
    <n v="0.16"/>
    <s v="PayPal"/>
    <n v="1010.2344000000001"/>
    <n v="1202.5"/>
    <x v="0"/>
  </r>
  <r>
    <s v="SALE83"/>
    <d v="2024-05-15T00:00:00"/>
    <s v="CUST1403"/>
    <s v="PROD17"/>
    <x v="14"/>
    <n v="4"/>
    <n v="4"/>
    <n v="34.39"/>
    <n v="34.39"/>
    <n v="0.03"/>
    <n v="0.03"/>
    <s v="PayPal"/>
    <n v="133.4332"/>
    <n v="137.53"/>
    <x v="3"/>
  </r>
  <r>
    <s v="SALE84"/>
    <d v="2023-12-08T00:00:00"/>
    <s v="CUST1423"/>
    <s v="PROD46"/>
    <x v="1"/>
    <n v="1"/>
    <n v="1"/>
    <n v="773.57"/>
    <n v="773.57"/>
    <n v="0.05"/>
    <n v="0.05"/>
    <s v="COD"/>
    <m/>
    <n v="773.5200000000001"/>
    <x v="0"/>
  </r>
  <r>
    <s v="SALE85"/>
    <d v="2023-12-22T00:00:00"/>
    <s v="CUST1054"/>
    <s v="PROD88"/>
    <x v="4"/>
    <n v="4"/>
    <n v="4"/>
    <n v="127.1"/>
    <n v="127.1"/>
    <n v="0.24"/>
    <n v="0.24"/>
    <s v="COD"/>
    <n v="386.38400000000001"/>
    <n v="508.15999999999997"/>
    <x v="2"/>
  </r>
  <r>
    <s v="SALE86"/>
    <d v="2024-09-10T00:00:00"/>
    <s v="CUST1303"/>
    <s v="PROD20"/>
    <x v="0"/>
    <n v="3"/>
    <n v="3"/>
    <n v="899.58"/>
    <n v="899.58"/>
    <n v="0.28000000000000003"/>
    <n v="0.28000000000000003"/>
    <s v="PayPal"/>
    <n v="1943.0927999999999"/>
    <n v="2698.46"/>
    <x v="0"/>
  </r>
  <r>
    <s v="SALE87"/>
    <d v="2025-04-08T00:00:00"/>
    <s v="CUST1327"/>
    <s v="PROD1"/>
    <x v="15"/>
    <n v="3"/>
    <n v="3"/>
    <n v="964.39"/>
    <n v="964.39"/>
    <n v="0.04"/>
    <n v="0.04"/>
    <s v="Credit Card"/>
    <n v="2777.4432000000002"/>
    <n v="2893.13"/>
    <x v="3"/>
  </r>
  <r>
    <s v="SALE88"/>
    <d v="2024-10-23T00:00:00"/>
    <s v="CUST1183"/>
    <s v="PROD38"/>
    <x v="6"/>
    <n v="2"/>
    <n v="2"/>
    <n v="217.83"/>
    <n v="217.83"/>
    <n v="0.14000000000000001"/>
    <n v="0.14000000000000001"/>
    <s v="PayPal"/>
    <n v="374.66759999999999"/>
    <n v="435.52000000000004"/>
    <x v="3"/>
  </r>
  <r>
    <s v="SALE89"/>
    <d v="2025-07-10T00:00:00"/>
    <s v="CUST1143"/>
    <s v="PROD17"/>
    <x v="8"/>
    <n v="4"/>
    <n v="4"/>
    <n v="187.71"/>
    <n v="187.71"/>
    <n v="0.06"/>
    <n v="0.06"/>
    <s v="COD"/>
    <n v="705.78959999999995"/>
    <n v="750.78000000000009"/>
    <x v="0"/>
  </r>
  <r>
    <s v="SALE90"/>
    <d v="2024-10-12T00:00:00"/>
    <s v="CUST1010"/>
    <s v="PROD33"/>
    <x v="14"/>
    <n v="2"/>
    <n v="2"/>
    <n v="350.12"/>
    <n v="350.12"/>
    <n v="0.12"/>
    <n v="0.12"/>
    <s v="COD"/>
    <n v="616.21119999999996"/>
    <n v="700.12"/>
    <x v="3"/>
  </r>
  <r>
    <s v="SALE91"/>
    <d v="2024-01-21T00:00:00"/>
    <s v="CUST1406"/>
    <s v="PROD16"/>
    <x v="8"/>
    <n v="4"/>
    <n v="4"/>
    <n v="102.19"/>
    <n v="102.19"/>
    <n v="0.17"/>
    <n v="0.17"/>
    <s v="PayPal"/>
    <n v="339.27080000000001"/>
    <n v="408.59"/>
    <x v="0"/>
  </r>
  <r>
    <s v="SALE92"/>
    <d v="2024-02-28T00:00:00"/>
    <s v="CUST1007"/>
    <s v="PROD86"/>
    <x v="5"/>
    <n v="1"/>
    <n v="1"/>
    <n v="696.53"/>
    <n v="696.53"/>
    <n v="0.17"/>
    <n v="0.17"/>
    <s v="Credit Card"/>
    <n v="578.11989999999992"/>
    <n v="696.36"/>
    <x v="2"/>
  </r>
  <r>
    <s v="SALE93"/>
    <d v="2024-12-31T00:00:00"/>
    <s v="CUST1065"/>
    <s v="PROD19"/>
    <x v="5"/>
    <n v="2"/>
    <n v="2"/>
    <n v="327.52"/>
    <n v="327.52"/>
    <n v="0.15"/>
    <n v="0.15"/>
    <s v="PayPal"/>
    <n v="556.78399999999999"/>
    <n v="654.89"/>
    <x v="2"/>
  </r>
  <r>
    <s v="SALE94"/>
    <d v="2024-08-26T00:00:00"/>
    <s v="CUST1298"/>
    <s v="PROD97"/>
    <x v="12"/>
    <n v="2"/>
    <n v="2"/>
    <n v="569.36"/>
    <n v="569.36"/>
    <n v="0.01"/>
    <n v="0.01"/>
    <s v="PayPal"/>
    <m/>
    <n v="1138.71"/>
    <x v="3"/>
  </r>
  <r>
    <s v="SALE95"/>
    <d v="2024-09-21T00:00:00"/>
    <s v="CUST1321"/>
    <s v="PROD99"/>
    <x v="16"/>
    <n v="2"/>
    <n v="2"/>
    <n v="68.290000000000006"/>
    <n v="68.290000000000006"/>
    <n v="0.14000000000000001"/>
    <n v="0.14000000000000001"/>
    <s v="COD"/>
    <n v="117.4588"/>
    <n v="136.44000000000003"/>
    <x v="3"/>
  </r>
  <r>
    <s v="SALE96"/>
    <d v="2024-08-19T00:00:00"/>
    <s v="CUST1244"/>
    <s v="PROD50"/>
    <x v="15"/>
    <n v="1"/>
    <n v="1"/>
    <n v="842.9"/>
    <n v="842.9"/>
    <n v="0.06"/>
    <n v="0.06"/>
    <s v="COD"/>
    <n v="792.32599999999991"/>
    <n v="842.84"/>
    <x v="3"/>
  </r>
  <r>
    <s v="SALE97"/>
    <d v="2024-10-22T00:00:00"/>
    <s v="CUST1287"/>
    <s v="PROD3"/>
    <x v="0"/>
    <n v="3"/>
    <n v="3"/>
    <n v="751.94"/>
    <n v="751.94"/>
    <n v="0.26"/>
    <n v="0.26"/>
    <s v="PayPal"/>
    <n v="1669.3068000000001"/>
    <n v="2255.56"/>
    <x v="0"/>
  </r>
  <r>
    <s v="SALE98"/>
    <d v="2024-10-15T00:00:00"/>
    <s v="CUST1131"/>
    <s v="PROD56"/>
    <x v="4"/>
    <n v="4"/>
    <n v="4"/>
    <n v="476.28"/>
    <n v="476.28"/>
    <n v="0.17"/>
    <n v="0.17"/>
    <s v="Credit Card"/>
    <n v="1581.2496000000001"/>
    <n v="1904.9499999999998"/>
    <x v="2"/>
  </r>
  <r>
    <s v="SALE99"/>
    <d v="2024-07-06T00:00:00"/>
    <s v="CUST1325"/>
    <s v="PROD54"/>
    <x v="0"/>
    <n v="3"/>
    <n v="3"/>
    <n v="541.99"/>
    <n v="541.99"/>
    <n v="0.24"/>
    <n v="0.24"/>
    <s v="COD"/>
    <n v="1235.7372"/>
    <n v="1625.73"/>
    <x v="0"/>
  </r>
  <r>
    <s v="SALE100"/>
    <d v="2025-01-20T00:00:00"/>
    <s v="CUST1369"/>
    <s v="PROD33"/>
    <x v="3"/>
    <n v="2"/>
    <n v="2"/>
    <n v="401.5"/>
    <n v="401.5"/>
    <n v="0.18"/>
    <n v="0.18"/>
    <s v="Credit Card"/>
    <n v="658.46"/>
    <n v="802.82"/>
    <x v="0"/>
  </r>
  <r>
    <s v="SALE101"/>
    <d v="2024-06-10T00:00:00"/>
    <s v="CUST1084"/>
    <s v="PROD25"/>
    <x v="13"/>
    <n v="3"/>
    <n v="3"/>
    <n v="359.56"/>
    <n v="359.56"/>
    <n v="0.17"/>
    <n v="0.17"/>
    <s v="PayPal"/>
    <n v="895.30439999999999"/>
    <n v="1078.51"/>
    <x v="3"/>
  </r>
  <r>
    <s v="SALE102"/>
    <d v="2024-09-17T00:00:00"/>
    <s v="CUST1097"/>
    <s v="PROD80"/>
    <x v="18"/>
    <n v="2"/>
    <n v="2"/>
    <n v="471.88"/>
    <n v="471.88"/>
    <n v="0.24"/>
    <n v="0.24"/>
    <s v="PayPal"/>
    <n v="717.25760000000002"/>
    <n v="943.52"/>
    <x v="0"/>
  </r>
  <r>
    <s v="SALE103"/>
    <d v="2025-09-07T00:00:00"/>
    <s v="CUST1182"/>
    <s v="PROD34"/>
    <x v="5"/>
    <n v="4"/>
    <n v="4"/>
    <n v="925.19"/>
    <n v="925.19"/>
    <n v="0.19"/>
    <n v="0.19"/>
    <s v="PayPal"/>
    <n v="2997.615600000001"/>
    <n v="3700.57"/>
    <x v="2"/>
  </r>
  <r>
    <s v="SALE104"/>
    <d v="2024-02-08T00:00:00"/>
    <s v="CUST1029"/>
    <s v="PROD86"/>
    <x v="19"/>
    <n v="2"/>
    <n v="2"/>
    <n v="879.63"/>
    <n v="879.63"/>
    <n v="7.0000000000000007E-2"/>
    <n v="7.0000000000000007E-2"/>
    <s v="COD"/>
    <n v="1636.1117999999999"/>
    <n v="1759.19"/>
    <x v="2"/>
  </r>
  <r>
    <s v="SALE105"/>
    <d v="2023-10-15T00:00:00"/>
    <s v="CUST1002"/>
    <s v="PROD79"/>
    <x v="1"/>
    <n v="2"/>
    <n v="2"/>
    <n v="418.23"/>
    <n v="418.23"/>
    <n v="0.28000000000000003"/>
    <n v="0.28000000000000003"/>
    <s v="Credit Card"/>
    <n v="602.25120000000004"/>
    <n v="836.18000000000006"/>
    <x v="0"/>
  </r>
  <r>
    <s v="SALE106"/>
    <d v="2025-08-22T00:00:00"/>
    <s v="CUST1269"/>
    <s v="PROD19"/>
    <x v="14"/>
    <n v="3"/>
    <n v="3"/>
    <n v="551.72"/>
    <n v="551.72"/>
    <n v="0.03"/>
    <n v="0.03"/>
    <s v="COD"/>
    <n v="1605.5052000000001"/>
    <n v="1655.13"/>
    <x v="3"/>
  </r>
  <r>
    <s v="SALE107"/>
    <d v="2024-02-01T00:00:00"/>
    <s v="CUST1338"/>
    <s v="PROD86"/>
    <x v="4"/>
    <n v="4"/>
    <n v="4"/>
    <n v="525.61"/>
    <n v="525.61"/>
    <n v="0.02"/>
    <n v="0.02"/>
    <s v="PayPal"/>
    <n v="2060.3912"/>
    <n v="2102.42"/>
    <x v="2"/>
  </r>
  <r>
    <s v="SALE108"/>
    <d v="2025-05-08T00:00:00"/>
    <s v="CUST1041"/>
    <s v="PROD22"/>
    <x v="13"/>
    <n v="3"/>
    <n v="3"/>
    <n v="815.3"/>
    <n v="815.3"/>
    <n v="0.03"/>
    <n v="0.03"/>
    <s v="Credit Card"/>
    <n v="2372.5230000000001"/>
    <n v="2445.8699999999994"/>
    <x v="3"/>
  </r>
  <r>
    <s v="SALE109"/>
    <d v="2025-03-22T00:00:00"/>
    <s v="CUST1214"/>
    <s v="PROD91"/>
    <x v="6"/>
    <n v="3"/>
    <n v="3"/>
    <n v="376.46"/>
    <n v="376.46"/>
    <n v="0.09"/>
    <n v="0.09"/>
    <s v="COD"/>
    <n v="1027.7357999999999"/>
    <n v="1129.29"/>
    <x v="3"/>
  </r>
  <r>
    <s v="SALE110"/>
    <d v="2025-07-13T00:00:00"/>
    <s v="CUST1007"/>
    <s v="PROD42"/>
    <x v="2"/>
    <n v="4"/>
    <n v="4"/>
    <n v="239.83"/>
    <n v="239.83"/>
    <n v="0.08"/>
    <n v="0.08"/>
    <s v="Credit Card"/>
    <n v="882.57440000000008"/>
    <n v="959.24"/>
    <x v="1"/>
  </r>
  <r>
    <s v="SALE111"/>
    <d v="2025-05-21T00:00:00"/>
    <s v="CUST1119"/>
    <s v="PROD90"/>
    <x v="0"/>
    <n v="2"/>
    <n v="2"/>
    <n v="845.71"/>
    <n v="845.71"/>
    <n v="0.01"/>
    <n v="0.01"/>
    <s v="PayPal"/>
    <n v="1674.5057999999999"/>
    <n v="1691.41"/>
    <x v="0"/>
  </r>
  <r>
    <s v="SALE112"/>
    <d v="2025-02-17T00:00:00"/>
    <s v="CUST1087"/>
    <s v="PROD76"/>
    <x v="13"/>
    <n v="3"/>
    <n v="3"/>
    <n v="948.69"/>
    <n v="948.69"/>
    <n v="0.28999999999999998"/>
    <n v="0.28999999999999998"/>
    <s v="Credit Card"/>
    <n v="2020.7097000000001"/>
    <n v="2845.78"/>
    <x v="3"/>
  </r>
  <r>
    <s v="SALE113"/>
    <d v="2024-05-01T00:00:00"/>
    <s v="CUST1467"/>
    <s v="PROD27"/>
    <x v="15"/>
    <n v="1"/>
    <n v="1"/>
    <n v="281.97000000000003"/>
    <n v="281.97000000000003"/>
    <n v="0.2"/>
    <n v="0.2"/>
    <s v="PayPal"/>
    <n v="225.57599999999999"/>
    <n v="281.77000000000004"/>
    <x v="3"/>
  </r>
  <r>
    <s v="SALE114"/>
    <d v="2024-07-09T00:00:00"/>
    <s v="CUST1152"/>
    <s v="PROD91"/>
    <x v="5"/>
    <n v="2"/>
    <n v="2"/>
    <n v="731.01"/>
    <n v="731.01"/>
    <n v="0.05"/>
    <n v="0.05"/>
    <s v="PayPal"/>
    <n v="1388.9190000000001"/>
    <n v="1461.97"/>
    <x v="2"/>
  </r>
  <r>
    <s v="SALE115"/>
    <d v="2025-09-25T00:00:00"/>
    <s v="CUST1257"/>
    <s v="PROD85"/>
    <x v="4"/>
    <n v="4"/>
    <n v="4"/>
    <n v="930.85"/>
    <n v="930.85"/>
    <n v="0.13"/>
    <n v="0.13"/>
    <s v="PayPal"/>
    <n v="3239.3580000000002"/>
    <n v="3723.27"/>
    <x v="2"/>
  </r>
  <r>
    <s v="SALE116"/>
    <d v="2024-05-08T00:00:00"/>
    <s v="CUST1419"/>
    <s v="PROD3"/>
    <x v="2"/>
    <n v="4"/>
    <n v="4"/>
    <n v="770.77"/>
    <n v="770.77"/>
    <n v="0.22"/>
    <n v="0.22"/>
    <s v="Credit Card"/>
    <n v="2404.8024"/>
    <n v="3082.86"/>
    <x v="1"/>
  </r>
  <r>
    <s v="SALE117"/>
    <d v="2024-09-19T00:00:00"/>
    <s v="CUST1067"/>
    <s v="PROD46"/>
    <x v="5"/>
    <n v="3"/>
    <n v="3"/>
    <n v="479.63"/>
    <n v="479.63"/>
    <n v="0.3"/>
    <n v="0.3"/>
    <s v="PayPal"/>
    <n v="1007.223"/>
    <n v="1438.59"/>
    <x v="2"/>
  </r>
  <r>
    <s v="SALE118"/>
    <d v="2024-04-23T00:00:00"/>
    <s v="CUST1105"/>
    <s v="PROD39"/>
    <x v="19"/>
    <n v="1"/>
    <n v="1"/>
    <n v="165"/>
    <n v="165"/>
    <n v="0.3"/>
    <n v="0.3"/>
    <s v="COD"/>
    <n v="115.5"/>
    <n v="164.7"/>
    <x v="2"/>
  </r>
  <r>
    <s v="SALE119"/>
    <d v="2024-07-30T00:00:00"/>
    <s v="CUST1158"/>
    <s v="PROD19"/>
    <x v="2"/>
    <n v="2"/>
    <n v="2"/>
    <n v="151.51"/>
    <n v="151.51"/>
    <n v="0.28999999999999998"/>
    <n v="0.28999999999999998"/>
    <s v="COD"/>
    <n v="215.14420000000001"/>
    <n v="302.72999999999996"/>
    <x v="1"/>
  </r>
  <r>
    <s v="SALE120"/>
    <d v="2023-12-14T00:00:00"/>
    <s v="CUST1231"/>
    <s v="PROD31"/>
    <x v="1"/>
    <n v="2"/>
    <n v="2"/>
    <n v="872.93"/>
    <n v="872.93"/>
    <n v="0.28999999999999998"/>
    <n v="0.28999999999999998"/>
    <s v="COD"/>
    <n v="1239.5606"/>
    <n v="1745.57"/>
    <x v="0"/>
  </r>
  <r>
    <s v="SALE121"/>
    <d v="2024-09-23T00:00:00"/>
    <s v="CUST1264"/>
    <s v="PROD22"/>
    <x v="15"/>
    <n v="3"/>
    <n v="3"/>
    <n v="432.4"/>
    <n v="432.4"/>
    <n v="0.04"/>
    <n v="0.04"/>
    <s v="Credit Card"/>
    <n v="1245.3119999999999"/>
    <n v="1297.1599999999999"/>
    <x v="3"/>
  </r>
  <r>
    <s v="SALE122"/>
    <d v="2025-08-17T00:00:00"/>
    <s v="CUST1338"/>
    <s v="PROD50"/>
    <x v="4"/>
    <n v="2"/>
    <n v="2"/>
    <n v="197.76"/>
    <n v="197.76"/>
    <n v="0.04"/>
    <n v="0.04"/>
    <s v="Credit Card"/>
    <n v="379.69920000000002"/>
    <n v="395.47999999999996"/>
    <x v="2"/>
  </r>
  <r>
    <s v="SALE123"/>
    <d v="2025-01-17T00:00:00"/>
    <s v="CUST1476"/>
    <s v="PROD40"/>
    <x v="17"/>
    <n v="3"/>
    <n v="3"/>
    <n v="334.6"/>
    <n v="334.6"/>
    <n v="0.11"/>
    <n v="0.11"/>
    <s v="PayPal"/>
    <n v="893.38200000000006"/>
    <n v="1003.69"/>
    <x v="2"/>
  </r>
  <r>
    <s v="SALE124"/>
    <d v="2025-04-30T00:00:00"/>
    <s v="CUST1087"/>
    <s v="PROD14"/>
    <x v="0"/>
    <n v="2"/>
    <n v="2"/>
    <n v="44.35"/>
    <n v="44.35"/>
    <n v="0.2"/>
    <n v="0.2"/>
    <s v="COD"/>
    <n v="70.960000000000008"/>
    <n v="88.5"/>
    <x v="0"/>
  </r>
  <r>
    <s v="SALE125"/>
    <d v="2024-11-02T00:00:00"/>
    <s v="CUST1498"/>
    <s v="PROD8"/>
    <x v="16"/>
    <n v="1"/>
    <n v="1"/>
    <n v="846.31"/>
    <n v="846.31"/>
    <n v="0.05"/>
    <n v="0.05"/>
    <s v="PayPal"/>
    <n v="803.9944999999999"/>
    <n v="846.26"/>
    <x v="3"/>
  </r>
  <r>
    <s v="SALE126"/>
    <d v="2025-08-15T00:00:00"/>
    <s v="CUST1131"/>
    <s v="PROD35"/>
    <x v="18"/>
    <n v="1"/>
    <n v="1"/>
    <n v="996.48"/>
    <n v="996.48"/>
    <n v="7.0000000000000007E-2"/>
    <n v="7.0000000000000007E-2"/>
    <s v="COD"/>
    <n v="926.7263999999999"/>
    <n v="996.41"/>
    <x v="0"/>
  </r>
  <r>
    <s v="SALE127"/>
    <d v="2025-09-16T00:00:00"/>
    <s v="CUST1277"/>
    <s v="PROD93"/>
    <x v="16"/>
    <n v="3"/>
    <n v="3"/>
    <n v="949.19"/>
    <n v="949.19"/>
    <n v="0.03"/>
    <n v="0.03"/>
    <s v="COD"/>
    <n v="2762.1428999999998"/>
    <n v="2847.54"/>
    <x v="3"/>
  </r>
  <r>
    <s v="SALE128"/>
    <d v="2024-02-25T00:00:00"/>
    <s v="CUST1397"/>
    <s v="PROD94"/>
    <x v="11"/>
    <n v="2"/>
    <n v="2"/>
    <n v="724.97"/>
    <n v="724.97"/>
    <n v="0.1"/>
    <n v="0.1"/>
    <s v="Credit Card"/>
    <n v="1304.9459999999999"/>
    <n v="1449.8400000000001"/>
    <x v="2"/>
  </r>
  <r>
    <s v="SALE129"/>
    <d v="2025-03-07T00:00:00"/>
    <s v="CUST1315"/>
    <s v="PROD1"/>
    <x v="9"/>
    <n v="1"/>
    <n v="1"/>
    <n v="783.25"/>
    <n v="783.25"/>
    <n v="0.3"/>
    <n v="0.3"/>
    <s v="Credit Card"/>
    <n v="548.27499999999998"/>
    <n v="782.95"/>
    <x v="1"/>
  </r>
  <r>
    <s v="SALE130"/>
    <d v="2024-07-22T00:00:00"/>
    <s v="CUST1343"/>
    <s v="PROD17"/>
    <x v="0"/>
    <n v="1"/>
    <n v="1"/>
    <n v="942.38"/>
    <n v="942.38"/>
    <n v="0.17"/>
    <n v="0.17"/>
    <s v="Credit Card"/>
    <n v="782.17539999999997"/>
    <n v="942.21"/>
    <x v="0"/>
  </r>
  <r>
    <s v="SALE131"/>
    <d v="2024-06-01T00:00:00"/>
    <s v="CUST1496"/>
    <s v="PROD51"/>
    <x v="19"/>
    <n v="3"/>
    <n v="3"/>
    <n v="298.35000000000002"/>
    <n v="298.35000000000002"/>
    <n v="0.05"/>
    <n v="0.05"/>
    <s v="COD"/>
    <n v="850.29750000000001"/>
    <n v="895.00000000000011"/>
    <x v="2"/>
  </r>
  <r>
    <s v="SALE132"/>
    <d v="2025-01-05T00:00:00"/>
    <s v="CUST1164"/>
    <s v="PROD48"/>
    <x v="18"/>
    <n v="4"/>
    <n v="4"/>
    <n v="950.04"/>
    <n v="950.04"/>
    <n v="0.13"/>
    <n v="0.13"/>
    <s v="PayPal"/>
    <n v="3306.1392000000001"/>
    <n v="3800.0299999999997"/>
    <x v="0"/>
  </r>
  <r>
    <s v="SALE133"/>
    <d v="2025-09-10T00:00:00"/>
    <s v="CUST1329"/>
    <s v="PROD57"/>
    <x v="5"/>
    <n v="2"/>
    <n v="2"/>
    <n v="267.19"/>
    <n v="267.19"/>
    <n v="7.0000000000000007E-2"/>
    <n v="7.0000000000000007E-2"/>
    <s v="Credit Card"/>
    <n v="496.97340000000003"/>
    <n v="534.30999999999995"/>
    <x v="2"/>
  </r>
  <r>
    <s v="SALE134"/>
    <d v="2025-06-19T00:00:00"/>
    <s v="CUST1201"/>
    <s v="PROD87"/>
    <x v="10"/>
    <n v="4"/>
    <n v="4"/>
    <n v="72.63"/>
    <n v="72.63"/>
    <n v="0.06"/>
    <n v="0.06"/>
    <s v="PayPal"/>
    <n v="273.08879999999999"/>
    <n v="290.45999999999998"/>
    <x v="0"/>
  </r>
  <r>
    <s v="SALE135"/>
    <d v="2024-09-09T00:00:00"/>
    <s v="CUST1427"/>
    <s v="PROD53"/>
    <x v="3"/>
    <n v="3"/>
    <n v="3"/>
    <n v="576.52"/>
    <n v="576.52"/>
    <n v="0.22"/>
    <n v="0.22"/>
    <s v="COD"/>
    <n v="1349.0568000000001"/>
    <n v="1729.34"/>
    <x v="0"/>
  </r>
  <r>
    <s v="SALE136"/>
    <d v="2025-04-04T00:00:00"/>
    <s v="CUST1349"/>
    <s v="PROD71"/>
    <x v="11"/>
    <n v="3"/>
    <n v="3"/>
    <n v="849.36"/>
    <n v="849.36"/>
    <n v="0.03"/>
    <n v="0.03"/>
    <s v="Credit Card"/>
    <n v="2471.6376"/>
    <n v="2548.0499999999997"/>
    <x v="2"/>
  </r>
  <r>
    <s v="SALE137"/>
    <d v="2024-04-10T00:00:00"/>
    <s v="CUST1473"/>
    <s v="PROD50"/>
    <x v="16"/>
    <n v="1"/>
    <n v="1"/>
    <n v="245.85"/>
    <n v="245.85"/>
    <n v="0.18"/>
    <n v="0.18"/>
    <s v="COD"/>
    <n v="201.59700000000001"/>
    <n v="245.67"/>
    <x v="3"/>
  </r>
  <r>
    <s v="SALE138"/>
    <d v="2024-10-24T00:00:00"/>
    <s v="CUST1178"/>
    <s v="PROD97"/>
    <x v="15"/>
    <n v="3"/>
    <n v="3"/>
    <n v="237.68"/>
    <n v="237.68"/>
    <n v="0.1"/>
    <n v="0.1"/>
    <s v="COD"/>
    <n v="641.73599999999999"/>
    <n v="712.93999999999994"/>
    <x v="3"/>
  </r>
  <r>
    <s v="SALE139"/>
    <d v="2025-04-09T00:00:00"/>
    <s v="CUST1337"/>
    <s v="PROD71"/>
    <x v="7"/>
    <n v="4"/>
    <n v="4"/>
    <n v="715.85"/>
    <n v="715.85"/>
    <n v="0.25"/>
    <n v="0.25"/>
    <s v="PayPal"/>
    <n v="2147.5500000000002"/>
    <n v="2863.15"/>
    <x v="2"/>
  </r>
  <r>
    <s v="SALE140"/>
    <d v="2023-11-25T00:00:00"/>
    <s v="CUST1171"/>
    <s v="PROD90"/>
    <x v="3"/>
    <n v="2"/>
    <n v="2"/>
    <n v="478.85"/>
    <n v="478.85"/>
    <n v="0.01"/>
    <n v="0.01"/>
    <s v="COD"/>
    <n v="948.12300000000005"/>
    <n v="957.69"/>
    <x v="0"/>
  </r>
  <r>
    <s v="SALE141"/>
    <d v="2025-03-02T00:00:00"/>
    <s v="CUST1113"/>
    <s v="PROD47"/>
    <x v="6"/>
    <n v="1"/>
    <n v="1"/>
    <n v="503.95"/>
    <n v="503.95"/>
    <n v="0.26"/>
    <n v="0.26"/>
    <s v="COD"/>
    <n v="372.923"/>
    <n v="503.69"/>
    <x v="3"/>
  </r>
  <r>
    <s v="SALE142"/>
    <d v="2024-10-08T00:00:00"/>
    <s v="CUST1399"/>
    <s v="PROD66"/>
    <x v="18"/>
    <n v="2"/>
    <n v="2"/>
    <n v="975.48"/>
    <n v="975.48"/>
    <n v="0.26"/>
    <n v="0.26"/>
    <s v="COD"/>
    <n v="1443.7103999999999"/>
    <n v="1950.7"/>
    <x v="0"/>
  </r>
  <r>
    <s v="SALE143"/>
    <d v="2025-08-15T00:00:00"/>
    <s v="CUST1401"/>
    <s v="PROD34"/>
    <x v="9"/>
    <n v="4"/>
    <n v="4"/>
    <n v="450.12"/>
    <n v="450.12"/>
    <n v="0.28999999999999998"/>
    <n v="0.28999999999999998"/>
    <s v="COD"/>
    <n v="1278.3407999999999"/>
    <n v="1800.19"/>
    <x v="1"/>
  </r>
  <r>
    <s v="SALE144"/>
    <d v="2024-06-05T00:00:00"/>
    <s v="CUST1435"/>
    <s v="PROD36"/>
    <x v="2"/>
    <n v="3"/>
    <n v="3"/>
    <n v="237.24"/>
    <n v="237.24"/>
    <n v="0.24"/>
    <n v="0.24"/>
    <s v="PayPal"/>
    <n v="540.90719999999999"/>
    <n v="711.48"/>
    <x v="1"/>
  </r>
  <r>
    <s v="SALE145"/>
    <d v="2024-08-18T00:00:00"/>
    <s v="CUST1459"/>
    <s v="PROD54"/>
    <x v="10"/>
    <n v="2"/>
    <n v="2"/>
    <n v="536.84"/>
    <n v="536.84"/>
    <n v="0.09"/>
    <n v="0.09"/>
    <s v="COD"/>
    <n v="977.04880000000014"/>
    <n v="1073.5900000000001"/>
    <x v="0"/>
  </r>
  <r>
    <s v="SALE146"/>
    <d v="2024-11-30T00:00:00"/>
    <s v="CUST1443"/>
    <s v="PROD36"/>
    <x v="12"/>
    <n v="3"/>
    <n v="3"/>
    <n v="584.41"/>
    <n v="584.41"/>
    <n v="0"/>
    <n v="0"/>
    <s v="COD"/>
    <n v="1753.23"/>
    <n v="1753.23"/>
    <x v="3"/>
  </r>
  <r>
    <s v="SALE147"/>
    <d v="2024-11-21T00:00:00"/>
    <s v="CUST1294"/>
    <s v="PROD82"/>
    <x v="12"/>
    <n v="1"/>
    <n v="1"/>
    <n v="653.87"/>
    <n v="653.87"/>
    <n v="0.14000000000000001"/>
    <n v="0.14000000000000001"/>
    <s v="PayPal"/>
    <n v="562.32820000000004"/>
    <n v="653.73"/>
    <x v="3"/>
  </r>
  <r>
    <s v="SALE148"/>
    <d v="2025-08-09T00:00:00"/>
    <s v="CUST1493"/>
    <s v="PROD87"/>
    <x v="6"/>
    <n v="1"/>
    <n v="1"/>
    <n v="652.03"/>
    <n v="652.03"/>
    <n v="0.27"/>
    <n v="0.27"/>
    <s v="Credit Card"/>
    <n v="475.9819"/>
    <n v="651.76"/>
    <x v="3"/>
  </r>
  <r>
    <s v="SALE149"/>
    <d v="2024-07-29T00:00:00"/>
    <s v="CUST1093"/>
    <s v="PROD5"/>
    <x v="18"/>
    <n v="3"/>
    <n v="3"/>
    <n v="513.36"/>
    <n v="513.36"/>
    <n v="7.0000000000000007E-2"/>
    <n v="7.0000000000000007E-2"/>
    <s v="COD"/>
    <n v="1432.2744"/>
    <n v="1540.01"/>
    <x v="0"/>
  </r>
  <r>
    <s v="SALE150"/>
    <d v="2024-05-21T00:00:00"/>
    <s v="CUST1068"/>
    <s v="PROD52"/>
    <x v="3"/>
    <n v="4"/>
    <n v="4"/>
    <n v="355.64"/>
    <n v="355.64"/>
    <n v="0.16"/>
    <n v="0.16"/>
    <s v="COD"/>
    <n v="1194.9503999999999"/>
    <n v="1422.3999999999999"/>
    <x v="0"/>
  </r>
  <r>
    <s v="SALE151"/>
    <d v="2024-10-29T00:00:00"/>
    <s v="CUST1022"/>
    <s v="PROD13"/>
    <x v="2"/>
    <n v="4"/>
    <n v="4"/>
    <n v="535.4"/>
    <n v="535.4"/>
    <n v="0.26"/>
    <n v="0.26"/>
    <s v="PayPal"/>
    <n v="1584.7840000000001"/>
    <n v="2141.3399999999997"/>
    <x v="1"/>
  </r>
  <r>
    <s v="SALE152"/>
    <d v="2025-05-21T00:00:00"/>
    <s v="CUST1243"/>
    <s v="PROD69"/>
    <x v="12"/>
    <n v="2"/>
    <n v="2"/>
    <n v="108.74"/>
    <n v="108.74"/>
    <n v="0.11"/>
    <n v="0.11"/>
    <s v="PayPal"/>
    <n v="193.55719999999999"/>
    <n v="217.36999999999998"/>
    <x v="3"/>
  </r>
  <r>
    <s v="SALE153"/>
    <d v="2024-10-14T00:00:00"/>
    <s v="CUST1314"/>
    <s v="PROD11"/>
    <x v="12"/>
    <n v="3"/>
    <n v="3"/>
    <n v="591.98"/>
    <n v="591.98"/>
    <n v="0.16"/>
    <n v="0.16"/>
    <s v="Credit Card"/>
    <n v="1491.7896000000001"/>
    <n v="1775.78"/>
    <x v="3"/>
  </r>
  <r>
    <s v="SALE154"/>
    <d v="2024-11-17T00:00:00"/>
    <s v="CUST1405"/>
    <s v="PROD48"/>
    <x v="17"/>
    <n v="1"/>
    <n v="1"/>
    <n v="345.06"/>
    <n v="345.06"/>
    <n v="0.13"/>
    <n v="0.13"/>
    <s v="COD"/>
    <n v="300.2022"/>
    <n v="344.93"/>
    <x v="2"/>
  </r>
  <r>
    <s v="SALE155"/>
    <d v="2025-03-29T00:00:00"/>
    <s v="CUST1307"/>
    <s v="PROD93"/>
    <x v="18"/>
    <n v="4"/>
    <n v="4"/>
    <n v="986.41"/>
    <n v="986.41"/>
    <n v="0.22"/>
    <n v="0.22"/>
    <s v="Credit Card"/>
    <n v="3077.5992000000001"/>
    <n v="3945.42"/>
    <x v="0"/>
  </r>
  <r>
    <s v="SALE156"/>
    <d v="2024-07-21T00:00:00"/>
    <s v="CUST1319"/>
    <s v="PROD49"/>
    <x v="6"/>
    <n v="2"/>
    <n v="2"/>
    <n v="921.52"/>
    <n v="921.52"/>
    <n v="0"/>
    <n v="0"/>
    <s v="PayPal"/>
    <n v="1843.04"/>
    <n v="1843.04"/>
    <x v="3"/>
  </r>
  <r>
    <s v="SALE157"/>
    <d v="2025-08-14T00:00:00"/>
    <s v="CUST1097"/>
    <s v="PROD55"/>
    <x v="3"/>
    <n v="1"/>
    <n v="1"/>
    <n v="83.1"/>
    <n v="83.1"/>
    <n v="0.04"/>
    <n v="0.04"/>
    <s v="PayPal"/>
    <n v="79.775999999999996"/>
    <n v="83.059999999999988"/>
    <x v="0"/>
  </r>
  <r>
    <s v="SALE158"/>
    <d v="2024-11-05T00:00:00"/>
    <s v="CUST1369"/>
    <s v="PROD28"/>
    <x v="19"/>
    <n v="2"/>
    <n v="2"/>
    <n v="60.98"/>
    <n v="60.98"/>
    <n v="0.23"/>
    <n v="0.23"/>
    <s v="PayPal"/>
    <n v="93.909199999999998"/>
    <n v="121.72999999999999"/>
    <x v="2"/>
  </r>
  <r>
    <s v="SALE159"/>
    <d v="2024-06-11T00:00:00"/>
    <s v="CUST1394"/>
    <s v="PROD89"/>
    <x v="9"/>
    <n v="2"/>
    <n v="2"/>
    <n v="122.23"/>
    <n v="122.23"/>
    <n v="0.21"/>
    <n v="0.21"/>
    <s v="COD"/>
    <n v="193.1234"/>
    <n v="244.25"/>
    <x v="1"/>
  </r>
  <r>
    <s v="SALE160"/>
    <d v="2025-09-18T00:00:00"/>
    <s v="CUST1020"/>
    <s v="PROD70"/>
    <x v="14"/>
    <n v="2"/>
    <n v="2"/>
    <n v="623.38"/>
    <n v="623.38"/>
    <n v="0.13"/>
    <n v="0.13"/>
    <s v="Credit Card"/>
    <n v="1084.6812"/>
    <n v="1246.6299999999999"/>
    <x v="3"/>
  </r>
  <r>
    <s v="SALE161"/>
    <d v="2025-03-13T00:00:00"/>
    <s v="CUST1058"/>
    <s v="PROD70"/>
    <x v="6"/>
    <n v="1"/>
    <n v="1"/>
    <n v="479.58"/>
    <n v="479.58"/>
    <n v="0.05"/>
    <n v="0.05"/>
    <s v="PayPal"/>
    <n v="455.60099999999989"/>
    <n v="479.53"/>
    <x v="3"/>
  </r>
  <r>
    <s v="SALE162"/>
    <d v="2023-12-16T00:00:00"/>
    <s v="CUST1298"/>
    <s v="PROD73"/>
    <x v="16"/>
    <n v="3"/>
    <n v="3"/>
    <n v="369.32"/>
    <n v="369.32"/>
    <n v="0.14000000000000001"/>
    <n v="0.14000000000000001"/>
    <s v="PayPal"/>
    <n v="952.84559999999999"/>
    <n v="1107.82"/>
    <x v="3"/>
  </r>
  <r>
    <s v="SALE163"/>
    <d v="2025-07-13T00:00:00"/>
    <s v="CUST1076"/>
    <s v="PROD32"/>
    <x v="8"/>
    <n v="1"/>
    <n v="1"/>
    <n v="488.31"/>
    <n v="488.31"/>
    <n v="0.03"/>
    <n v="0.03"/>
    <s v="PayPal"/>
    <n v="473.66070000000002"/>
    <n v="488.28000000000003"/>
    <x v="0"/>
  </r>
  <r>
    <s v="SALE164"/>
    <d v="2024-05-06T00:00:00"/>
    <s v="CUST1276"/>
    <s v="PROD54"/>
    <x v="18"/>
    <n v="4"/>
    <n v="4"/>
    <n v="164.04"/>
    <n v="164.04"/>
    <n v="0.26"/>
    <n v="0.26"/>
    <s v="Credit Card"/>
    <n v="485.55839999999989"/>
    <n v="655.9"/>
    <x v="0"/>
  </r>
  <r>
    <s v="SALE165"/>
    <d v="2024-08-04T00:00:00"/>
    <s v="CUST1073"/>
    <s v="PROD10"/>
    <x v="1"/>
    <n v="3"/>
    <n v="3"/>
    <n v="707.95"/>
    <n v="707.95"/>
    <n v="0.18"/>
    <n v="0.18"/>
    <s v="PayPal"/>
    <n v="1741.557"/>
    <n v="2123.6700000000005"/>
    <x v="0"/>
  </r>
  <r>
    <s v="SALE166"/>
    <d v="2023-12-09T00:00:00"/>
    <s v="CUST1295"/>
    <s v="PROD69"/>
    <x v="2"/>
    <n v="4"/>
    <n v="4"/>
    <n v="714.47"/>
    <n v="714.47"/>
    <n v="0.18"/>
    <n v="0.18"/>
    <s v="COD"/>
    <n v="2343.4616000000001"/>
    <n v="2857.7000000000003"/>
    <x v="1"/>
  </r>
  <r>
    <s v="SALE167"/>
    <d v="2025-07-28T00:00:00"/>
    <s v="CUST1415"/>
    <s v="PROD79"/>
    <x v="4"/>
    <n v="4"/>
    <n v="4"/>
    <n v="422.09"/>
    <n v="422.09"/>
    <n v="0.04"/>
    <n v="0.04"/>
    <s v="Credit Card"/>
    <n v="1620.8255999999999"/>
    <n v="1688.32"/>
    <x v="2"/>
  </r>
  <r>
    <s v="SALE168"/>
    <d v="2024-06-19T00:00:00"/>
    <s v="CUST1108"/>
    <s v="PROD30"/>
    <x v="11"/>
    <n v="1"/>
    <n v="1"/>
    <n v="998.19"/>
    <n v="998.19"/>
    <n v="0.2"/>
    <n v="0.2"/>
    <s v="Credit Card"/>
    <n v="798.55200000000013"/>
    <n v="997.99"/>
    <x v="2"/>
  </r>
  <r>
    <s v="SALE169"/>
    <d v="2024-01-22T00:00:00"/>
    <s v="CUST1373"/>
    <s v="PROD72"/>
    <x v="4"/>
    <n v="2"/>
    <n v="2"/>
    <n v="343.42"/>
    <n v="343.42"/>
    <n v="0.12"/>
    <n v="0.12"/>
    <s v="COD"/>
    <n v="604.41920000000005"/>
    <n v="686.72"/>
    <x v="2"/>
  </r>
  <r>
    <s v="SALE170"/>
    <d v="2024-04-08T00:00:00"/>
    <s v="CUST1256"/>
    <s v="PROD34"/>
    <x v="16"/>
    <n v="1"/>
    <n v="1"/>
    <n v="152.16999999999999"/>
    <n v="152.16999999999999"/>
    <n v="0.28000000000000003"/>
    <n v="0.28000000000000003"/>
    <s v="COD"/>
    <n v="109.5624"/>
    <n v="151.88999999999999"/>
    <x v="3"/>
  </r>
  <r>
    <s v="SALE171"/>
    <d v="2025-05-18T00:00:00"/>
    <s v="CUST1175"/>
    <s v="PROD49"/>
    <x v="19"/>
    <n v="1"/>
    <n v="1"/>
    <n v="325.08"/>
    <n v="325.08"/>
    <n v="0.26"/>
    <n v="0.26"/>
    <s v="PayPal"/>
    <n v="240.5592"/>
    <n v="324.82"/>
    <x v="2"/>
  </r>
  <r>
    <s v="SALE172"/>
    <d v="2023-12-07T00:00:00"/>
    <s v="CUST1344"/>
    <s v="PROD89"/>
    <x v="15"/>
    <n v="2"/>
    <n v="2"/>
    <n v="827.92"/>
    <n v="827.92"/>
    <n v="0.25"/>
    <n v="0.25"/>
    <s v="COD"/>
    <n v="1241.8800000000001"/>
    <n v="1655.59"/>
    <x v="3"/>
  </r>
  <r>
    <s v="SALE173"/>
    <d v="2024-01-23T00:00:00"/>
    <s v="CUST1485"/>
    <s v="PROD26"/>
    <x v="17"/>
    <n v="2"/>
    <n v="2"/>
    <n v="593.47"/>
    <n v="593.47"/>
    <n v="0.1"/>
    <n v="0.1"/>
    <s v="COD"/>
    <n v="1068.2460000000001"/>
    <n v="1186.8400000000001"/>
    <x v="2"/>
  </r>
  <r>
    <s v="SALE174"/>
    <d v="2023-12-07T00:00:00"/>
    <s v="CUST1293"/>
    <s v="PROD20"/>
    <x v="4"/>
    <n v="4"/>
    <n v="4"/>
    <n v="756.28"/>
    <n v="756.28"/>
    <n v="0.05"/>
    <n v="0.05"/>
    <s v="COD"/>
    <n v="2873.864"/>
    <n v="3025.0699999999997"/>
    <x v="2"/>
  </r>
  <r>
    <s v="SALE175"/>
    <d v="2024-12-15T00:00:00"/>
    <s v="CUST1377"/>
    <s v="PROD92"/>
    <x v="8"/>
    <n v="2"/>
    <n v="2"/>
    <n v="707.65"/>
    <n v="707.65"/>
    <n v="0.14000000000000001"/>
    <n v="0.14000000000000001"/>
    <s v="Credit Card"/>
    <n v="1217.1579999999999"/>
    <n v="1415.1599999999999"/>
    <x v="0"/>
  </r>
  <r>
    <s v="SALE176"/>
    <d v="2024-03-20T00:00:00"/>
    <s v="CUST1128"/>
    <s v="PROD25"/>
    <x v="10"/>
    <n v="1"/>
    <n v="1"/>
    <n v="857.35"/>
    <n v="857.35"/>
    <n v="0.28000000000000003"/>
    <n v="0.28000000000000003"/>
    <s v="PayPal"/>
    <n v="617.29200000000003"/>
    <n v="857.07"/>
    <x v="0"/>
  </r>
  <r>
    <s v="SALE177"/>
    <d v="2025-01-13T00:00:00"/>
    <s v="CUST1499"/>
    <s v="PROD55"/>
    <x v="2"/>
    <n v="1"/>
    <n v="1"/>
    <n v="79"/>
    <n v="79"/>
    <n v="0.04"/>
    <n v="0.04"/>
    <s v="PayPal"/>
    <n v="75.84"/>
    <n v="78.959999999999994"/>
    <x v="1"/>
  </r>
  <r>
    <s v="SALE178"/>
    <d v="2025-08-16T00:00:00"/>
    <s v="CUST1066"/>
    <s v="PROD94"/>
    <x v="3"/>
    <n v="4"/>
    <n v="4"/>
    <n v="638.91"/>
    <n v="638.91"/>
    <n v="0"/>
    <n v="0"/>
    <s v="COD"/>
    <n v="2555.64"/>
    <n v="2555.64"/>
    <x v="0"/>
  </r>
  <r>
    <s v="SALE179"/>
    <d v="2025-06-04T00:00:00"/>
    <s v="CUST1081"/>
    <s v="PROD45"/>
    <x v="6"/>
    <n v="2"/>
    <n v="2"/>
    <n v="522.16999999999996"/>
    <n v="522.16999999999996"/>
    <n v="0.27"/>
    <n v="0.27"/>
    <s v="Credit Card"/>
    <n v="762.36819999999989"/>
    <n v="1044.07"/>
    <x v="3"/>
  </r>
  <r>
    <s v="SALE180"/>
    <d v="2023-11-05T00:00:00"/>
    <s v="CUST1478"/>
    <s v="PROD39"/>
    <x v="18"/>
    <n v="3"/>
    <n v="3"/>
    <n v="954.29"/>
    <n v="954.29"/>
    <n v="0.27"/>
    <n v="0.27"/>
    <s v="Credit Card"/>
    <n v="2089.8951000000002"/>
    <n v="2862.6"/>
    <x v="0"/>
  </r>
  <r>
    <s v="SALE181"/>
    <d v="2025-02-22T00:00:00"/>
    <s v="CUST1462"/>
    <s v="PROD33"/>
    <x v="13"/>
    <n v="3"/>
    <n v="3"/>
    <n v="53.92"/>
    <n v="53.92"/>
    <n v="0.15"/>
    <n v="0.15"/>
    <s v="PayPal"/>
    <n v="137.49600000000001"/>
    <n v="161.60999999999999"/>
    <x v="3"/>
  </r>
  <r>
    <s v="SALE182"/>
    <d v="2025-04-06T00:00:00"/>
    <s v="CUST1396"/>
    <s v="PROD34"/>
    <x v="6"/>
    <n v="4"/>
    <n v="4"/>
    <n v="741.88"/>
    <n v="741.88"/>
    <n v="0.02"/>
    <n v="0.02"/>
    <s v="COD"/>
    <n v="2908.1696000000002"/>
    <n v="2967.5"/>
    <x v="3"/>
  </r>
  <r>
    <s v="SALE183"/>
    <d v="2024-10-29T00:00:00"/>
    <s v="CUST1033"/>
    <s v="PROD46"/>
    <x v="0"/>
    <n v="1"/>
    <n v="1"/>
    <n v="547.09"/>
    <n v="547.09"/>
    <n v="0.01"/>
    <n v="0.01"/>
    <s v="PayPal"/>
    <n v="541.6191"/>
    <n v="547.08000000000004"/>
    <x v="0"/>
  </r>
  <r>
    <s v="SALE184"/>
    <d v="2025-01-29T00:00:00"/>
    <s v="CUST1489"/>
    <s v="PROD89"/>
    <x v="0"/>
    <n v="1"/>
    <n v="1"/>
    <n v="789.35"/>
    <n v="789.35"/>
    <n v="0.14000000000000001"/>
    <n v="0.14000000000000001"/>
    <s v="PayPal"/>
    <n v="678.84100000000001"/>
    <n v="789.21"/>
    <x v="0"/>
  </r>
  <r>
    <s v="SALE185"/>
    <d v="2024-03-03T00:00:00"/>
    <s v="CUST1428"/>
    <s v="PROD63"/>
    <x v="0"/>
    <n v="3"/>
    <n v="3"/>
    <n v="476.78"/>
    <n v="476.78"/>
    <n v="0.09"/>
    <n v="0.09"/>
    <s v="COD"/>
    <n v="1301.6094000000001"/>
    <n v="1430.25"/>
    <x v="0"/>
  </r>
  <r>
    <s v="SALE186"/>
    <d v="2024-11-04T00:00:00"/>
    <s v="CUST1453"/>
    <s v="PROD79"/>
    <x v="14"/>
    <n v="2"/>
    <n v="2"/>
    <n v="504.26"/>
    <n v="504.26"/>
    <n v="0.04"/>
    <n v="0.04"/>
    <s v="PayPal"/>
    <n v="968.17919999999992"/>
    <n v="1008.48"/>
    <x v="3"/>
  </r>
  <r>
    <s v="SALE187"/>
    <d v="2024-09-03T00:00:00"/>
    <s v="CUST1272"/>
    <s v="PROD81"/>
    <x v="16"/>
    <n v="2"/>
    <n v="2"/>
    <n v="549.33000000000004"/>
    <n v="549.33000000000004"/>
    <n v="0.01"/>
    <n v="0.01"/>
    <s v="COD"/>
    <n v="1087.6733999999999"/>
    <n v="1098.6500000000001"/>
    <x v="3"/>
  </r>
  <r>
    <s v="SALE188"/>
    <d v="2024-04-29T00:00:00"/>
    <s v="CUST1382"/>
    <s v="PROD4"/>
    <x v="0"/>
    <n v="3"/>
    <n v="3"/>
    <n v="620.22"/>
    <n v="620.22"/>
    <n v="0.04"/>
    <n v="0.04"/>
    <s v="Credit Card"/>
    <n v="1786.2336"/>
    <n v="1860.6200000000001"/>
    <x v="0"/>
  </r>
  <r>
    <s v="SALE189"/>
    <d v="2024-04-29T00:00:00"/>
    <s v="CUST1091"/>
    <s v="PROD46"/>
    <x v="0"/>
    <n v="1"/>
    <n v="1"/>
    <n v="580.76"/>
    <n v="580.76"/>
    <n v="0.1"/>
    <n v="0.1"/>
    <s v="COD"/>
    <n v="522.68399999999997"/>
    <n v="580.66"/>
    <x v="0"/>
  </r>
  <r>
    <s v="SALE190"/>
    <d v="2025-04-28T00:00:00"/>
    <s v="CUST1334"/>
    <s v="PROD71"/>
    <x v="11"/>
    <n v="3"/>
    <n v="3"/>
    <n v="444.55"/>
    <n v="444.55"/>
    <n v="0.14000000000000001"/>
    <n v="0.14000000000000001"/>
    <s v="PayPal"/>
    <n v="1146.9390000000001"/>
    <n v="1333.51"/>
    <x v="2"/>
  </r>
  <r>
    <s v="SALE191"/>
    <d v="2024-06-16T00:00:00"/>
    <s v="CUST1138"/>
    <s v="PROD46"/>
    <x v="14"/>
    <n v="1"/>
    <n v="1"/>
    <n v="804.9"/>
    <n v="804.9"/>
    <n v="0.03"/>
    <n v="0.03"/>
    <s v="PayPal"/>
    <n v="780.75299999999993"/>
    <n v="804.87"/>
    <x v="3"/>
  </r>
  <r>
    <s v="SALE192"/>
    <d v="2024-11-21T00:00:00"/>
    <s v="CUST1424"/>
    <s v="PROD92"/>
    <x v="7"/>
    <n v="3"/>
    <n v="3"/>
    <n v="361.65"/>
    <n v="361.65"/>
    <n v="0.15"/>
    <n v="0.15"/>
    <s v="COD"/>
    <n v="922.20749999999987"/>
    <n v="1084.7999999999997"/>
    <x v="2"/>
  </r>
  <r>
    <s v="SALE193"/>
    <d v="2025-04-16T00:00:00"/>
    <s v="CUST1162"/>
    <s v="PROD7"/>
    <x v="5"/>
    <n v="1"/>
    <n v="1"/>
    <n v="271.76"/>
    <n v="271.76"/>
    <n v="0.03"/>
    <n v="0.03"/>
    <s v="Credit Card"/>
    <n v="263.60719999999998"/>
    <n v="271.73"/>
    <x v="2"/>
  </r>
  <r>
    <s v="SALE194"/>
    <d v="2024-11-22T00:00:00"/>
    <s v="CUST1323"/>
    <s v="PROD49"/>
    <x v="15"/>
    <n v="3"/>
    <n v="3"/>
    <n v="958.15"/>
    <n v="958.15"/>
    <n v="0.24"/>
    <n v="0.24"/>
    <s v="COD"/>
    <n v="2184.5819999999999"/>
    <n v="2874.21"/>
    <x v="3"/>
  </r>
  <r>
    <s v="SALE195"/>
    <d v="2023-12-30T00:00:00"/>
    <s v="CUST1427"/>
    <s v="PROD60"/>
    <x v="1"/>
    <n v="1"/>
    <n v="1"/>
    <n v="889.19"/>
    <n v="889.19"/>
    <n v="0.03"/>
    <n v="0.03"/>
    <s v="Credit Card"/>
    <n v="862.51430000000005"/>
    <n v="889.16000000000008"/>
    <x v="0"/>
  </r>
  <r>
    <s v="SALE196"/>
    <d v="2025-09-04T00:00:00"/>
    <s v="CUST1464"/>
    <s v="PROD57"/>
    <x v="9"/>
    <n v="4"/>
    <n v="4"/>
    <n v="689.67"/>
    <n v="689.67"/>
    <n v="0.05"/>
    <n v="0.05"/>
    <s v="COD"/>
    <n v="2620.7460000000001"/>
    <n v="2758.6299999999997"/>
    <x v="1"/>
  </r>
  <r>
    <s v="SALE197"/>
    <d v="2023-10-28T00:00:00"/>
    <s v="CUST1135"/>
    <s v="PROD44"/>
    <x v="19"/>
    <n v="1"/>
    <n v="1"/>
    <n v="541.24"/>
    <n v="541.24"/>
    <n v="0.03"/>
    <n v="0.03"/>
    <s v="PayPal"/>
    <n v="525.00279999999998"/>
    <n v="541.21"/>
    <x v="2"/>
  </r>
  <r>
    <s v="SALE198"/>
    <d v="2024-11-04T00:00:00"/>
    <s v="CUST1448"/>
    <s v="PROD81"/>
    <x v="16"/>
    <n v="1"/>
    <n v="1"/>
    <n v="454.71"/>
    <n v="454.71"/>
    <n v="0.16"/>
    <n v="0.16"/>
    <s v="PayPal"/>
    <n v="381.95639999999997"/>
    <n v="454.54999999999995"/>
    <x v="3"/>
  </r>
  <r>
    <s v="SALE199"/>
    <d v="2024-12-20T00:00:00"/>
    <s v="CUST1038"/>
    <s v="PROD66"/>
    <x v="3"/>
    <n v="2"/>
    <n v="2"/>
    <n v="397.63"/>
    <n v="397.63"/>
    <n v="0.26"/>
    <n v="0.26"/>
    <s v="Credit Card"/>
    <n v="588.49239999999998"/>
    <n v="795"/>
    <x v="0"/>
  </r>
  <r>
    <s v="SALE200"/>
    <d v="2025-03-09T00:00:00"/>
    <s v="CUST1170"/>
    <s v="PROD83"/>
    <x v="16"/>
    <n v="3"/>
    <n v="3"/>
    <n v="748.56"/>
    <n v="748.56"/>
    <n v="0.26"/>
    <n v="0.26"/>
    <s v="PayPal"/>
    <n v="1661.8032000000001"/>
    <n v="2245.4199999999996"/>
    <x v="3"/>
  </r>
  <r>
    <s v="SALE201"/>
    <d v="2025-03-26T00:00:00"/>
    <s v="CUST1144"/>
    <s v="PROD33"/>
    <x v="5"/>
    <n v="1"/>
    <n v="1"/>
    <n v="885.72"/>
    <n v="885.72"/>
    <n v="0.15"/>
    <n v="0.15"/>
    <s v="Credit Card"/>
    <n v="752.86199999999997"/>
    <n v="885.57"/>
    <x v="2"/>
  </r>
  <r>
    <s v="SALE202"/>
    <d v="2025-04-03T00:00:00"/>
    <s v="CUST1108"/>
    <s v="PROD62"/>
    <x v="8"/>
    <n v="4"/>
    <n v="4"/>
    <n v="408.07"/>
    <n v="408.07"/>
    <n v="0.28000000000000003"/>
    <n v="0.28000000000000003"/>
    <s v="COD"/>
    <n v="1175.2416000000001"/>
    <n v="1632"/>
    <x v="0"/>
  </r>
  <r>
    <s v="SALE203"/>
    <d v="2024-02-05T00:00:00"/>
    <s v="CUST1472"/>
    <s v="PROD34"/>
    <x v="11"/>
    <n v="2"/>
    <n v="2"/>
    <n v="597.07000000000005"/>
    <n v="597.07000000000005"/>
    <n v="0.28000000000000003"/>
    <n v="0.28000000000000003"/>
    <s v="PayPal"/>
    <n v="859.7808"/>
    <n v="1193.8600000000001"/>
    <x v="2"/>
  </r>
  <r>
    <s v="SALE204"/>
    <d v="2024-06-22T00:00:00"/>
    <s v="CUST1022"/>
    <s v="PROD67"/>
    <x v="11"/>
    <n v="3"/>
    <n v="3"/>
    <n v="723.47"/>
    <n v="723.47"/>
    <n v="0.12"/>
    <n v="0.12"/>
    <s v="COD"/>
    <n v="1909.9608000000001"/>
    <n v="2170.29"/>
    <x v="2"/>
  </r>
  <r>
    <s v="SALE205"/>
    <d v="2025-08-14T00:00:00"/>
    <s v="CUST1437"/>
    <s v="PROD88"/>
    <x v="3"/>
    <n v="1"/>
    <n v="1"/>
    <n v="479.93"/>
    <n v="479.93"/>
    <n v="0.22"/>
    <n v="0.22"/>
    <s v="Credit Card"/>
    <n v="374.34539999999998"/>
    <n v="479.71"/>
    <x v="0"/>
  </r>
  <r>
    <s v="SALE206"/>
    <d v="2024-06-02T00:00:00"/>
    <s v="CUST1243"/>
    <s v="PROD34"/>
    <x v="9"/>
    <n v="4"/>
    <n v="4"/>
    <n v="362.81"/>
    <n v="362.81"/>
    <n v="0.21"/>
    <n v="0.21"/>
    <s v="COD"/>
    <n v="1146.4795999999999"/>
    <n v="1451.03"/>
    <x v="1"/>
  </r>
  <r>
    <s v="SALE207"/>
    <d v="2024-12-14T00:00:00"/>
    <s v="CUST1185"/>
    <s v="PROD79"/>
    <x v="0"/>
    <n v="1"/>
    <n v="1"/>
    <n v="127.11"/>
    <n v="127.11"/>
    <n v="0.01"/>
    <n v="0.01"/>
    <s v="PayPal"/>
    <n v="125.8389"/>
    <n v="127.1"/>
    <x v="0"/>
  </r>
  <r>
    <s v="SALE208"/>
    <d v="2024-04-29T00:00:00"/>
    <s v="CUST1184"/>
    <s v="PROD34"/>
    <x v="1"/>
    <n v="4"/>
    <n v="4"/>
    <n v="931.26"/>
    <n v="931.26"/>
    <n v="0.04"/>
    <n v="0.04"/>
    <s v="Credit Card"/>
    <n v="3576.0383999999999"/>
    <n v="3725"/>
    <x v="0"/>
  </r>
  <r>
    <s v="SALE209"/>
    <d v="2023-10-25T00:00:00"/>
    <s v="CUST1371"/>
    <s v="PROD67"/>
    <x v="2"/>
    <n v="1"/>
    <n v="1"/>
    <n v="620.80999999999995"/>
    <n v="620.80999999999995"/>
    <n v="0.04"/>
    <n v="0.04"/>
    <s v="PayPal"/>
    <n v="595.97759999999994"/>
    <n v="620.77"/>
    <x v="1"/>
  </r>
  <r>
    <s v="SALE210"/>
    <d v="2024-07-24T00:00:00"/>
    <s v="CUST1094"/>
    <s v="PROD50"/>
    <x v="17"/>
    <n v="1"/>
    <n v="1"/>
    <n v="823.26"/>
    <n v="823.26"/>
    <n v="0.27"/>
    <n v="0.27"/>
    <s v="COD"/>
    <n v="600.97979999999995"/>
    <n v="822.99"/>
    <x v="2"/>
  </r>
  <r>
    <s v="SALE211"/>
    <d v="2025-05-30T00:00:00"/>
    <s v="CUST1012"/>
    <s v="PROD27"/>
    <x v="2"/>
    <n v="3"/>
    <n v="3"/>
    <n v="681.01"/>
    <n v="681.01"/>
    <n v="0.27"/>
    <n v="0.27"/>
    <s v="COD"/>
    <n v="1491.4119000000001"/>
    <n v="2042.76"/>
    <x v="1"/>
  </r>
  <r>
    <s v="SALE212"/>
    <d v="2025-10-12T00:00:00"/>
    <s v="CUST1442"/>
    <s v="PROD56"/>
    <x v="12"/>
    <n v="4"/>
    <n v="4"/>
    <n v="119.83"/>
    <n v="119.83"/>
    <n v="0.13"/>
    <n v="0.13"/>
    <s v="Credit Card"/>
    <n v="417.00839999999999"/>
    <n v="479.19"/>
    <x v="3"/>
  </r>
  <r>
    <s v="SALE213"/>
    <d v="2024-01-23T00:00:00"/>
    <s v="CUST1307"/>
    <s v="PROD78"/>
    <x v="17"/>
    <n v="1"/>
    <n v="1"/>
    <n v="575.66"/>
    <n v="575.66"/>
    <n v="0.03"/>
    <n v="0.03"/>
    <s v="PayPal"/>
    <n v="558.39019999999994"/>
    <n v="575.63"/>
    <x v="2"/>
  </r>
  <r>
    <s v="SALE214"/>
    <d v="2025-10-13T00:00:00"/>
    <s v="CUST1199"/>
    <s v="PROD48"/>
    <x v="9"/>
    <n v="1"/>
    <n v="1"/>
    <n v="775.84"/>
    <n v="775.84"/>
    <n v="0.26"/>
    <n v="0.26"/>
    <s v="Credit Card"/>
    <n v="574.12160000000006"/>
    <n v="775.58"/>
    <x v="1"/>
  </r>
  <r>
    <s v="SALE215"/>
    <d v="2024-03-05T00:00:00"/>
    <s v="CUST1443"/>
    <s v="PROD14"/>
    <x v="11"/>
    <n v="3"/>
    <n v="3"/>
    <n v="318.43"/>
    <n v="318.43"/>
    <n v="0.05"/>
    <n v="0.05"/>
    <s v="Credit Card"/>
    <n v="907.52549999999997"/>
    <n v="955.24"/>
    <x v="2"/>
  </r>
  <r>
    <s v="SALE216"/>
    <d v="2025-07-16T00:00:00"/>
    <s v="CUST1153"/>
    <s v="PROD72"/>
    <x v="2"/>
    <n v="3"/>
    <n v="3"/>
    <n v="141.6"/>
    <n v="141.6"/>
    <n v="0.08"/>
    <n v="0.08"/>
    <s v="COD"/>
    <n v="390.81599999999997"/>
    <n v="424.71999999999997"/>
    <x v="1"/>
  </r>
  <r>
    <s v="SALE217"/>
    <d v="2023-10-20T00:00:00"/>
    <s v="CUST1266"/>
    <s v="PROD15"/>
    <x v="12"/>
    <n v="1"/>
    <n v="1"/>
    <n v="332.82"/>
    <n v="332.82"/>
    <n v="0.14000000000000001"/>
    <n v="0.14000000000000001"/>
    <s v="PayPal"/>
    <n v="286.22519999999997"/>
    <n v="332.68"/>
    <x v="3"/>
  </r>
  <r>
    <s v="SALE218"/>
    <d v="2024-06-04T00:00:00"/>
    <s v="CUST1246"/>
    <s v="PROD72"/>
    <x v="8"/>
    <n v="4"/>
    <n v="4"/>
    <n v="640.97"/>
    <n v="640.97"/>
    <n v="0.11"/>
    <n v="0.11"/>
    <s v="COD"/>
    <n v="2281.8532"/>
    <n v="2563.77"/>
    <x v="0"/>
  </r>
  <r>
    <s v="SALE219"/>
    <d v="2023-10-26T00:00:00"/>
    <s v="CUST1203"/>
    <s v="PROD90"/>
    <x v="10"/>
    <n v="4"/>
    <n v="4"/>
    <n v="75.37"/>
    <n v="75.37"/>
    <n v="0.02"/>
    <n v="0.02"/>
    <s v="COD"/>
    <n v="295.4504"/>
    <n v="301.46000000000004"/>
    <x v="0"/>
  </r>
  <r>
    <s v="SALE220"/>
    <d v="2025-04-07T00:00:00"/>
    <s v="CUST1075"/>
    <s v="PROD16"/>
    <x v="14"/>
    <n v="3"/>
    <n v="3"/>
    <n v="434.55"/>
    <n v="434.55"/>
    <n v="0.08"/>
    <n v="0.08"/>
    <s v="COD"/>
    <n v="1199.3579999999999"/>
    <n v="1303.5700000000002"/>
    <x v="3"/>
  </r>
  <r>
    <s v="SALE221"/>
    <d v="2025-03-13T00:00:00"/>
    <s v="CUST1099"/>
    <s v="PROD26"/>
    <x v="7"/>
    <n v="4"/>
    <n v="4"/>
    <n v="652.28"/>
    <n v="652.28"/>
    <n v="0.15"/>
    <n v="0.15"/>
    <s v="Credit Card"/>
    <n v="2217.752"/>
    <n v="2608.9699999999998"/>
    <x v="2"/>
  </r>
  <r>
    <s v="SALE222"/>
    <d v="2024-07-07T00:00:00"/>
    <s v="CUST1269"/>
    <s v="PROD76"/>
    <x v="1"/>
    <n v="3"/>
    <n v="3"/>
    <n v="207.8"/>
    <n v="207.8"/>
    <n v="0.15"/>
    <n v="0.15"/>
    <s v="Credit Card"/>
    <n v="529.8900000000001"/>
    <n v="623.25000000000011"/>
    <x v="0"/>
  </r>
  <r>
    <s v="SALE223"/>
    <d v="2024-03-10T00:00:00"/>
    <s v="CUST1495"/>
    <s v="PROD61"/>
    <x v="10"/>
    <n v="4"/>
    <n v="4"/>
    <n v="385.5"/>
    <n v="385.5"/>
    <n v="0.03"/>
    <n v="0.03"/>
    <s v="PayPal"/>
    <n v="1495.74"/>
    <n v="1541.97"/>
    <x v="0"/>
  </r>
  <r>
    <s v="SALE224"/>
    <d v="2025-09-15T00:00:00"/>
    <s v="CUST1096"/>
    <s v="PROD65"/>
    <x v="16"/>
    <n v="3"/>
    <n v="3"/>
    <n v="548.19000000000005"/>
    <n v="548.19000000000005"/>
    <n v="0.12"/>
    <n v="0.12"/>
    <s v="Credit Card"/>
    <n v="1447.2216000000001"/>
    <n v="1644.4500000000003"/>
    <x v="3"/>
  </r>
  <r>
    <s v="SALE225"/>
    <d v="2024-11-11T00:00:00"/>
    <s v="CUST1069"/>
    <s v="PROD73"/>
    <x v="11"/>
    <n v="3"/>
    <n v="3"/>
    <n v="927.6"/>
    <n v="927.6"/>
    <n v="0.09"/>
    <n v="0.09"/>
    <s v="Credit Card"/>
    <n v="2532.348"/>
    <n v="2782.71"/>
    <x v="2"/>
  </r>
  <r>
    <s v="SALE226"/>
    <d v="2025-01-09T00:00:00"/>
    <s v="CUST1266"/>
    <s v="PROD61"/>
    <x v="0"/>
    <n v="4"/>
    <n v="4"/>
    <n v="585.04"/>
    <n v="585.04"/>
    <n v="0.22"/>
    <n v="0.22"/>
    <s v="PayPal"/>
    <n v="1825.3248000000001"/>
    <n v="2339.94"/>
    <x v="0"/>
  </r>
  <r>
    <s v="SALE227"/>
    <d v="2024-04-24T00:00:00"/>
    <s v="CUST1499"/>
    <s v="PROD39"/>
    <x v="17"/>
    <n v="2"/>
    <n v="2"/>
    <n v="999.89"/>
    <n v="999.89"/>
    <n v="0.09"/>
    <n v="0.09"/>
    <s v="Credit Card"/>
    <n v="1819.7998"/>
    <n v="1999.69"/>
    <x v="2"/>
  </r>
  <r>
    <s v="SALE228"/>
    <d v="2023-12-24T00:00:00"/>
    <s v="CUST1107"/>
    <s v="PROD75"/>
    <x v="0"/>
    <n v="2"/>
    <n v="2"/>
    <n v="848.98"/>
    <n v="848.98"/>
    <n v="0.04"/>
    <n v="0.04"/>
    <s v="PayPal"/>
    <n v="1630.0416"/>
    <n v="1697.92"/>
    <x v="0"/>
  </r>
  <r>
    <s v="SALE229"/>
    <d v="2024-02-26T00:00:00"/>
    <s v="CUST1142"/>
    <s v="PROD60"/>
    <x v="7"/>
    <n v="3"/>
    <n v="3"/>
    <n v="769.56"/>
    <n v="769.56"/>
    <n v="0.08"/>
    <n v="0.08"/>
    <s v="Credit Card"/>
    <n v="2123.9856"/>
    <n v="2308.6"/>
    <x v="2"/>
  </r>
  <r>
    <s v="SALE230"/>
    <d v="2025-01-19T00:00:00"/>
    <s v="CUST1049"/>
    <s v="PROD48"/>
    <x v="13"/>
    <n v="3"/>
    <n v="3"/>
    <n v="449.88"/>
    <n v="449.88"/>
    <n v="0.1"/>
    <n v="0.1"/>
    <s v="PayPal"/>
    <n v="1214.6759999999999"/>
    <n v="1349.54"/>
    <x v="3"/>
  </r>
  <r>
    <s v="SALE231"/>
    <d v="2025-07-25T00:00:00"/>
    <s v="CUST1275"/>
    <s v="PROD69"/>
    <x v="18"/>
    <n v="4"/>
    <n v="4"/>
    <n v="383.74"/>
    <n v="383.74"/>
    <n v="0.01"/>
    <n v="0.01"/>
    <s v="Credit Card"/>
    <n v="1519.6104"/>
    <n v="1534.95"/>
    <x v="0"/>
  </r>
  <r>
    <s v="SALE232"/>
    <d v="2024-04-27T00:00:00"/>
    <s v="CUST1148"/>
    <s v="PROD58"/>
    <x v="15"/>
    <n v="4"/>
    <n v="4"/>
    <n v="794.97"/>
    <n v="794.97"/>
    <n v="0.24"/>
    <n v="0.24"/>
    <s v="PayPal"/>
    <n v="2416.7087999999999"/>
    <n v="3179.6400000000003"/>
    <x v="3"/>
  </r>
  <r>
    <s v="SALE233"/>
    <d v="2025-08-11T00:00:00"/>
    <s v="CUST1010"/>
    <s v="PROD79"/>
    <x v="3"/>
    <n v="1"/>
    <n v="1"/>
    <n v="989.63"/>
    <n v="989.63"/>
    <n v="0.05"/>
    <n v="0.05"/>
    <s v="PayPal"/>
    <n v="940.1484999999999"/>
    <n v="989.58"/>
    <x v="0"/>
  </r>
  <r>
    <s v="SALE234"/>
    <d v="2025-03-15T00:00:00"/>
    <s v="CUST1335"/>
    <s v="PROD54"/>
    <x v="6"/>
    <n v="1"/>
    <n v="1"/>
    <n v="447.16"/>
    <n v="447.16"/>
    <n v="0.22"/>
    <n v="0.22"/>
    <s v="COD"/>
    <n v="348.78480000000002"/>
    <n v="446.94"/>
    <x v="3"/>
  </r>
  <r>
    <s v="SALE235"/>
    <d v="2025-01-14T00:00:00"/>
    <s v="CUST1008"/>
    <s v="PROD94"/>
    <x v="16"/>
    <n v="1"/>
    <n v="1"/>
    <n v="946.9"/>
    <n v="946.9"/>
    <n v="0.28999999999999998"/>
    <n v="0.28999999999999998"/>
    <s v="COD"/>
    <n v="672.29899999999998"/>
    <n v="946.61"/>
    <x v="3"/>
  </r>
  <r>
    <s v="SALE236"/>
    <d v="2025-06-01T00:00:00"/>
    <s v="CUST1169"/>
    <s v="PROD17"/>
    <x v="6"/>
    <n v="4"/>
    <n v="4"/>
    <n v="469.68"/>
    <n v="469.68"/>
    <n v="0.19"/>
    <n v="0.19"/>
    <s v="Credit Card"/>
    <n v="1521.7632000000001"/>
    <n v="1878.53"/>
    <x v="3"/>
  </r>
  <r>
    <s v="SALE237"/>
    <d v="2024-09-24T00:00:00"/>
    <s v="CUST1494"/>
    <s v="PROD28"/>
    <x v="1"/>
    <n v="4"/>
    <n v="4"/>
    <n v="320.64"/>
    <n v="320.64"/>
    <n v="0.2"/>
    <n v="0.2"/>
    <s v="COD"/>
    <n v="1026.048"/>
    <n v="1282.3599999999999"/>
    <x v="0"/>
  </r>
  <r>
    <s v="SALE238"/>
    <d v="2023-11-23T00:00:00"/>
    <s v="CUST1135"/>
    <s v="PROD15"/>
    <x v="3"/>
    <n v="1"/>
    <n v="1"/>
    <n v="594.44000000000005"/>
    <n v="594.44000000000005"/>
    <n v="0.21"/>
    <n v="0.21"/>
    <s v="Credit Card"/>
    <n v="469.60759999999999"/>
    <n v="594.23"/>
    <x v="0"/>
  </r>
  <r>
    <s v="SALE239"/>
    <d v="2025-07-23T00:00:00"/>
    <s v="CUST1216"/>
    <s v="PROD86"/>
    <x v="2"/>
    <n v="3"/>
    <n v="3"/>
    <n v="91.7"/>
    <n v="91.7"/>
    <n v="0.08"/>
    <n v="0.08"/>
    <s v="COD"/>
    <n v="253.09200000000001"/>
    <n v="275.02000000000004"/>
    <x v="1"/>
  </r>
  <r>
    <s v="SALE240"/>
    <d v="2025-09-17T00:00:00"/>
    <s v="CUST1031"/>
    <s v="PROD62"/>
    <x v="18"/>
    <n v="3"/>
    <n v="3"/>
    <n v="741.33"/>
    <n v="741.33"/>
    <n v="0.03"/>
    <n v="0.03"/>
    <s v="Credit Card"/>
    <n v="2157.2703000000001"/>
    <n v="2223.96"/>
    <x v="0"/>
  </r>
  <r>
    <s v="SALE241"/>
    <d v="2025-04-07T00:00:00"/>
    <s v="CUST1476"/>
    <s v="PROD16"/>
    <x v="12"/>
    <n v="1"/>
    <n v="1"/>
    <n v="922.78"/>
    <n v="922.78"/>
    <n v="0.28999999999999998"/>
    <n v="0.28999999999999998"/>
    <s v="COD"/>
    <n v="655.17379999999991"/>
    <n v="922.49"/>
    <x v="3"/>
  </r>
  <r>
    <s v="SALE242"/>
    <d v="2024-01-21T00:00:00"/>
    <s v="CUST1325"/>
    <s v="PROD8"/>
    <x v="9"/>
    <n v="1"/>
    <n v="1"/>
    <n v="394.35"/>
    <n v="394.35"/>
    <n v="0.09"/>
    <n v="0.09"/>
    <s v="PayPal"/>
    <n v="358.85849999999999"/>
    <n v="394.26000000000005"/>
    <x v="1"/>
  </r>
  <r>
    <s v="SALE243"/>
    <d v="2024-07-07T00:00:00"/>
    <s v="CUST1364"/>
    <s v="PROD65"/>
    <x v="19"/>
    <n v="2"/>
    <n v="2"/>
    <n v="703.95"/>
    <n v="703.95"/>
    <n v="0.03"/>
    <n v="0.03"/>
    <s v="Credit Card"/>
    <n v="1365.663"/>
    <n v="1407.8700000000001"/>
    <x v="2"/>
  </r>
  <r>
    <s v="SALE244"/>
    <d v="2025-05-03T00:00:00"/>
    <s v="CUST1200"/>
    <s v="PROD14"/>
    <x v="6"/>
    <n v="4"/>
    <n v="4"/>
    <n v="452.67"/>
    <n v="452.67"/>
    <n v="0.28000000000000003"/>
    <n v="0.28000000000000003"/>
    <s v="PayPal"/>
    <n v="1303.6895999999999"/>
    <n v="1810.4"/>
    <x v="3"/>
  </r>
  <r>
    <s v="SALE245"/>
    <d v="2024-02-27T00:00:00"/>
    <s v="CUST1463"/>
    <s v="PROD8"/>
    <x v="4"/>
    <n v="2"/>
    <n v="2"/>
    <n v="377.3"/>
    <n v="377.3"/>
    <n v="0.15"/>
    <n v="0.15"/>
    <s v="PayPal"/>
    <n v="641.41"/>
    <n v="754.45"/>
    <x v="2"/>
  </r>
  <r>
    <s v="SALE246"/>
    <d v="2025-07-08T00:00:00"/>
    <s v="CUST1344"/>
    <s v="PROD74"/>
    <x v="4"/>
    <n v="2"/>
    <n v="2"/>
    <n v="130.47999999999999"/>
    <n v="130.47999999999999"/>
    <n v="0.23"/>
    <n v="0.23"/>
    <s v="PayPal"/>
    <n v="200.9392"/>
    <n v="260.72999999999996"/>
    <x v="2"/>
  </r>
  <r>
    <s v="SALE247"/>
    <d v="2025-03-13T00:00:00"/>
    <s v="CUST1435"/>
    <s v="PROD94"/>
    <x v="18"/>
    <n v="1"/>
    <n v="1"/>
    <n v="809.45"/>
    <n v="809.45"/>
    <n v="0.09"/>
    <n v="0.09"/>
    <s v="COD"/>
    <n v="736.59950000000003"/>
    <n v="809.36"/>
    <x v="0"/>
  </r>
  <r>
    <s v="SALE248"/>
    <d v="2025-04-21T00:00:00"/>
    <s v="CUST1083"/>
    <s v="PROD45"/>
    <x v="11"/>
    <n v="3"/>
    <n v="3"/>
    <n v="499.12"/>
    <n v="499.12"/>
    <n v="0.05"/>
    <n v="0.05"/>
    <s v="PayPal"/>
    <n v="1422.492"/>
    <n v="1497.3100000000002"/>
    <x v="2"/>
  </r>
  <r>
    <s v="SALE249"/>
    <d v="2024-11-10T00:00:00"/>
    <s v="CUST1023"/>
    <s v="PROD68"/>
    <x v="0"/>
    <n v="2"/>
    <n v="2"/>
    <n v="894.58"/>
    <n v="894.58"/>
    <n v="0.25"/>
    <n v="0.25"/>
    <s v="Credit Card"/>
    <n v="1341.87"/>
    <n v="1788.91"/>
    <x v="0"/>
  </r>
  <r>
    <s v="SALE250"/>
    <d v="2024-08-09T00:00:00"/>
    <s v="CUST1131"/>
    <s v="PROD75"/>
    <x v="11"/>
    <n v="4"/>
    <n v="4"/>
    <n v="578.39"/>
    <n v="578.39"/>
    <n v="0.01"/>
    <n v="0.01"/>
    <s v="Credit Card"/>
    <n v="2290.4243999999999"/>
    <n v="2313.5499999999997"/>
    <x v="2"/>
  </r>
  <r>
    <s v="SALE251"/>
    <d v="2024-03-05T00:00:00"/>
    <s v="CUST1485"/>
    <s v="PROD41"/>
    <x v="1"/>
    <n v="4"/>
    <n v="4"/>
    <n v="982.45"/>
    <n v="982.45"/>
    <n v="0.2"/>
    <n v="0.2"/>
    <s v="PayPal"/>
    <n v="3143.84"/>
    <n v="3929.6000000000004"/>
    <x v="0"/>
  </r>
  <r>
    <s v="SALE252"/>
    <d v="2025-09-25T00:00:00"/>
    <s v="CUST1449"/>
    <s v="PROD98"/>
    <x v="12"/>
    <n v="1"/>
    <n v="1"/>
    <n v="549.52"/>
    <n v="549.52"/>
    <n v="0.1"/>
    <n v="0.1"/>
    <s v="PayPal"/>
    <n v="494.56799999999998"/>
    <n v="549.41999999999996"/>
    <x v="3"/>
  </r>
  <r>
    <s v="SALE253"/>
    <d v="2025-08-07T00:00:00"/>
    <s v="CUST1240"/>
    <s v="PROD92"/>
    <x v="14"/>
    <n v="2"/>
    <n v="2"/>
    <n v="239.92"/>
    <n v="239.92"/>
    <n v="0.16"/>
    <n v="0.16"/>
    <s v="Credit Card"/>
    <n v="403.06560000000002"/>
    <n v="479.67999999999995"/>
    <x v="3"/>
  </r>
  <r>
    <s v="SALE254"/>
    <d v="2024-02-16T00:00:00"/>
    <s v="CUST1082"/>
    <s v="PROD92"/>
    <x v="16"/>
    <n v="2"/>
    <n v="2"/>
    <n v="878.05"/>
    <n v="878.05"/>
    <n v="0.11"/>
    <n v="0.11"/>
    <s v="PayPal"/>
    <n v="1562.9290000000001"/>
    <n v="1755.99"/>
    <x v="3"/>
  </r>
  <r>
    <s v="SALE255"/>
    <d v="2025-03-30T00:00:00"/>
    <s v="CUST1044"/>
    <s v="PROD1"/>
    <x v="11"/>
    <n v="3"/>
    <n v="3"/>
    <n v="546.96"/>
    <n v="546.96"/>
    <n v="0.19"/>
    <n v="0.19"/>
    <s v="Credit Card"/>
    <n v="1329.1128000000001"/>
    <n v="1640.69"/>
    <x v="2"/>
  </r>
  <r>
    <s v="SALE256"/>
    <d v="2025-02-18T00:00:00"/>
    <s v="CUST1471"/>
    <s v="PROD17"/>
    <x v="15"/>
    <n v="2"/>
    <n v="2"/>
    <n v="71.77"/>
    <n v="71.77"/>
    <n v="0.22"/>
    <n v="0.22"/>
    <s v="Credit Card"/>
    <n v="111.96120000000001"/>
    <n v="143.32"/>
    <x v="3"/>
  </r>
  <r>
    <s v="SALE257"/>
    <d v="2025-03-01T00:00:00"/>
    <s v="CUST1013"/>
    <s v="PROD24"/>
    <x v="8"/>
    <n v="2"/>
    <n v="2"/>
    <n v="679.86"/>
    <n v="679.86"/>
    <n v="0.22"/>
    <n v="0.22"/>
    <s v="COD"/>
    <n v="1060.5816"/>
    <n v="1359.5"/>
    <x v="0"/>
  </r>
  <r>
    <s v="SALE258"/>
    <d v="2024-01-09T00:00:00"/>
    <s v="CUST1136"/>
    <s v="PROD35"/>
    <x v="1"/>
    <n v="1"/>
    <n v="1"/>
    <n v="222.94"/>
    <n v="222.94"/>
    <n v="0.19"/>
    <n v="0.19"/>
    <s v="Credit Card"/>
    <n v="180.5814"/>
    <n v="222.75"/>
    <x v="0"/>
  </r>
  <r>
    <s v="SALE259"/>
    <d v="2025-04-26T00:00:00"/>
    <s v="CUST1248"/>
    <s v="PROD35"/>
    <x v="17"/>
    <n v="2"/>
    <n v="2"/>
    <n v="355.3"/>
    <n v="355.3"/>
    <m/>
    <n v="0.14808617234468943"/>
    <s v="PayPal"/>
    <n v="589.798"/>
    <n v="710.6"/>
    <x v="2"/>
  </r>
  <r>
    <s v="SALE260"/>
    <d v="2024-07-24T00:00:00"/>
    <s v="CUST1103"/>
    <s v="PROD89"/>
    <x v="12"/>
    <n v="4"/>
    <n v="4"/>
    <n v="611.29999999999995"/>
    <n v="611.29999999999995"/>
    <n v="0.11"/>
    <n v="0.11"/>
    <s v="PayPal"/>
    <n v="2176.2280000000001"/>
    <n v="2445.0899999999997"/>
    <x v="3"/>
  </r>
  <r>
    <s v="SALE261"/>
    <d v="2025-03-26T00:00:00"/>
    <s v="CUST1333"/>
    <s v="PROD0"/>
    <x v="2"/>
    <n v="4"/>
    <n v="4"/>
    <n v="849.21"/>
    <n v="849.21"/>
    <n v="7.0000000000000007E-2"/>
    <n v="7.0000000000000007E-2"/>
    <s v="Credit Card"/>
    <n v="3159.0612000000001"/>
    <n v="3396.77"/>
    <x v="1"/>
  </r>
  <r>
    <s v="SALE262"/>
    <d v="2025-02-25T00:00:00"/>
    <s v="CUST1209"/>
    <s v="PROD42"/>
    <x v="4"/>
    <n v="3"/>
    <n v="3"/>
    <n v="553.12"/>
    <n v="553.12"/>
    <n v="0.28000000000000003"/>
    <n v="0.28000000000000003"/>
    <s v="COD"/>
    <n v="1194.7392"/>
    <n v="1659.0800000000002"/>
    <x v="2"/>
  </r>
  <r>
    <s v="SALE263"/>
    <d v="2025-06-18T00:00:00"/>
    <s v="CUST1282"/>
    <s v="PROD91"/>
    <x v="11"/>
    <n v="2"/>
    <n v="2"/>
    <n v="903.08"/>
    <n v="903.08"/>
    <n v="0.18"/>
    <n v="0.18"/>
    <s v="COD"/>
    <n v="1481.0512000000001"/>
    <n v="1805.98"/>
    <x v="2"/>
  </r>
  <r>
    <s v="SALE264"/>
    <d v="2024-12-22T00:00:00"/>
    <s v="CUST1478"/>
    <s v="PROD16"/>
    <x v="19"/>
    <n v="4"/>
    <n v="4"/>
    <n v="640.23"/>
    <n v="640.23"/>
    <n v="0.06"/>
    <n v="0.06"/>
    <s v="COD"/>
    <n v="2407.2647999999999"/>
    <n v="2560.86"/>
    <x v="2"/>
  </r>
  <r>
    <s v="SALE265"/>
    <d v="2025-06-28T00:00:00"/>
    <s v="CUST1141"/>
    <s v="PROD21"/>
    <x v="16"/>
    <n v="1"/>
    <n v="1"/>
    <n v="518"/>
    <n v="518"/>
    <n v="0.25"/>
    <n v="0.25"/>
    <s v="Credit Card"/>
    <n v="388.5"/>
    <n v="517.75"/>
    <x v="3"/>
  </r>
  <r>
    <s v="SALE266"/>
    <d v="2024-05-25T00:00:00"/>
    <s v="CUST1433"/>
    <s v="PROD64"/>
    <x v="5"/>
    <n v="4"/>
    <n v="4"/>
    <n v="779.25"/>
    <n v="779.25"/>
    <n v="0.25"/>
    <n v="0.25"/>
    <s v="Credit Card"/>
    <n v="2337.75"/>
    <n v="3116.75"/>
    <x v="2"/>
  </r>
  <r>
    <s v="SALE267"/>
    <d v="2025-05-30T00:00:00"/>
    <s v="CUST1118"/>
    <s v="PROD83"/>
    <x v="4"/>
    <n v="2"/>
    <n v="2"/>
    <n v="467.75"/>
    <n v="467.75"/>
    <n v="0.26"/>
    <n v="0.26"/>
    <s v="Credit Card"/>
    <n v="692.27"/>
    <n v="935.24"/>
    <x v="2"/>
  </r>
  <r>
    <s v="SALE268"/>
    <d v="2024-09-20T00:00:00"/>
    <s v="CUST1406"/>
    <s v="PROD90"/>
    <x v="14"/>
    <n v="3"/>
    <n v="3"/>
    <m/>
    <n v="513.98477215823721"/>
    <n v="0.06"/>
    <n v="0.06"/>
    <s v="Credit Card"/>
    <n v="315.24779999999998"/>
    <n v="1541.8943164747116"/>
    <x v="3"/>
  </r>
  <r>
    <s v="SALE269"/>
    <d v="2025-05-26T00:00:00"/>
    <s v="CUST1219"/>
    <s v="PROD37"/>
    <x v="6"/>
    <n v="4"/>
    <n v="4"/>
    <n v="747.01"/>
    <n v="747.01"/>
    <n v="0.13"/>
    <n v="0.13"/>
    <s v="PayPal"/>
    <n v="2599.5947999999999"/>
    <n v="2987.91"/>
    <x v="3"/>
  </r>
  <r>
    <s v="SALE270"/>
    <d v="2025-03-19T00:00:00"/>
    <s v="CUST1101"/>
    <s v="PROD89"/>
    <x v="18"/>
    <n v="4"/>
    <n v="4"/>
    <n v="461.83"/>
    <n v="461.83"/>
    <n v="0.28000000000000003"/>
    <n v="0.28000000000000003"/>
    <s v="PayPal"/>
    <n v="1330.0704000000001"/>
    <n v="1847.04"/>
    <x v="0"/>
  </r>
  <r>
    <s v="SALE271"/>
    <d v="2025-04-03T00:00:00"/>
    <s v="CUST1134"/>
    <s v="PROD70"/>
    <x v="2"/>
    <n v="2"/>
    <n v="2"/>
    <n v="105.15"/>
    <n v="105.15"/>
    <n v="0.06"/>
    <n v="0.06"/>
    <s v="Credit Card"/>
    <n v="197.68199999999999"/>
    <n v="210.24"/>
    <x v="1"/>
  </r>
  <r>
    <s v="SALE272"/>
    <d v="2025-02-05T00:00:00"/>
    <s v="CUST1033"/>
    <s v="PROD23"/>
    <x v="0"/>
    <n v="3"/>
    <n v="3"/>
    <n v="610.24"/>
    <n v="610.24"/>
    <n v="0.17"/>
    <n v="0.17"/>
    <s v="COD"/>
    <n v="1519.4975999999999"/>
    <n v="1830.55"/>
    <x v="0"/>
  </r>
  <r>
    <s v="SALE273"/>
    <d v="2025-01-10T00:00:00"/>
    <s v="CUST1312"/>
    <s v="PROD74"/>
    <x v="2"/>
    <n v="1"/>
    <n v="1"/>
    <n v="872.12"/>
    <n v="872.12"/>
    <n v="7.0000000000000007E-2"/>
    <n v="7.0000000000000007E-2"/>
    <s v="PayPal"/>
    <n v="811.07159999999999"/>
    <n v="872.05"/>
    <x v="1"/>
  </r>
  <r>
    <s v="SALE274"/>
    <d v="2024-01-25T00:00:00"/>
    <s v="CUST1433"/>
    <s v="PROD10"/>
    <x v="8"/>
    <n v="1"/>
    <n v="1"/>
    <n v="406.79"/>
    <n v="406.79"/>
    <n v="0.03"/>
    <n v="0.03"/>
    <s v="COD"/>
    <n v="394.58629999999999"/>
    <n v="406.76000000000005"/>
    <x v="0"/>
  </r>
  <r>
    <s v="SALE275"/>
    <d v="2025-10-02T00:00:00"/>
    <s v="CUST1372"/>
    <s v="PROD54"/>
    <x v="7"/>
    <n v="1"/>
    <n v="1"/>
    <n v="606.01"/>
    <n v="606.01"/>
    <n v="0.04"/>
    <n v="0.04"/>
    <s v="PayPal"/>
    <n v="581.76959999999997"/>
    <n v="605.97"/>
    <x v="2"/>
  </r>
  <r>
    <s v="SALE276"/>
    <d v="2024-07-10T00:00:00"/>
    <s v="CUST1349"/>
    <s v="PROD17"/>
    <x v="3"/>
    <n v="4"/>
    <n v="4"/>
    <n v="322.58"/>
    <n v="322.58"/>
    <n v="0.06"/>
    <n v="0.06"/>
    <s v="Credit Card"/>
    <n v="1212.9007999999999"/>
    <n v="1290.26"/>
    <x v="0"/>
  </r>
  <r>
    <s v="SALE277"/>
    <d v="2025-01-04T00:00:00"/>
    <s v="CUST1484"/>
    <s v="PROD77"/>
    <x v="14"/>
    <n v="4"/>
    <n v="4"/>
    <n v="463.17"/>
    <n v="463.17"/>
    <n v="0.06"/>
    <n v="0.06"/>
    <s v="PayPal"/>
    <n v="1741.5192"/>
    <n v="1852.6200000000001"/>
    <x v="3"/>
  </r>
  <r>
    <s v="SALE278"/>
    <d v="2025-05-21T00:00:00"/>
    <s v="CUST1316"/>
    <s v="PROD25"/>
    <x v="4"/>
    <n v="4"/>
    <n v="4"/>
    <n v="285.82"/>
    <n v="285.82"/>
    <n v="0.18"/>
    <n v="0.18"/>
    <s v="PayPal"/>
    <n v="937.4896"/>
    <n v="1143.0999999999999"/>
    <x v="2"/>
  </r>
  <r>
    <s v="SALE279"/>
    <d v="2025-07-30T00:00:00"/>
    <s v="CUST1326"/>
    <s v="PROD37"/>
    <x v="19"/>
    <n v="3"/>
    <n v="3"/>
    <n v="995.38"/>
    <n v="995.38"/>
    <n v="0.1"/>
    <n v="0.1"/>
    <s v="PayPal"/>
    <n v="2687.5259999999998"/>
    <n v="2986.04"/>
    <x v="2"/>
  </r>
  <r>
    <s v="SALE280"/>
    <d v="2025-04-10T00:00:00"/>
    <s v="CUST1119"/>
    <s v="PROD62"/>
    <x v="2"/>
    <n v="1"/>
    <n v="1"/>
    <n v="329.31"/>
    <n v="329.31"/>
    <n v="0.09"/>
    <n v="0.09"/>
    <s v="Credit Card"/>
    <n v="299.6721"/>
    <n v="329.22"/>
    <x v="1"/>
  </r>
  <r>
    <s v="SALE281"/>
    <d v="2024-07-02T00:00:00"/>
    <s v="CUST1490"/>
    <s v="PROD47"/>
    <x v="9"/>
    <n v="3"/>
    <n v="3"/>
    <n v="64.2"/>
    <n v="64.2"/>
    <n v="0.08"/>
    <n v="0.08"/>
    <s v="COD"/>
    <n v="177.19200000000001"/>
    <n v="192.52"/>
    <x v="1"/>
  </r>
  <r>
    <s v="SALE282"/>
    <d v="2025-06-21T00:00:00"/>
    <s v="CUST1262"/>
    <s v="PROD11"/>
    <x v="13"/>
    <n v="3"/>
    <n v="3"/>
    <n v="697.13"/>
    <n v="697.13"/>
    <n v="0.25"/>
    <n v="0.25"/>
    <s v="COD"/>
    <n v="1568.5425"/>
    <n v="2091.14"/>
    <x v="3"/>
  </r>
  <r>
    <s v="SALE283"/>
    <d v="2024-12-13T00:00:00"/>
    <s v="CUST1022"/>
    <s v="PROD9"/>
    <x v="3"/>
    <n v="3"/>
    <n v="3"/>
    <n v="134.30000000000001"/>
    <n v="134.30000000000001"/>
    <n v="0.14000000000000001"/>
    <n v="0.14000000000000001"/>
    <s v="Credit Card"/>
    <n v="346.49400000000003"/>
    <n v="402.76000000000005"/>
    <x v="0"/>
  </r>
  <r>
    <s v="SALE284"/>
    <d v="2024-08-14T00:00:00"/>
    <s v="CUST1260"/>
    <s v="PROD84"/>
    <x v="13"/>
    <n v="1"/>
    <n v="1"/>
    <n v="520.92999999999995"/>
    <n v="520.92999999999995"/>
    <n v="0.15"/>
    <n v="0.15"/>
    <s v="Credit Card"/>
    <n v="442.79050000000001"/>
    <n v="520.78"/>
    <x v="3"/>
  </r>
  <r>
    <s v="SALE285"/>
    <d v="2025-03-05T00:00:00"/>
    <s v="CUST1225"/>
    <s v="PROD19"/>
    <x v="4"/>
    <n v="2"/>
    <n v="2"/>
    <n v="350.12"/>
    <n v="350.12"/>
    <n v="0.21"/>
    <n v="0.21"/>
    <s v="COD"/>
    <n v="553.18960000000004"/>
    <n v="700.03"/>
    <x v="2"/>
  </r>
  <r>
    <s v="SALE286"/>
    <d v="2024-01-17T00:00:00"/>
    <s v="CUST1466"/>
    <s v="PROD48"/>
    <x v="12"/>
    <n v="3"/>
    <n v="3"/>
    <n v="807.95"/>
    <n v="807.95"/>
    <n v="0.1"/>
    <n v="0.1"/>
    <s v="PayPal"/>
    <n v="2181.4650000000011"/>
    <n v="2423.7500000000005"/>
    <x v="3"/>
  </r>
  <r>
    <s v="SALE287"/>
    <d v="2025-08-20T00:00:00"/>
    <s v="CUST1335"/>
    <s v="PROD38"/>
    <x v="16"/>
    <n v="4"/>
    <n v="4"/>
    <n v="766.03"/>
    <n v="766.03"/>
    <n v="0.28999999999999998"/>
    <n v="0.28999999999999998"/>
    <s v="PayPal"/>
    <n v="2175.5252"/>
    <n v="3063.83"/>
    <x v="3"/>
  </r>
  <r>
    <s v="SALE288"/>
    <d v="2024-04-04T00:00:00"/>
    <s v="CUST1182"/>
    <s v="PROD57"/>
    <x v="2"/>
    <n v="3"/>
    <n v="3"/>
    <n v="545.1"/>
    <n v="545.1"/>
    <n v="0.08"/>
    <n v="0.08"/>
    <s v="COD"/>
    <n v="1504.4760000000001"/>
    <n v="1635.2200000000003"/>
    <x v="1"/>
  </r>
  <r>
    <s v="SALE289"/>
    <d v="2024-05-26T00:00:00"/>
    <s v="CUST1263"/>
    <s v="PROD65"/>
    <x v="4"/>
    <n v="1"/>
    <n v="1"/>
    <n v="203.61"/>
    <n v="203.61"/>
    <n v="0.24"/>
    <n v="0.24"/>
    <s v="COD"/>
    <n v="154.74359999999999"/>
    <n v="203.37"/>
    <x v="2"/>
  </r>
  <r>
    <s v="SALE290"/>
    <d v="2025-07-18T00:00:00"/>
    <s v="CUST1417"/>
    <s v="PROD97"/>
    <x v="10"/>
    <n v="4"/>
    <n v="4"/>
    <n v="493.8"/>
    <n v="493.8"/>
    <n v="0.24"/>
    <n v="0.24"/>
    <s v="COD"/>
    <n v="1501.152"/>
    <n v="1974.96"/>
    <x v="0"/>
  </r>
  <r>
    <s v="SALE291"/>
    <d v="2024-07-12T00:00:00"/>
    <s v="CUST1017"/>
    <s v="PROD41"/>
    <x v="1"/>
    <n v="1"/>
    <n v="1"/>
    <n v="640.54999999999995"/>
    <n v="640.54999999999995"/>
    <n v="0.25"/>
    <n v="0.25"/>
    <s v="Credit Card"/>
    <n v="480.41250000000002"/>
    <n v="640.29999999999995"/>
    <x v="0"/>
  </r>
  <r>
    <s v="SALE292"/>
    <d v="2024-09-10T00:00:00"/>
    <s v="CUST1119"/>
    <s v="PROD74"/>
    <x v="5"/>
    <n v="1"/>
    <n v="1"/>
    <n v="702.53"/>
    <n v="702.53"/>
    <n v="0.3"/>
    <n v="0.3"/>
    <s v="Credit Card"/>
    <n v="491.77100000000002"/>
    <n v="702.23"/>
    <x v="2"/>
  </r>
  <r>
    <s v="SALE293"/>
    <d v="2025-06-18T00:00:00"/>
    <s v="CUST1224"/>
    <s v="PROD39"/>
    <x v="2"/>
    <n v="4"/>
    <n v="4"/>
    <n v="139.94"/>
    <n v="139.94"/>
    <n v="0.24"/>
    <n v="0.24"/>
    <s v="Credit Card"/>
    <n v="425.41759999999999"/>
    <n v="559.52"/>
    <x v="1"/>
  </r>
  <r>
    <s v="SALE294"/>
    <d v="2024-12-28T00:00:00"/>
    <s v="CUST1277"/>
    <s v="PROD19"/>
    <x v="2"/>
    <n v="2"/>
    <n v="2"/>
    <n v="230.85"/>
    <n v="230.85"/>
    <n v="0.18"/>
    <n v="0.18"/>
    <s v="Credit Card"/>
    <n v="378.59399999999999"/>
    <n v="461.52"/>
    <x v="1"/>
  </r>
  <r>
    <s v="SALE295"/>
    <d v="2024-09-21T00:00:00"/>
    <s v="CUST1211"/>
    <s v="PROD85"/>
    <x v="1"/>
    <n v="4"/>
    <n v="4"/>
    <n v="626.35"/>
    <n v="626.35"/>
    <n v="0.25"/>
    <n v="0.25"/>
    <s v="COD"/>
    <n v="1879.05"/>
    <n v="2505.15"/>
    <x v="0"/>
  </r>
  <r>
    <s v="SALE296"/>
    <d v="2024-05-22T00:00:00"/>
    <s v="CUST1082"/>
    <s v="PROD41"/>
    <x v="7"/>
    <n v="4"/>
    <n v="4"/>
    <n v="108.55"/>
    <n v="108.55"/>
    <n v="0.18"/>
    <n v="0.18"/>
    <s v="PayPal"/>
    <n v="356.04399999999998"/>
    <n v="434.02"/>
    <x v="2"/>
  </r>
  <r>
    <s v="SALE297"/>
    <d v="2025-08-02T00:00:00"/>
    <s v="CUST1191"/>
    <s v="PROD17"/>
    <x v="8"/>
    <n v="4"/>
    <n v="4"/>
    <n v="353.67"/>
    <n v="353.67"/>
    <n v="0.03"/>
    <n v="0.03"/>
    <s v="COD"/>
    <n v="1372.2396000000001"/>
    <n v="1414.65"/>
    <x v="0"/>
  </r>
  <r>
    <s v="SALE298"/>
    <d v="2024-10-18T00:00:00"/>
    <s v="CUST1065"/>
    <s v="PROD90"/>
    <x v="8"/>
    <n v="4"/>
    <n v="4"/>
    <n v="61.98"/>
    <n v="61.98"/>
    <n v="0.16"/>
    <n v="0.16"/>
    <s v="Credit Card"/>
    <n v="208.25280000000001"/>
    <n v="247.76"/>
    <x v="0"/>
  </r>
  <r>
    <s v="SALE299"/>
    <d v="2024-02-26T00:00:00"/>
    <s v="CUST1216"/>
    <s v="PROD22"/>
    <x v="12"/>
    <n v="2"/>
    <n v="2"/>
    <n v="873.1"/>
    <n v="873.1"/>
    <n v="0.12"/>
    <n v="0.12"/>
    <s v="PayPal"/>
    <n v="1536.6559999999999"/>
    <n v="1746.0800000000002"/>
    <x v="3"/>
  </r>
  <r>
    <s v="SALE300"/>
    <d v="2023-12-08T00:00:00"/>
    <s v="CUST1198"/>
    <s v="PROD12"/>
    <x v="10"/>
    <n v="4"/>
    <n v="4"/>
    <n v="889.47"/>
    <n v="889.47"/>
    <n v="0.24"/>
    <n v="0.24"/>
    <s v="Credit Card"/>
    <n v="2703.9888000000001"/>
    <n v="3557.6400000000003"/>
    <x v="0"/>
  </r>
  <r>
    <s v="SALE301"/>
    <d v="2024-10-31T00:00:00"/>
    <s v="CUST1028"/>
    <s v="PROD74"/>
    <x v="19"/>
    <n v="3"/>
    <n v="3"/>
    <n v="803.76"/>
    <n v="803.76"/>
    <n v="0.19"/>
    <n v="0.19"/>
    <s v="COD"/>
    <n v="1953.1368"/>
    <n v="2411.0899999999997"/>
    <x v="2"/>
  </r>
  <r>
    <s v="SALE302"/>
    <d v="2024-11-28T00:00:00"/>
    <s v="CUST1468"/>
    <s v="PROD75"/>
    <x v="3"/>
    <n v="2"/>
    <n v="2"/>
    <n v="865.14"/>
    <n v="865.14"/>
    <n v="0.2"/>
    <n v="0.2"/>
    <s v="PayPal"/>
    <n v="1384.2239999999999"/>
    <n v="1730.08"/>
    <x v="0"/>
  </r>
  <r>
    <s v="SALE303"/>
    <d v="2025-06-05T00:00:00"/>
    <s v="CUST1097"/>
    <s v="PROD31"/>
    <x v="11"/>
    <n v="2"/>
    <n v="2"/>
    <n v="916.49"/>
    <n v="916.49"/>
    <n v="0.3"/>
    <n v="0.3"/>
    <s v="COD"/>
    <n v="1283.086"/>
    <n v="1832.68"/>
    <x v="2"/>
  </r>
  <r>
    <s v="SALE304"/>
    <d v="2024-11-19T00:00:00"/>
    <s v="CUST1042"/>
    <s v="PROD51"/>
    <x v="18"/>
    <n v="3"/>
    <n v="3"/>
    <n v="781.39"/>
    <n v="781.39"/>
    <n v="0.12"/>
    <n v="0.12"/>
    <s v="Credit Card"/>
    <n v="2062.8696"/>
    <n v="2344.0500000000002"/>
    <x v="0"/>
  </r>
  <r>
    <s v="SALE305"/>
    <d v="2024-05-19T00:00:00"/>
    <s v="CUST1211"/>
    <s v="PROD38"/>
    <x v="18"/>
    <n v="4"/>
    <n v="4"/>
    <n v="619.74"/>
    <n v="619.74"/>
    <n v="0.13"/>
    <n v="0.13"/>
    <s v="COD"/>
    <n v="2156.6952000000001"/>
    <n v="2478.83"/>
    <x v="0"/>
  </r>
  <r>
    <s v="SALE306"/>
    <d v="2025-01-22T00:00:00"/>
    <s v="CUST1481"/>
    <s v="PROD62"/>
    <x v="7"/>
    <n v="2"/>
    <n v="2"/>
    <n v="837.76"/>
    <n v="837.76"/>
    <n v="0.03"/>
    <n v="0.03"/>
    <s v="COD"/>
    <n v="1625.2544"/>
    <n v="1675.49"/>
    <x v="2"/>
  </r>
  <r>
    <s v="SALE307"/>
    <d v="2025-07-04T00:00:00"/>
    <s v="CUST1451"/>
    <s v="PROD90"/>
    <x v="8"/>
    <n v="3"/>
    <n v="3"/>
    <n v="135.94"/>
    <n v="135.94"/>
    <n v="0.2"/>
    <n v="0.2"/>
    <s v="Credit Card"/>
    <n v="326.25599999999997"/>
    <n v="407.62"/>
    <x v="0"/>
  </r>
  <r>
    <s v="SALE308"/>
    <d v="2025-05-19T00:00:00"/>
    <s v="CUST1479"/>
    <s v="PROD74"/>
    <x v="8"/>
    <n v="4"/>
    <n v="4"/>
    <n v="396.53"/>
    <n v="396.53"/>
    <n v="7.0000000000000007E-2"/>
    <n v="7.0000000000000007E-2"/>
    <s v="PayPal"/>
    <n v="1475.0916"/>
    <n v="1586.05"/>
    <x v="0"/>
  </r>
  <r>
    <s v="SALE309"/>
    <d v="2023-12-04T00:00:00"/>
    <s v="CUST1220"/>
    <s v="PROD29"/>
    <x v="7"/>
    <n v="2"/>
    <n v="2"/>
    <n v="722.45"/>
    <n v="722.45"/>
    <n v="0.22"/>
    <n v="0.22"/>
    <s v="PayPal"/>
    <n v="1127.0219999999999"/>
    <n v="1444.68"/>
    <x v="2"/>
  </r>
  <r>
    <s v="SALE310"/>
    <d v="2024-07-31T00:00:00"/>
    <s v="CUST1047"/>
    <s v="PROD64"/>
    <x v="17"/>
    <n v="2"/>
    <n v="2"/>
    <n v="138.41"/>
    <n v="138.41"/>
    <n v="0.02"/>
    <n v="0.02"/>
    <s v="Credit Card"/>
    <n v="271.28359999999998"/>
    <n v="276.8"/>
    <x v="2"/>
  </r>
  <r>
    <s v="SALE311"/>
    <d v="2025-01-22T00:00:00"/>
    <s v="CUST1126"/>
    <s v="PROD80"/>
    <x v="17"/>
    <n v="4"/>
    <n v="4"/>
    <n v="741.51"/>
    <n v="741.51"/>
    <n v="0.09"/>
    <n v="0.09"/>
    <s v="COD"/>
    <n v="2699.0963999999999"/>
    <n v="2965.95"/>
    <x v="2"/>
  </r>
  <r>
    <s v="SALE312"/>
    <d v="2024-11-15T00:00:00"/>
    <s v="CUST1023"/>
    <s v="PROD80"/>
    <x v="1"/>
    <n v="2"/>
    <n v="2"/>
    <n v="588.9"/>
    <n v="588.9"/>
    <n v="0.19"/>
    <n v="0.19"/>
    <s v="PayPal"/>
    <n v="954.01800000000003"/>
    <n v="1177.6099999999999"/>
    <x v="0"/>
  </r>
  <r>
    <s v="SALE313"/>
    <d v="2024-04-07T00:00:00"/>
    <s v="CUST1304"/>
    <s v="PROD50"/>
    <x v="17"/>
    <n v="1"/>
    <n v="1"/>
    <n v="88.92"/>
    <n v="88.92"/>
    <n v="0.19"/>
    <n v="0.19"/>
    <s v="PayPal"/>
    <n v="72.025200000000012"/>
    <n v="88.73"/>
    <x v="2"/>
  </r>
  <r>
    <s v="SALE314"/>
    <d v="2024-02-17T00:00:00"/>
    <s v="CUST1118"/>
    <s v="PROD61"/>
    <x v="9"/>
    <n v="1"/>
    <n v="1"/>
    <n v="299.13"/>
    <n v="299.13"/>
    <n v="0.1"/>
    <n v="0.1"/>
    <s v="COD"/>
    <n v="269.21699999999998"/>
    <n v="299.02999999999997"/>
    <x v="1"/>
  </r>
  <r>
    <s v="SALE315"/>
    <d v="2024-05-21T00:00:00"/>
    <s v="CUST1116"/>
    <s v="PROD77"/>
    <x v="0"/>
    <n v="2"/>
    <n v="2"/>
    <n v="548.29999999999995"/>
    <n v="548.29999999999995"/>
    <n v="0.23"/>
    <n v="0.23"/>
    <s v="Credit Card"/>
    <n v="844.38199999999995"/>
    <n v="1096.3699999999999"/>
    <x v="0"/>
  </r>
  <r>
    <s v="SALE316"/>
    <d v="2024-05-23T00:00:00"/>
    <s v="CUST1262"/>
    <s v="PROD54"/>
    <x v="15"/>
    <n v="3"/>
    <n v="3"/>
    <n v="977.55"/>
    <n v="977.55"/>
    <n v="0.02"/>
    <n v="0.02"/>
    <s v="PayPal"/>
    <n v="2873.9969999999989"/>
    <n v="2932.6299999999997"/>
    <x v="3"/>
  </r>
  <r>
    <s v="SALE317"/>
    <d v="2025-06-15T00:00:00"/>
    <s v="CUST1346"/>
    <s v="PROD44"/>
    <x v="14"/>
    <n v="1"/>
    <n v="1"/>
    <n v="459.42"/>
    <n v="459.42"/>
    <n v="0.28000000000000003"/>
    <n v="0.28000000000000003"/>
    <s v="COD"/>
    <n v="330.7824"/>
    <n v="459.14000000000004"/>
    <x v="3"/>
  </r>
  <r>
    <s v="SALE318"/>
    <d v="2025-01-06T00:00:00"/>
    <s v="CUST1088"/>
    <s v="PROD2"/>
    <x v="5"/>
    <n v="2"/>
    <n v="2"/>
    <n v="123.19"/>
    <n v="123.19"/>
    <n v="0.19"/>
    <n v="0.19"/>
    <s v="Credit Card"/>
    <n v="199.56780000000001"/>
    <n v="246.19"/>
    <x v="2"/>
  </r>
  <r>
    <s v="SALE319"/>
    <d v="2025-08-10T00:00:00"/>
    <s v="CUST1358"/>
    <s v="PROD55"/>
    <x v="12"/>
    <n v="1"/>
    <n v="1"/>
    <n v="222.95"/>
    <n v="222.95"/>
    <n v="0.02"/>
    <n v="0.02"/>
    <s v="PayPal"/>
    <n v="218.49100000000001"/>
    <n v="222.92999999999998"/>
    <x v="3"/>
  </r>
  <r>
    <s v="SALE320"/>
    <d v="2025-07-02T00:00:00"/>
    <s v="CUST1332"/>
    <s v="PROD32"/>
    <x v="5"/>
    <n v="3"/>
    <n v="3"/>
    <n v="601.92999999999995"/>
    <n v="601.92999999999995"/>
    <n v="0.14000000000000001"/>
    <n v="0.14000000000000001"/>
    <s v="Credit Card"/>
    <n v="1552.9793999999999"/>
    <n v="1805.6499999999999"/>
    <x v="2"/>
  </r>
  <r>
    <s v="SALE321"/>
    <d v="2024-03-29T00:00:00"/>
    <s v="CUST1297"/>
    <s v="PROD69"/>
    <x v="17"/>
    <n v="1"/>
    <n v="1"/>
    <n v="564.1"/>
    <n v="564.1"/>
    <n v="0.03"/>
    <n v="0.03"/>
    <s v="Credit Card"/>
    <n v="547.17700000000002"/>
    <n v="564.07000000000005"/>
    <x v="2"/>
  </r>
  <r>
    <s v="SALE322"/>
    <d v="2025-01-15T00:00:00"/>
    <s v="CUST1095"/>
    <s v="PROD80"/>
    <x v="3"/>
    <n v="1"/>
    <n v="1"/>
    <n v="516.62"/>
    <n v="516.62"/>
    <n v="0.18"/>
    <n v="0.18"/>
    <s v="Credit Card"/>
    <n v="423.62840000000011"/>
    <n v="516.44000000000005"/>
    <x v="0"/>
  </r>
  <r>
    <s v="SALE323"/>
    <d v="2024-07-24T00:00:00"/>
    <s v="CUST1438"/>
    <s v="PROD63"/>
    <x v="18"/>
    <n v="1"/>
    <n v="1"/>
    <n v="934.75"/>
    <n v="934.75"/>
    <n v="0.11"/>
    <n v="0.11"/>
    <s v="PayPal"/>
    <n v="831.92750000000001"/>
    <n v="934.64"/>
    <x v="0"/>
  </r>
  <r>
    <s v="SALE324"/>
    <d v="2024-04-25T00:00:00"/>
    <s v="CUST1234"/>
    <s v="PROD98"/>
    <x v="4"/>
    <n v="4"/>
    <n v="4"/>
    <n v="548.44000000000005"/>
    <n v="548.44000000000005"/>
    <n v="0.05"/>
    <n v="0.05"/>
    <s v="PayPal"/>
    <n v="2084.0720000000001"/>
    <n v="2193.71"/>
    <x v="2"/>
  </r>
  <r>
    <s v="SALE325"/>
    <d v="2025-04-17T00:00:00"/>
    <s v="CUST1013"/>
    <s v="PROD37"/>
    <x v="0"/>
    <n v="3"/>
    <n v="3"/>
    <n v="361.11"/>
    <n v="361.11"/>
    <n v="0.06"/>
    <n v="0.06"/>
    <s v="Credit Card"/>
    <n v="1018.3302"/>
    <n v="1083.27"/>
    <x v="0"/>
  </r>
  <r>
    <s v="SALE326"/>
    <d v="2025-09-24T00:00:00"/>
    <s v="CUST1187"/>
    <s v="PROD13"/>
    <x v="8"/>
    <n v="2"/>
    <n v="2"/>
    <n v="610.37"/>
    <n v="610.37"/>
    <n v="0.1"/>
    <n v="0.1"/>
    <s v="PayPal"/>
    <n v="1098.6659999999999"/>
    <n v="1220.6400000000001"/>
    <x v="0"/>
  </r>
  <r>
    <s v="SALE327"/>
    <d v="2023-11-10T00:00:00"/>
    <s v="CUST1334"/>
    <s v="PROD51"/>
    <x v="9"/>
    <n v="1"/>
    <n v="1"/>
    <n v="272.2"/>
    <n v="272.2"/>
    <n v="0.3"/>
    <n v="0.3"/>
    <s v="Credit Card"/>
    <n v="190.54"/>
    <n v="271.89999999999998"/>
    <x v="1"/>
  </r>
  <r>
    <s v="SALE328"/>
    <d v="2024-02-27T00:00:00"/>
    <s v="CUST1438"/>
    <s v="PROD77"/>
    <x v="16"/>
    <n v="3"/>
    <n v="3"/>
    <n v="573.1"/>
    <n v="573.1"/>
    <n v="0.16"/>
    <n v="0.16"/>
    <s v="COD"/>
    <n v="1444.212"/>
    <n v="1719.14"/>
    <x v="3"/>
  </r>
  <r>
    <s v="SALE329"/>
    <d v="2025-04-09T00:00:00"/>
    <s v="CUST1322"/>
    <s v="PROD6"/>
    <x v="6"/>
    <n v="4"/>
    <n v="4"/>
    <n v="24.72"/>
    <n v="24.72"/>
    <n v="0.28000000000000003"/>
    <n v="0.28000000000000003"/>
    <s v="Credit Card"/>
    <n v="71.193599999999989"/>
    <n v="98.6"/>
    <x v="3"/>
  </r>
  <r>
    <s v="SALE330"/>
    <d v="2024-07-05T00:00:00"/>
    <s v="CUST1251"/>
    <s v="PROD9"/>
    <x v="11"/>
    <n v="3"/>
    <n v="3"/>
    <n v="268.89"/>
    <n v="268.89"/>
    <n v="7.0000000000000007E-2"/>
    <n v="7.0000000000000007E-2"/>
    <s v="COD"/>
    <n v="750.20309999999995"/>
    <n v="806.59999999999991"/>
    <x v="2"/>
  </r>
  <r>
    <s v="SALE331"/>
    <d v="2025-08-21T00:00:00"/>
    <s v="CUST1257"/>
    <s v="PROD68"/>
    <x v="11"/>
    <n v="1"/>
    <n v="1"/>
    <n v="78.5"/>
    <n v="78.5"/>
    <n v="0.17"/>
    <n v="0.17"/>
    <s v="COD"/>
    <n v="65.155000000000001"/>
    <n v="78.33"/>
    <x v="2"/>
  </r>
  <r>
    <s v="SALE332"/>
    <d v="2025-06-07T00:00:00"/>
    <s v="CUST1133"/>
    <s v="PROD36"/>
    <x v="5"/>
    <n v="3"/>
    <n v="3"/>
    <n v="399.42"/>
    <n v="399.42"/>
    <n v="0.02"/>
    <n v="0.02"/>
    <s v="Credit Card"/>
    <n v="1174.2947999999999"/>
    <n v="1198.24"/>
    <x v="2"/>
  </r>
  <r>
    <s v="SALE333"/>
    <d v="2025-08-22T00:00:00"/>
    <s v="CUST1085"/>
    <s v="PROD31"/>
    <x v="12"/>
    <n v="3"/>
    <n v="3"/>
    <n v="455.82"/>
    <n v="455.82"/>
    <n v="0.01"/>
    <n v="0.01"/>
    <s v="PayPal"/>
    <n v="1353.7854"/>
    <n v="1367.45"/>
    <x v="3"/>
  </r>
  <r>
    <s v="SALE334"/>
    <d v="2024-11-13T00:00:00"/>
    <s v="CUST1349"/>
    <s v="PROD50"/>
    <x v="3"/>
    <n v="2"/>
    <n v="2"/>
    <n v="613.23"/>
    <n v="613.23"/>
    <n v="0.15"/>
    <n v="0.15"/>
    <s v="PayPal"/>
    <n v="1042.491"/>
    <n v="1226.31"/>
    <x v="0"/>
  </r>
  <r>
    <s v="SALE335"/>
    <d v="2024-01-18T00:00:00"/>
    <s v="CUST1458"/>
    <s v="PROD2"/>
    <x v="7"/>
    <n v="4"/>
    <n v="4"/>
    <n v="971.9"/>
    <n v="971.9"/>
    <n v="0.28000000000000003"/>
    <n v="0.28000000000000003"/>
    <s v="PayPal"/>
    <n v="2799.0720000000001"/>
    <n v="3887.3199999999997"/>
    <x v="2"/>
  </r>
  <r>
    <s v="SALE336"/>
    <d v="2024-08-15T00:00:00"/>
    <s v="CUST1034"/>
    <s v="PROD28"/>
    <x v="4"/>
    <n v="3"/>
    <n v="3"/>
    <n v="884.92"/>
    <n v="884.92"/>
    <n v="0.06"/>
    <n v="0.06"/>
    <s v="PayPal"/>
    <n v="2495.4744000000001"/>
    <n v="2654.7"/>
    <x v="2"/>
  </r>
  <r>
    <s v="SALE337"/>
    <d v="2025-09-21T00:00:00"/>
    <s v="CUST1087"/>
    <s v="PROD8"/>
    <x v="11"/>
    <n v="1"/>
    <n v="1"/>
    <n v="125"/>
    <n v="125"/>
    <n v="0.23"/>
    <n v="0.23"/>
    <s v="Credit Card"/>
    <n v="96.25"/>
    <n v="124.77"/>
    <x v="2"/>
  </r>
  <r>
    <s v="SALE338"/>
    <d v="2024-06-22T00:00:00"/>
    <s v="CUST1128"/>
    <s v="PROD10"/>
    <x v="10"/>
    <n v="2"/>
    <n v="2"/>
    <n v="188.25"/>
    <n v="188.25"/>
    <n v="0.08"/>
    <n v="0.08"/>
    <s v="PayPal"/>
    <n v="346.38"/>
    <n v="376.42"/>
    <x v="0"/>
  </r>
  <r>
    <s v="SALE339"/>
    <d v="2024-01-12T00:00:00"/>
    <s v="CUST1222"/>
    <s v="PROD46"/>
    <x v="16"/>
    <n v="4"/>
    <n v="4"/>
    <n v="344.12"/>
    <n v="344.12"/>
    <n v="0.25"/>
    <n v="0.25"/>
    <s v="PayPal"/>
    <n v="1032.3599999999999"/>
    <n v="1376.23"/>
    <x v="3"/>
  </r>
  <r>
    <s v="SALE340"/>
    <d v="2023-10-19T00:00:00"/>
    <s v="CUST1047"/>
    <s v="PROD17"/>
    <x v="12"/>
    <n v="3"/>
    <n v="3"/>
    <n v="997.95"/>
    <n v="997.95"/>
    <n v="0.09"/>
    <n v="0.09"/>
    <s v="COD"/>
    <n v="2724.4034999999999"/>
    <n v="2993.76"/>
    <x v="3"/>
  </r>
  <r>
    <s v="SALE341"/>
    <d v="2025-03-11T00:00:00"/>
    <s v="CUST1150"/>
    <s v="PROD11"/>
    <x v="10"/>
    <n v="3"/>
    <n v="3"/>
    <n v="121.64"/>
    <n v="121.64"/>
    <n v="7.0000000000000007E-2"/>
    <n v="7.0000000000000007E-2"/>
    <s v="PayPal"/>
    <n v="339.37560000000002"/>
    <n v="364.85"/>
    <x v="0"/>
  </r>
  <r>
    <s v="SALE342"/>
    <d v="2024-09-22T00:00:00"/>
    <s v="CUST1221"/>
    <s v="PROD68"/>
    <x v="15"/>
    <n v="2"/>
    <n v="2"/>
    <n v="692.72"/>
    <n v="692.72"/>
    <n v="0.13"/>
    <n v="0.13"/>
    <s v="PayPal"/>
    <n v="1205.3327999999999"/>
    <n v="1385.31"/>
    <x v="3"/>
  </r>
  <r>
    <s v="SALE343"/>
    <d v="2024-11-27T00:00:00"/>
    <s v="CUST1027"/>
    <s v="PROD24"/>
    <x v="12"/>
    <n v="3"/>
    <n v="3"/>
    <n v="794.59"/>
    <n v="794.59"/>
    <n v="0.03"/>
    <n v="0.03"/>
    <s v="PayPal"/>
    <n v="2312.2568999999999"/>
    <n v="2383.7399999999998"/>
    <x v="3"/>
  </r>
  <r>
    <s v="SALE344"/>
    <d v="2023-10-25T00:00:00"/>
    <s v="CUST1014"/>
    <s v="PROD26"/>
    <x v="11"/>
    <n v="1"/>
    <n v="1"/>
    <n v="907.95"/>
    <n v="907.95"/>
    <n v="0.1"/>
    <n v="0.1"/>
    <s v="PayPal"/>
    <n v="817.15500000000009"/>
    <n v="907.85"/>
    <x v="2"/>
  </r>
  <r>
    <s v="SALE345"/>
    <d v="2025-10-10T00:00:00"/>
    <s v="CUST1287"/>
    <s v="PROD50"/>
    <x v="6"/>
    <n v="2"/>
    <n v="2"/>
    <n v="660.81"/>
    <n v="660.81"/>
    <n v="0.18"/>
    <n v="0.18"/>
    <s v="Credit Card"/>
    <n v="1083.7284"/>
    <n v="1321.4399999999998"/>
    <x v="3"/>
  </r>
  <r>
    <s v="SALE346"/>
    <d v="2025-09-15T00:00:00"/>
    <s v="CUST1061"/>
    <s v="PROD51"/>
    <x v="2"/>
    <n v="3"/>
    <n v="3"/>
    <n v="564.94000000000005"/>
    <n v="564.94000000000005"/>
    <n v="0.22"/>
    <n v="0.22"/>
    <s v="COD"/>
    <n v="1321.9595999999999"/>
    <n v="1694.6000000000001"/>
    <x v="1"/>
  </r>
  <r>
    <s v="SALE347"/>
    <d v="2024-09-06T00:00:00"/>
    <s v="CUST1054"/>
    <s v="PROD15"/>
    <x v="10"/>
    <n v="2"/>
    <n v="2"/>
    <n v="280.37"/>
    <n v="280.37"/>
    <n v="0.22"/>
    <n v="0.22"/>
    <s v="COD"/>
    <n v="437.37720000000002"/>
    <n v="560.52"/>
    <x v="0"/>
  </r>
  <r>
    <s v="SALE348"/>
    <d v="2024-07-16T00:00:00"/>
    <s v="CUST1372"/>
    <s v="PROD50"/>
    <x v="0"/>
    <n v="2"/>
    <n v="2"/>
    <n v="85.23"/>
    <n v="85.23"/>
    <n v="0.13"/>
    <n v="0.13"/>
    <s v="Credit Card"/>
    <n v="148.30019999999999"/>
    <n v="170.33"/>
    <x v="0"/>
  </r>
  <r>
    <s v="SALE349"/>
    <d v="2025-04-01T00:00:00"/>
    <s v="CUST1312"/>
    <s v="PROD27"/>
    <x v="13"/>
    <n v="2"/>
    <n v="2"/>
    <n v="563.29999999999995"/>
    <n v="563.29999999999995"/>
    <n v="0.26"/>
    <n v="0.26"/>
    <s v="Credit Card"/>
    <n v="833.68399999999997"/>
    <n v="1126.3399999999999"/>
    <x v="3"/>
  </r>
  <r>
    <s v="SALE350"/>
    <d v="2024-01-18T00:00:00"/>
    <s v="CUST1033"/>
    <s v="PROD80"/>
    <x v="14"/>
    <n v="2"/>
    <n v="2"/>
    <n v="827.81"/>
    <n v="827.81"/>
    <n v="0.04"/>
    <n v="0.04"/>
    <s v="PayPal"/>
    <n v="1589.3951999999999"/>
    <n v="1655.58"/>
    <x v="3"/>
  </r>
  <r>
    <s v="SALE351"/>
    <d v="2024-11-25T00:00:00"/>
    <s v="CUST1214"/>
    <s v="PROD12"/>
    <x v="14"/>
    <n v="3"/>
    <n v="3"/>
    <n v="877.71"/>
    <n v="877.71"/>
    <n v="0.12"/>
    <n v="0.12"/>
    <s v="PayPal"/>
    <n v="2317.1543999999999"/>
    <n v="2633.01"/>
    <x v="3"/>
  </r>
  <r>
    <s v="SALE352"/>
    <d v="2024-11-07T00:00:00"/>
    <s v="CUST1257"/>
    <s v="PROD57"/>
    <x v="11"/>
    <n v="4"/>
    <n v="4"/>
    <n v="488.56"/>
    <n v="488.56"/>
    <n v="0.26"/>
    <n v="0.26"/>
    <s v="COD"/>
    <n v="1446.1376"/>
    <n v="1953.98"/>
    <x v="2"/>
  </r>
  <r>
    <s v="SALE353"/>
    <d v="2024-07-28T00:00:00"/>
    <s v="CUST1104"/>
    <s v="PROD25"/>
    <x v="18"/>
    <n v="4"/>
    <n v="4"/>
    <n v="175.91"/>
    <n v="175.91"/>
    <n v="0.13"/>
    <n v="0.13"/>
    <s v="PayPal"/>
    <n v="612.16679999999997"/>
    <n v="703.51"/>
    <x v="0"/>
  </r>
  <r>
    <s v="SALE354"/>
    <d v="2024-04-16T00:00:00"/>
    <s v="CUST1248"/>
    <s v="PROD87"/>
    <x v="2"/>
    <n v="4"/>
    <n v="4"/>
    <n v="289.66000000000003"/>
    <n v="289.66000000000003"/>
    <n v="0.25"/>
    <n v="0.25"/>
    <s v="COD"/>
    <n v="868.98"/>
    <n v="1158.3900000000001"/>
    <x v="1"/>
  </r>
  <r>
    <s v="SALE355"/>
    <d v="2024-01-13T00:00:00"/>
    <s v="CUST1241"/>
    <s v="PROD15"/>
    <x v="10"/>
    <n v="2"/>
    <n v="2"/>
    <n v="899.27"/>
    <n v="899.27"/>
    <n v="0.17"/>
    <n v="0.17"/>
    <s v="Credit Card"/>
    <n v="1492.7882"/>
    <n v="1798.37"/>
    <x v="0"/>
  </r>
  <r>
    <s v="SALE356"/>
    <d v="2024-01-08T00:00:00"/>
    <s v="CUST1065"/>
    <s v="PROD18"/>
    <x v="8"/>
    <n v="1"/>
    <n v="1"/>
    <n v="691.38"/>
    <n v="691.38"/>
    <n v="0.11"/>
    <n v="0.11"/>
    <s v="COD"/>
    <n v="615.32820000000004"/>
    <n v="691.27"/>
    <x v="0"/>
  </r>
  <r>
    <s v="SALE357"/>
    <d v="2024-09-29T00:00:00"/>
    <s v="CUST1165"/>
    <s v="PROD27"/>
    <x v="6"/>
    <n v="3"/>
    <n v="3"/>
    <n v="158.72"/>
    <n v="158.72"/>
    <n v="0.13"/>
    <n v="0.13"/>
    <s v="Credit Card"/>
    <n v="414.25920000000002"/>
    <n v="476.03"/>
    <x v="3"/>
  </r>
  <r>
    <s v="SALE358"/>
    <d v="2024-05-01T00:00:00"/>
    <s v="CUST1210"/>
    <s v="PROD60"/>
    <x v="9"/>
    <n v="4"/>
    <n v="4"/>
    <n v="537.15"/>
    <n v="537.15"/>
    <n v="0.06"/>
    <n v="0.06"/>
    <s v="COD"/>
    <n v="2019.684"/>
    <n v="2148.54"/>
    <x v="1"/>
  </r>
  <r>
    <s v="SALE359"/>
    <d v="2024-07-07T00:00:00"/>
    <s v="CUST1417"/>
    <s v="PROD41"/>
    <x v="11"/>
    <n v="3"/>
    <n v="3"/>
    <n v="771.7"/>
    <n v="771.7"/>
    <n v="0.05"/>
    <n v="0.05"/>
    <s v="COD"/>
    <n v="2199.3449999999998"/>
    <n v="2315.0500000000002"/>
    <x v="2"/>
  </r>
  <r>
    <s v="SALE360"/>
    <d v="2024-11-14T00:00:00"/>
    <s v="CUST1108"/>
    <s v="PROD88"/>
    <x v="8"/>
    <n v="4"/>
    <n v="4"/>
    <n v="677.25"/>
    <n v="677.25"/>
    <n v="0.14000000000000001"/>
    <n v="0.14000000000000001"/>
    <s v="PayPal"/>
    <n v="2329.7399999999998"/>
    <n v="2708.86"/>
    <x v="0"/>
  </r>
  <r>
    <s v="SALE361"/>
    <d v="2025-04-16T00:00:00"/>
    <s v="CUST1102"/>
    <s v="PROD98"/>
    <x v="19"/>
    <n v="1"/>
    <n v="1"/>
    <n v="645.48"/>
    <n v="645.48"/>
    <n v="0.26"/>
    <n v="0.26"/>
    <s v="COD"/>
    <n v="477.65519999999998"/>
    <n v="645.22"/>
    <x v="2"/>
  </r>
  <r>
    <s v="SALE362"/>
    <d v="2025-07-18T00:00:00"/>
    <s v="CUST1360"/>
    <s v="PROD73"/>
    <x v="17"/>
    <n v="2"/>
    <n v="2"/>
    <n v="934"/>
    <n v="934"/>
    <n v="0.3"/>
    <n v="0.3"/>
    <s v="COD"/>
    <n v="1307.5999999999999"/>
    <n v="1867.7"/>
    <x v="2"/>
  </r>
  <r>
    <s v="SALE363"/>
    <d v="2025-02-24T00:00:00"/>
    <s v="CUST1334"/>
    <s v="PROD46"/>
    <x v="17"/>
    <n v="1"/>
    <n v="1"/>
    <n v="669.53"/>
    <n v="669.53"/>
    <n v="0.2"/>
    <n v="0.2"/>
    <s v="Credit Card"/>
    <n v="535.62400000000002"/>
    <n v="669.32999999999993"/>
    <x v="2"/>
  </r>
  <r>
    <s v="SALE364"/>
    <d v="2025-03-07T00:00:00"/>
    <s v="CUST1216"/>
    <s v="PROD35"/>
    <x v="14"/>
    <n v="1"/>
    <n v="1"/>
    <n v="213.69"/>
    <n v="213.69"/>
    <n v="0.28000000000000003"/>
    <n v="0.28000000000000003"/>
    <s v="COD"/>
    <n v="153.85679999999999"/>
    <n v="213.41"/>
    <x v="3"/>
  </r>
  <r>
    <s v="SALE365"/>
    <d v="2025-02-18T00:00:00"/>
    <s v="CUST1077"/>
    <s v="PROD21"/>
    <x v="12"/>
    <n v="2"/>
    <n v="2"/>
    <n v="99.1"/>
    <n v="99.1"/>
    <n v="0.2"/>
    <n v="0.2"/>
    <s v="PayPal"/>
    <n v="158.56"/>
    <n v="198"/>
    <x v="3"/>
  </r>
  <r>
    <s v="SALE366"/>
    <d v="2024-06-26T00:00:00"/>
    <s v="CUST1370"/>
    <s v="PROD37"/>
    <x v="9"/>
    <n v="1"/>
    <n v="1"/>
    <n v="628.98"/>
    <n v="628.98"/>
    <n v="0.03"/>
    <n v="0.03"/>
    <s v="COD"/>
    <n v="610.11059999999998"/>
    <n v="628.95000000000005"/>
    <x v="1"/>
  </r>
  <r>
    <s v="SALE367"/>
    <d v="2025-02-23T00:00:00"/>
    <s v="CUST1085"/>
    <s v="PROD84"/>
    <x v="5"/>
    <n v="3"/>
    <n v="3"/>
    <n v="944.64"/>
    <n v="944.64"/>
    <n v="0.26"/>
    <n v="0.26"/>
    <s v="Credit Card"/>
    <n v="2097.1008000000002"/>
    <n v="2833.66"/>
    <x v="2"/>
  </r>
  <r>
    <s v="SALE368"/>
    <d v="2025-06-15T00:00:00"/>
    <s v="CUST1471"/>
    <s v="PROD93"/>
    <x v="18"/>
    <n v="2"/>
    <n v="2"/>
    <n v="121.7"/>
    <n v="121.7"/>
    <n v="0.06"/>
    <n v="0.06"/>
    <s v="COD"/>
    <n v="228.79599999999999"/>
    <n v="243.34"/>
    <x v="0"/>
  </r>
  <r>
    <s v="SALE369"/>
    <d v="2023-10-18T00:00:00"/>
    <s v="CUST1448"/>
    <s v="PROD65"/>
    <x v="0"/>
    <n v="4"/>
    <n v="4"/>
    <n v="269.49"/>
    <n v="269.49"/>
    <n v="7.0000000000000007E-2"/>
    <n v="7.0000000000000007E-2"/>
    <s v="PayPal"/>
    <n v="1002.5028"/>
    <n v="1077.8900000000001"/>
    <x v="0"/>
  </r>
  <r>
    <s v="SALE370"/>
    <d v="2025-03-17T00:00:00"/>
    <s v="CUST1099"/>
    <s v="PROD22"/>
    <x v="14"/>
    <n v="1"/>
    <n v="1"/>
    <n v="678.2"/>
    <n v="678.2"/>
    <n v="0.14000000000000001"/>
    <n v="0.14000000000000001"/>
    <s v="Credit Card"/>
    <n v="583.25200000000007"/>
    <n v="678.06000000000006"/>
    <x v="3"/>
  </r>
  <r>
    <s v="SALE371"/>
    <d v="2024-08-16T00:00:00"/>
    <s v="CUST1231"/>
    <s v="PROD90"/>
    <x v="13"/>
    <n v="1"/>
    <n v="1"/>
    <n v="752.45"/>
    <n v="752.45"/>
    <n v="0.21"/>
    <n v="0.21"/>
    <s v="COD"/>
    <n v="594.43550000000005"/>
    <n v="752.24"/>
    <x v="3"/>
  </r>
  <r>
    <s v="SALE372"/>
    <d v="2024-03-22T00:00:00"/>
    <s v="CUST1037"/>
    <s v="PROD94"/>
    <x v="13"/>
    <n v="2"/>
    <n v="2"/>
    <n v="209.66"/>
    <n v="209.66"/>
    <n v="0.21"/>
    <n v="0.21"/>
    <s v="Credit Card"/>
    <n v="331.26280000000003"/>
    <n v="419.11"/>
    <x v="3"/>
  </r>
  <r>
    <s v="SALE373"/>
    <d v="2025-01-31T00:00:00"/>
    <s v="CUST1161"/>
    <s v="PROD97"/>
    <x v="12"/>
    <n v="2"/>
    <n v="2"/>
    <n v="739.95"/>
    <n v="739.95"/>
    <n v="0.1"/>
    <n v="0.1"/>
    <s v="COD"/>
    <n v="1331.91"/>
    <n v="1479.8000000000002"/>
    <x v="3"/>
  </r>
  <r>
    <s v="SALE374"/>
    <d v="2023-12-16T00:00:00"/>
    <s v="CUST1469"/>
    <s v="PROD45"/>
    <x v="10"/>
    <n v="1"/>
    <n v="1"/>
    <n v="496.19"/>
    <n v="496.19"/>
    <n v="0.08"/>
    <n v="0.08"/>
    <s v="COD"/>
    <n v="456.4948"/>
    <n v="496.11"/>
    <x v="0"/>
  </r>
  <r>
    <s v="SALE375"/>
    <d v="2025-04-09T00:00:00"/>
    <s v="CUST1044"/>
    <s v="PROD9"/>
    <x v="18"/>
    <n v="1"/>
    <n v="1"/>
    <n v="306.36"/>
    <n v="306.36"/>
    <n v="0.01"/>
    <n v="0.01"/>
    <s v="PayPal"/>
    <n v="303.29640000000001"/>
    <n v="306.35000000000002"/>
    <x v="0"/>
  </r>
  <r>
    <s v="SALE376"/>
    <d v="2024-01-18T00:00:00"/>
    <s v="CUST1120"/>
    <s v="PROD73"/>
    <x v="5"/>
    <n v="4"/>
    <n v="4"/>
    <n v="693.16"/>
    <n v="693.16"/>
    <n v="0.05"/>
    <n v="0.05"/>
    <s v="PayPal"/>
    <n v="2634.0079999999998"/>
    <n v="2772.5899999999997"/>
    <x v="2"/>
  </r>
  <r>
    <s v="SALE377"/>
    <d v="2025-03-28T00:00:00"/>
    <s v="CUST1455"/>
    <s v="PROD83"/>
    <x v="15"/>
    <n v="1"/>
    <n v="1"/>
    <n v="995.52"/>
    <n v="995.52"/>
    <n v="0.22"/>
    <n v="0.22"/>
    <s v="PayPal"/>
    <n v="776.50559999999996"/>
    <n v="995.3"/>
    <x v="3"/>
  </r>
  <r>
    <s v="SALE378"/>
    <d v="2024-08-31T00:00:00"/>
    <s v="CUST1125"/>
    <s v="PROD7"/>
    <x v="14"/>
    <n v="4"/>
    <n v="4"/>
    <n v="241.32"/>
    <n v="241.32"/>
    <n v="0.28999999999999998"/>
    <n v="0.28999999999999998"/>
    <s v="COD"/>
    <n v="685.34879999999998"/>
    <n v="964.99"/>
    <x v="3"/>
  </r>
  <r>
    <s v="SALE379"/>
    <d v="2023-11-10T00:00:00"/>
    <s v="CUST1239"/>
    <s v="PROD78"/>
    <x v="8"/>
    <n v="3"/>
    <n v="3"/>
    <n v="636.03"/>
    <n v="636.03"/>
    <n v="0.06"/>
    <n v="0.06"/>
    <s v="COD"/>
    <n v="1793.6045999999999"/>
    <n v="1908.03"/>
    <x v="0"/>
  </r>
  <r>
    <s v="SALE380"/>
    <d v="2023-12-15T00:00:00"/>
    <s v="CUST1096"/>
    <s v="PROD4"/>
    <x v="12"/>
    <n v="4"/>
    <n v="4"/>
    <n v="603.30999999999995"/>
    <n v="603.30999999999995"/>
    <n v="0.15"/>
    <n v="0.15"/>
    <s v="Credit Card"/>
    <n v="2051.2539999999999"/>
    <n v="2413.0899999999997"/>
    <x v="3"/>
  </r>
  <r>
    <s v="SALE381"/>
    <d v="2024-05-15T00:00:00"/>
    <s v="CUST1075"/>
    <s v="PROD89"/>
    <x v="15"/>
    <n v="3"/>
    <n v="3"/>
    <n v="437.96"/>
    <n v="437.96"/>
    <n v="0.27"/>
    <n v="0.27"/>
    <s v="COD"/>
    <n v="959.13239999999985"/>
    <n v="1313.61"/>
    <x v="3"/>
  </r>
  <r>
    <s v="SALE382"/>
    <d v="2024-01-31T00:00:00"/>
    <s v="CUST1208"/>
    <s v="PROD34"/>
    <x v="5"/>
    <n v="2"/>
    <n v="2"/>
    <n v="56.91"/>
    <n v="56.91"/>
    <n v="0.08"/>
    <n v="0.08"/>
    <s v="COD"/>
    <n v="104.7144"/>
    <n v="113.74"/>
    <x v="2"/>
  </r>
  <r>
    <s v="SALE383"/>
    <d v="2023-12-06T00:00:00"/>
    <s v="CUST1334"/>
    <s v="PROD76"/>
    <x v="16"/>
    <n v="1"/>
    <n v="1"/>
    <n v="141.79"/>
    <n v="141.79"/>
    <n v="0.1"/>
    <n v="0.1"/>
    <s v="Credit Card"/>
    <n v="127.611"/>
    <n v="141.69"/>
    <x v="3"/>
  </r>
  <r>
    <s v="SALE384"/>
    <d v="2024-01-11T00:00:00"/>
    <s v="CUST1483"/>
    <s v="PROD9"/>
    <x v="10"/>
    <n v="4"/>
    <n v="4"/>
    <n v="355.14"/>
    <n v="355.14"/>
    <n v="0.16"/>
    <n v="0.16"/>
    <s v="COD"/>
    <n v="1193.2704000000001"/>
    <n v="1420.3999999999999"/>
    <x v="0"/>
  </r>
  <r>
    <s v="SALE385"/>
    <d v="2025-09-07T00:00:00"/>
    <s v="CUST1211"/>
    <s v="PROD38"/>
    <x v="16"/>
    <n v="4"/>
    <n v="4"/>
    <n v="960.38"/>
    <n v="960.38"/>
    <n v="0.15"/>
    <n v="0.15"/>
    <s v="COD"/>
    <n v="3265.2919999999999"/>
    <n v="3841.37"/>
    <x v="3"/>
  </r>
  <r>
    <s v="SALE386"/>
    <d v="2024-05-21T00:00:00"/>
    <s v="CUST1420"/>
    <s v="PROD69"/>
    <x v="9"/>
    <n v="3"/>
    <n v="3"/>
    <n v="847.21"/>
    <n v="847.21"/>
    <n v="0.06"/>
    <n v="0.06"/>
    <s v="PayPal"/>
    <n v="2389.1322"/>
    <n v="2541.5700000000002"/>
    <x v="1"/>
  </r>
  <r>
    <s v="SALE387"/>
    <d v="2025-08-23T00:00:00"/>
    <s v="CUST1066"/>
    <s v="PROD80"/>
    <x v="15"/>
    <n v="4"/>
    <n v="4"/>
    <n v="773.81"/>
    <n v="773.81"/>
    <n v="0.08"/>
    <n v="0.08"/>
    <s v="COD"/>
    <n v="2847.6208000000001"/>
    <n v="3095.16"/>
    <x v="3"/>
  </r>
  <r>
    <s v="SALE388"/>
    <d v="2025-05-03T00:00:00"/>
    <s v="CUST1000"/>
    <s v="PROD63"/>
    <x v="9"/>
    <n v="1"/>
    <n v="1"/>
    <n v="664.71"/>
    <n v="664.71"/>
    <n v="0.1"/>
    <n v="0.1"/>
    <s v="PayPal"/>
    <n v="598.23900000000003"/>
    <n v="664.61"/>
    <x v="1"/>
  </r>
  <r>
    <s v="SALE389"/>
    <d v="2023-11-03T00:00:00"/>
    <s v="CUST1347"/>
    <s v="PROD37"/>
    <x v="4"/>
    <n v="4"/>
    <n v="4"/>
    <n v="482.06"/>
    <n v="482.06"/>
    <n v="7.0000000000000007E-2"/>
    <n v="7.0000000000000007E-2"/>
    <s v="PayPal"/>
    <n v="1793.2632000000001"/>
    <n v="1928.17"/>
    <x v="2"/>
  </r>
  <r>
    <s v="SALE390"/>
    <d v="2025-03-26T00:00:00"/>
    <s v="CUST1089"/>
    <s v="PROD57"/>
    <x v="0"/>
    <n v="4"/>
    <n v="4"/>
    <n v="995.55"/>
    <n v="995.55"/>
    <n v="0.19"/>
    <n v="0.19"/>
    <s v="PayPal"/>
    <n v="3225.5819999999999"/>
    <n v="3982.0099999999998"/>
    <x v="0"/>
  </r>
  <r>
    <s v="SALE391"/>
    <d v="2024-07-05T00:00:00"/>
    <s v="CUST1141"/>
    <s v="PROD93"/>
    <x v="13"/>
    <n v="2"/>
    <n v="2"/>
    <n v="153.84"/>
    <n v="153.84"/>
    <n v="0.27"/>
    <n v="0.27"/>
    <s v="PayPal"/>
    <n v="224.60640000000001"/>
    <n v="307.41000000000003"/>
    <x v="3"/>
  </r>
  <r>
    <s v="SALE392"/>
    <d v="2025-05-12T00:00:00"/>
    <s v="CUST1153"/>
    <s v="PROD78"/>
    <x v="16"/>
    <n v="3"/>
    <n v="3"/>
    <n v="362.11"/>
    <n v="362.11"/>
    <n v="0.23"/>
    <n v="0.23"/>
    <s v="COD"/>
    <n v="836.47409999999991"/>
    <n v="1086.0999999999999"/>
    <x v="3"/>
  </r>
  <r>
    <s v="SALE393"/>
    <d v="2024-09-26T00:00:00"/>
    <s v="CUST1472"/>
    <s v="PROD43"/>
    <x v="2"/>
    <n v="3"/>
    <n v="3"/>
    <n v="112.26"/>
    <n v="112.26"/>
    <n v="0.11"/>
    <n v="0.11"/>
    <s v="Credit Card"/>
    <n v="299.73419999999999"/>
    <n v="336.67"/>
    <x v="1"/>
  </r>
  <r>
    <s v="SALE394"/>
    <d v="2024-03-27T00:00:00"/>
    <s v="CUST1203"/>
    <s v="PROD94"/>
    <x v="12"/>
    <n v="2"/>
    <n v="2"/>
    <n v="962.81"/>
    <n v="962.81"/>
    <n v="0.06"/>
    <n v="0.06"/>
    <s v="COD"/>
    <n v="1810.0827999999999"/>
    <n v="1925.56"/>
    <x v="3"/>
  </r>
  <r>
    <s v="SALE395"/>
    <d v="2024-01-17T00:00:00"/>
    <s v="CUST1213"/>
    <s v="PROD21"/>
    <x v="6"/>
    <n v="4"/>
    <n v="4"/>
    <n v="276.23"/>
    <n v="276.23"/>
    <n v="0.12"/>
    <n v="0.12"/>
    <s v="Credit Card"/>
    <n v="972.32960000000003"/>
    <n v="1104.8000000000002"/>
    <x v="3"/>
  </r>
  <r>
    <s v="SALE396"/>
    <d v="2024-04-25T00:00:00"/>
    <s v="CUST1015"/>
    <s v="PROD18"/>
    <x v="7"/>
    <n v="3"/>
    <n v="3"/>
    <n v="991.37"/>
    <n v="991.37"/>
    <n v="0.1"/>
    <n v="0.1"/>
    <s v="PayPal"/>
    <n v="2676.6990000000001"/>
    <n v="2974.01"/>
    <x v="2"/>
  </r>
  <r>
    <s v="SALE397"/>
    <d v="2025-09-29T00:00:00"/>
    <s v="CUST1168"/>
    <s v="PROD21"/>
    <x v="13"/>
    <n v="3"/>
    <n v="3"/>
    <n v="977.47"/>
    <n v="977.47"/>
    <n v="0.05"/>
    <n v="0.05"/>
    <s v="Credit Card"/>
    <n v="2785.7894999999999"/>
    <n v="2932.3599999999997"/>
    <x v="3"/>
  </r>
  <r>
    <s v="SALE398"/>
    <d v="2025-07-06T00:00:00"/>
    <s v="CUST1206"/>
    <s v="PROD94"/>
    <x v="18"/>
    <n v="2"/>
    <n v="2"/>
    <n v="308.7"/>
    <n v="308.7"/>
    <n v="0.2"/>
    <n v="0.2"/>
    <s v="PayPal"/>
    <n v="493.92"/>
    <n v="617.19999999999993"/>
    <x v="0"/>
  </r>
  <r>
    <s v="SALE399"/>
    <d v="2024-10-14T00:00:00"/>
    <s v="CUST1037"/>
    <s v="PROD6"/>
    <x v="9"/>
    <n v="2"/>
    <n v="2"/>
    <n v="733.87"/>
    <n v="733.87"/>
    <n v="0.1"/>
    <n v="0.1"/>
    <s v="PayPal"/>
    <n v="1320.9659999999999"/>
    <n v="1467.64"/>
    <x v="1"/>
  </r>
  <r>
    <s v="SALE400"/>
    <d v="2023-10-28T00:00:00"/>
    <s v="CUST1095"/>
    <s v="PROD19"/>
    <x v="9"/>
    <n v="2"/>
    <n v="2"/>
    <n v="22.47"/>
    <n v="22.47"/>
    <n v="0.22"/>
    <n v="0.22"/>
    <s v="PayPal"/>
    <n v="35.053199999999997"/>
    <n v="44.72"/>
    <x v="1"/>
  </r>
  <r>
    <s v="SALE401"/>
    <d v="2024-03-29T00:00:00"/>
    <s v="CUST1348"/>
    <s v="PROD57"/>
    <x v="13"/>
    <n v="4"/>
    <n v="4"/>
    <n v="651.36"/>
    <n v="651.36"/>
    <n v="0.13"/>
    <n v="0.13"/>
    <s v="Credit Card"/>
    <n v="2266.7328000000002"/>
    <n v="2605.31"/>
    <x v="3"/>
  </r>
  <r>
    <s v="SALE402"/>
    <d v="2025-06-09T00:00:00"/>
    <s v="CUST1296"/>
    <s v="PROD14"/>
    <x v="15"/>
    <n v="1"/>
    <n v="1"/>
    <n v="753.39"/>
    <n v="753.39"/>
    <n v="0.04"/>
    <n v="0.04"/>
    <s v="COD"/>
    <n v="723.25439999999992"/>
    <n v="753.35"/>
    <x v="3"/>
  </r>
  <r>
    <s v="SALE403"/>
    <d v="2024-10-11T00:00:00"/>
    <s v="CUST1201"/>
    <s v="PROD71"/>
    <x v="18"/>
    <n v="4"/>
    <n v="4"/>
    <n v="849.17"/>
    <n v="849.17"/>
    <n v="0.12"/>
    <n v="0.12"/>
    <s v="COD"/>
    <n v="2989.0783999999999"/>
    <n v="3396.56"/>
    <x v="0"/>
  </r>
  <r>
    <s v="SALE404"/>
    <d v="2024-07-22T00:00:00"/>
    <s v="CUST1379"/>
    <s v="PROD20"/>
    <x v="6"/>
    <n v="4"/>
    <n v="4"/>
    <n v="585.45000000000005"/>
    <n v="585.45000000000005"/>
    <n v="0.25"/>
    <n v="0.25"/>
    <s v="COD"/>
    <n v="1756.35"/>
    <n v="2341.5500000000002"/>
    <x v="3"/>
  </r>
  <r>
    <s v="SALE405"/>
    <d v="2024-12-02T00:00:00"/>
    <s v="CUST1476"/>
    <s v="PROD75"/>
    <x v="9"/>
    <n v="1"/>
    <n v="1"/>
    <n v="745.15"/>
    <n v="745.15"/>
    <n v="0.25"/>
    <n v="0.25"/>
    <s v="COD"/>
    <n v="558.86249999999995"/>
    <n v="744.9"/>
    <x v="1"/>
  </r>
  <r>
    <s v="SALE406"/>
    <d v="2023-11-14T00:00:00"/>
    <s v="CUST1050"/>
    <s v="PROD99"/>
    <x v="17"/>
    <n v="1"/>
    <n v="1"/>
    <n v="848.69"/>
    <n v="848.69"/>
    <n v="0.04"/>
    <n v="0.04"/>
    <s v="COD"/>
    <n v="814.74239999999998"/>
    <n v="848.65000000000009"/>
    <x v="2"/>
  </r>
  <r>
    <s v="SALE407"/>
    <d v="2024-02-14T00:00:00"/>
    <s v="CUST1413"/>
    <s v="PROD70"/>
    <x v="7"/>
    <n v="2"/>
    <n v="2"/>
    <n v="247.67"/>
    <n v="247.67"/>
    <n v="0.1"/>
    <n v="0.1"/>
    <s v="PayPal"/>
    <n v="445.80599999999998"/>
    <n v="495.23999999999995"/>
    <x v="2"/>
  </r>
  <r>
    <s v="SALE408"/>
    <d v="2024-06-22T00:00:00"/>
    <s v="CUST1039"/>
    <s v="PROD74"/>
    <x v="0"/>
    <n v="3"/>
    <n v="3"/>
    <n v="220.51"/>
    <n v="220.51"/>
    <n v="0.02"/>
    <n v="0.02"/>
    <s v="PayPal"/>
    <n v="648.29939999999999"/>
    <n v="661.51"/>
    <x v="0"/>
  </r>
  <r>
    <s v="SALE409"/>
    <d v="2025-06-29T00:00:00"/>
    <s v="CUST1327"/>
    <s v="PROD15"/>
    <x v="9"/>
    <n v="4"/>
    <n v="4"/>
    <n v="370.63"/>
    <n v="370.63"/>
    <n v="0.08"/>
    <n v="0.08"/>
    <s v="Credit Card"/>
    <n v="1363.9184"/>
    <n v="1482.44"/>
    <x v="1"/>
  </r>
  <r>
    <s v="SALE410"/>
    <d v="2025-02-18T00:00:00"/>
    <s v="CUST1391"/>
    <s v="PROD29"/>
    <x v="12"/>
    <n v="4"/>
    <n v="4"/>
    <n v="349.84"/>
    <n v="349.84"/>
    <n v="0.11"/>
    <n v="0.11"/>
    <s v="Credit Card"/>
    <n v="1245.4304"/>
    <n v="1399.25"/>
    <x v="3"/>
  </r>
  <r>
    <s v="SALE411"/>
    <d v="2025-06-15T00:00:00"/>
    <s v="CUST1043"/>
    <s v="PROD39"/>
    <x v="18"/>
    <n v="1"/>
    <n v="1"/>
    <n v="770.87"/>
    <n v="770.87"/>
    <n v="0.1"/>
    <n v="0.1"/>
    <s v="COD"/>
    <n v="693.78300000000002"/>
    <n v="770.77"/>
    <x v="0"/>
  </r>
  <r>
    <s v="SALE412"/>
    <d v="2024-08-14T00:00:00"/>
    <s v="CUST1479"/>
    <s v="PROD99"/>
    <x v="1"/>
    <n v="3"/>
    <n v="3"/>
    <n v="507.33"/>
    <n v="507.33"/>
    <n v="0.06"/>
    <n v="0.06"/>
    <s v="PayPal"/>
    <n v="1430.6705999999999"/>
    <n v="1521.93"/>
    <x v="0"/>
  </r>
  <r>
    <s v="SALE413"/>
    <d v="2025-07-25T00:00:00"/>
    <s v="CUST1185"/>
    <s v="PROD66"/>
    <x v="11"/>
    <n v="1"/>
    <n v="1"/>
    <n v="87.78"/>
    <n v="87.78"/>
    <n v="0.06"/>
    <n v="0.06"/>
    <s v="Credit Card"/>
    <n v="82.513199999999998"/>
    <n v="87.72"/>
    <x v="2"/>
  </r>
  <r>
    <s v="SALE414"/>
    <d v="2025-01-09T00:00:00"/>
    <s v="CUST1006"/>
    <s v="PROD93"/>
    <x v="5"/>
    <n v="2"/>
    <n v="2"/>
    <n v="772.24"/>
    <n v="772.24"/>
    <n v="0.22"/>
    <n v="0.22"/>
    <s v="Credit Card"/>
    <n v="1204.6944000000001"/>
    <n v="1544.26"/>
    <x v="2"/>
  </r>
  <r>
    <s v="SALE415"/>
    <d v="2025-06-05T00:00:00"/>
    <s v="CUST1047"/>
    <s v="PROD70"/>
    <x v="7"/>
    <n v="1"/>
    <n v="1"/>
    <n v="108.27"/>
    <n v="108.27"/>
    <n v="0.1"/>
    <n v="0.1"/>
    <s v="COD"/>
    <n v="97.442999999999998"/>
    <n v="108.17"/>
    <x v="2"/>
  </r>
  <r>
    <s v="SALE416"/>
    <d v="2024-12-07T00:00:00"/>
    <s v="CUST1347"/>
    <s v="PROD38"/>
    <x v="1"/>
    <n v="2"/>
    <n v="2"/>
    <n v="839.24"/>
    <n v="839.24"/>
    <n v="0.21"/>
    <n v="0.21"/>
    <s v="PayPal"/>
    <n v="1325.9992"/>
    <n v="1678.27"/>
    <x v="0"/>
  </r>
  <r>
    <s v="SALE417"/>
    <d v="2024-02-09T00:00:00"/>
    <s v="CUST1383"/>
    <s v="PROD58"/>
    <x v="15"/>
    <n v="2"/>
    <n v="2"/>
    <n v="466.27"/>
    <n v="466.27"/>
    <n v="0.11"/>
    <n v="0.11"/>
    <s v="PayPal"/>
    <n v="829.9606"/>
    <n v="932.43"/>
    <x v="3"/>
  </r>
  <r>
    <s v="SALE418"/>
    <d v="2025-10-12T00:00:00"/>
    <s v="CUST1398"/>
    <s v="PROD62"/>
    <x v="7"/>
    <n v="3"/>
    <n v="3"/>
    <n v="969.83"/>
    <n v="969.83"/>
    <n v="0.02"/>
    <n v="0.02"/>
    <s v="Credit Card"/>
    <n v="2851.3002000000001"/>
    <n v="2909.4700000000003"/>
    <x v="2"/>
  </r>
  <r>
    <s v="SALE419"/>
    <d v="2025-06-16T00:00:00"/>
    <s v="CUST1417"/>
    <s v="PROD91"/>
    <x v="12"/>
    <n v="2"/>
    <n v="2"/>
    <n v="782.11"/>
    <n v="782.11"/>
    <n v="0.17"/>
    <n v="0.17"/>
    <s v="PayPal"/>
    <n v="1298.3026"/>
    <n v="1564.05"/>
    <x v="3"/>
  </r>
  <r>
    <s v="SALE420"/>
    <d v="2025-09-21T00:00:00"/>
    <s v="CUST1451"/>
    <s v="PROD40"/>
    <x v="19"/>
    <n v="2"/>
    <n v="2"/>
    <n v="74.63"/>
    <n v="74.63"/>
    <n v="0.01"/>
    <n v="0.01"/>
    <s v="PayPal"/>
    <n v="147.76740000000001"/>
    <n v="149.25"/>
    <x v="2"/>
  </r>
  <r>
    <s v="SALE421"/>
    <d v="2025-09-09T00:00:00"/>
    <s v="CUST1041"/>
    <s v="PROD85"/>
    <x v="16"/>
    <n v="3"/>
    <n v="3"/>
    <n v="522.78"/>
    <n v="522.78"/>
    <n v="0.25"/>
    <n v="0.25"/>
    <s v="PayPal"/>
    <n v="1176.2550000000001"/>
    <n v="1568.09"/>
    <x v="3"/>
  </r>
  <r>
    <s v="SALE422"/>
    <d v="2025-07-15T00:00:00"/>
    <s v="CUST1338"/>
    <s v="PROD13"/>
    <x v="10"/>
    <n v="1"/>
    <n v="1"/>
    <n v="206.45"/>
    <n v="206.45"/>
    <n v="0.15"/>
    <n v="0.15"/>
    <s v="PayPal"/>
    <n v="175.48249999999999"/>
    <n v="206.29999999999998"/>
    <x v="0"/>
  </r>
  <r>
    <s v="SALE423"/>
    <d v="2024-10-15T00:00:00"/>
    <s v="CUST1145"/>
    <s v="PROD69"/>
    <x v="3"/>
    <n v="1"/>
    <n v="1"/>
    <n v="815.53"/>
    <n v="815.53"/>
    <n v="0.3"/>
    <n v="0.3"/>
    <s v="PayPal"/>
    <n v="570.87099999999998"/>
    <n v="815.23"/>
    <x v="0"/>
  </r>
  <r>
    <s v="SALE424"/>
    <d v="2023-10-21T00:00:00"/>
    <s v="CUST1037"/>
    <s v="PROD79"/>
    <x v="13"/>
    <n v="1"/>
    <n v="1"/>
    <n v="823.61"/>
    <n v="823.61"/>
    <n v="0.28000000000000003"/>
    <n v="0.28000000000000003"/>
    <s v="COD"/>
    <n v="592.99919999999997"/>
    <n v="823.33"/>
    <x v="3"/>
  </r>
  <r>
    <s v="SALE425"/>
    <d v="2025-05-30T00:00:00"/>
    <s v="CUST1478"/>
    <s v="PROD87"/>
    <x v="11"/>
    <n v="2"/>
    <n v="2"/>
    <n v="209.96"/>
    <n v="209.96"/>
    <n v="0"/>
    <n v="0"/>
    <s v="Credit Card"/>
    <n v="419.92"/>
    <n v="419.92"/>
    <x v="2"/>
  </r>
  <r>
    <s v="SALE426"/>
    <d v="2024-06-19T00:00:00"/>
    <s v="CUST1175"/>
    <s v="PROD0"/>
    <x v="9"/>
    <n v="4"/>
    <n v="4"/>
    <n v="897.93"/>
    <n v="897.93"/>
    <n v="0.05"/>
    <n v="0.05"/>
    <s v="COD"/>
    <n v="3412.134"/>
    <n v="3591.6699999999996"/>
    <x v="1"/>
  </r>
  <r>
    <s v="SALE427"/>
    <d v="2024-12-20T00:00:00"/>
    <s v="CUST1181"/>
    <s v="PROD63"/>
    <x v="6"/>
    <n v="4"/>
    <n v="4"/>
    <n v="925.95"/>
    <n v="925.95"/>
    <n v="0.16"/>
    <n v="0.16"/>
    <s v="COD"/>
    <n v="3111.192"/>
    <n v="3703.6400000000003"/>
    <x v="3"/>
  </r>
  <r>
    <s v="SALE428"/>
    <d v="2024-08-16T00:00:00"/>
    <s v="CUST1084"/>
    <s v="PROD51"/>
    <x v="16"/>
    <n v="2"/>
    <n v="2"/>
    <n v="573.09"/>
    <n v="573.09"/>
    <n v="0.03"/>
    <n v="0.03"/>
    <s v="COD"/>
    <n v="1111.7945999999999"/>
    <n v="1146.1500000000001"/>
    <x v="3"/>
  </r>
  <r>
    <s v="SALE429"/>
    <d v="2025-03-15T00:00:00"/>
    <s v="CUST1183"/>
    <s v="PROD7"/>
    <x v="5"/>
    <n v="4"/>
    <n v="4"/>
    <n v="149.83000000000001"/>
    <n v="149.83000000000001"/>
    <n v="0.02"/>
    <n v="0.02"/>
    <s v="Credit Card"/>
    <n v="587.33360000000005"/>
    <n v="599.30000000000007"/>
    <x v="2"/>
  </r>
  <r>
    <s v="SALE430"/>
    <d v="2024-06-02T00:00:00"/>
    <s v="CUST1001"/>
    <s v="PROD51"/>
    <x v="7"/>
    <n v="3"/>
    <n v="3"/>
    <n v="287.70999999999998"/>
    <n v="287.70999999999998"/>
    <n v="0.03"/>
    <n v="0.03"/>
    <s v="COD"/>
    <n v="837.23609999999985"/>
    <n v="863.09999999999991"/>
    <x v="2"/>
  </r>
  <r>
    <s v="SALE431"/>
    <d v="2025-07-22T00:00:00"/>
    <s v="CUST1094"/>
    <s v="PROD67"/>
    <x v="16"/>
    <n v="2"/>
    <n v="2"/>
    <n v="849.8"/>
    <n v="849.8"/>
    <n v="0.06"/>
    <n v="0.06"/>
    <s v="COD"/>
    <n v="1597.624"/>
    <n v="1699.54"/>
    <x v="3"/>
  </r>
  <r>
    <s v="SALE432"/>
    <d v="2025-03-09T00:00:00"/>
    <s v="CUST1016"/>
    <s v="PROD41"/>
    <x v="0"/>
    <n v="3"/>
    <n v="3"/>
    <n v="482.58"/>
    <n v="482.58"/>
    <n v="0.28000000000000003"/>
    <n v="0.28000000000000003"/>
    <s v="PayPal"/>
    <n v="1042.3728000000001"/>
    <n v="1447.46"/>
    <x v="0"/>
  </r>
  <r>
    <s v="SALE433"/>
    <d v="2025-02-11T00:00:00"/>
    <s v="CUST1114"/>
    <s v="PROD59"/>
    <x v="17"/>
    <n v="2"/>
    <n v="2"/>
    <n v="64.7"/>
    <n v="64.7"/>
    <n v="0"/>
    <n v="0"/>
    <s v="Credit Card"/>
    <n v="129.4"/>
    <n v="129.4"/>
    <x v="2"/>
  </r>
  <r>
    <s v="SALE434"/>
    <d v="2023-12-06T00:00:00"/>
    <s v="CUST1148"/>
    <s v="PROD5"/>
    <x v="3"/>
    <n v="3"/>
    <n v="3"/>
    <n v="589.83000000000004"/>
    <n v="589.83000000000004"/>
    <n v="0.26"/>
    <n v="0.26"/>
    <s v="Credit Card"/>
    <n v="1309.4226000000001"/>
    <n v="1769.2300000000002"/>
    <x v="0"/>
  </r>
  <r>
    <s v="SALE435"/>
    <d v="2025-08-20T00:00:00"/>
    <s v="CUST1288"/>
    <s v="PROD3"/>
    <x v="11"/>
    <n v="4"/>
    <n v="4"/>
    <n v="758.49"/>
    <n v="758.49"/>
    <n v="0.16"/>
    <n v="0.16"/>
    <s v="COD"/>
    <n v="2548.5264000000002"/>
    <n v="3033.8"/>
    <x v="2"/>
  </r>
  <r>
    <s v="SALE436"/>
    <d v="2024-09-20T00:00:00"/>
    <s v="CUST1053"/>
    <s v="PROD37"/>
    <x v="18"/>
    <n v="4"/>
    <n v="4"/>
    <n v="747.56"/>
    <n v="747.56"/>
    <n v="0.09"/>
    <n v="0.09"/>
    <s v="COD"/>
    <n v="2721.1183999999998"/>
    <n v="2990.1499999999996"/>
    <x v="0"/>
  </r>
  <r>
    <s v="SALE437"/>
    <d v="2025-06-05T00:00:00"/>
    <s v="CUST1253"/>
    <s v="PROD40"/>
    <x v="1"/>
    <n v="3"/>
    <n v="3"/>
    <n v="551.22"/>
    <n v="551.22"/>
    <n v="0.12"/>
    <n v="0.12"/>
    <s v="PayPal"/>
    <n v="1455.2208000000001"/>
    <n v="1653.5400000000002"/>
    <x v="0"/>
  </r>
  <r>
    <s v="SALE438"/>
    <d v="2025-06-03T00:00:00"/>
    <s v="CUST1159"/>
    <s v="PROD69"/>
    <x v="7"/>
    <n v="2"/>
    <n v="2"/>
    <n v="527.05999999999995"/>
    <n v="527.05999999999995"/>
    <n v="0.17"/>
    <n v="0.17"/>
    <s v="PayPal"/>
    <n v="874.91959999999983"/>
    <n v="1053.9499999999998"/>
    <x v="2"/>
  </r>
  <r>
    <s v="SALE439"/>
    <d v="2025-01-13T00:00:00"/>
    <s v="CUST1098"/>
    <s v="PROD62"/>
    <x v="3"/>
    <n v="4"/>
    <n v="4"/>
    <n v="875.41"/>
    <n v="875.41"/>
    <n v="0.27"/>
    <n v="0.27"/>
    <s v="Credit Card"/>
    <n v="2556.1972000000001"/>
    <n v="3501.37"/>
    <x v="0"/>
  </r>
  <r>
    <s v="SALE440"/>
    <d v="2025-03-20T00:00:00"/>
    <s v="CUST1007"/>
    <s v="PROD85"/>
    <x v="6"/>
    <n v="2"/>
    <n v="2"/>
    <n v="226.43"/>
    <n v="226.43"/>
    <n v="0.03"/>
    <n v="0.03"/>
    <s v="Credit Card"/>
    <n v="439.27420000000001"/>
    <n v="452.83000000000004"/>
    <x v="3"/>
  </r>
  <r>
    <s v="SALE441"/>
    <d v="2024-07-07T00:00:00"/>
    <s v="CUST1035"/>
    <s v="PROD79"/>
    <x v="3"/>
    <n v="2"/>
    <n v="2"/>
    <n v="285.39"/>
    <n v="285.39"/>
    <n v="0.1"/>
    <n v="0.1"/>
    <s v="Credit Card"/>
    <n v="513.702"/>
    <n v="570.67999999999995"/>
    <x v="0"/>
  </r>
  <r>
    <s v="SALE442"/>
    <d v="2025-09-29T00:00:00"/>
    <s v="CUST1334"/>
    <s v="PROD11"/>
    <x v="10"/>
    <n v="2"/>
    <n v="2"/>
    <n v="298.01"/>
    <n v="298.01"/>
    <n v="0.05"/>
    <n v="0.05"/>
    <s v="Credit Card"/>
    <n v="566.21899999999994"/>
    <n v="595.97"/>
    <x v="0"/>
  </r>
  <r>
    <s v="SALE443"/>
    <d v="2024-11-30T00:00:00"/>
    <s v="CUST1159"/>
    <s v="PROD40"/>
    <x v="5"/>
    <n v="4"/>
    <n v="4"/>
    <n v="753.49"/>
    <n v="753.49"/>
    <n v="0.26"/>
    <n v="0.26"/>
    <s v="COD"/>
    <n v="2230.3303999999998"/>
    <n v="3013.7"/>
    <x v="2"/>
  </r>
  <r>
    <s v="SALE444"/>
    <d v="2024-06-17T00:00:00"/>
    <s v="CUST1488"/>
    <s v="PROD78"/>
    <x v="18"/>
    <n v="2"/>
    <n v="2"/>
    <n v="130.38999999999999"/>
    <n v="130.38999999999999"/>
    <n v="0.17"/>
    <n v="0.17"/>
    <s v="PayPal"/>
    <n v="216.44739999999999"/>
    <n v="260.60999999999996"/>
    <x v="0"/>
  </r>
  <r>
    <s v="SALE445"/>
    <d v="2025-02-21T00:00:00"/>
    <s v="CUST1345"/>
    <s v="PROD22"/>
    <x v="11"/>
    <n v="4"/>
    <n v="4"/>
    <n v="164.02"/>
    <n v="164.02"/>
    <n v="0.01"/>
    <n v="0.01"/>
    <s v="PayPal"/>
    <n v="649.51920000000007"/>
    <n v="656.07"/>
    <x v="2"/>
  </r>
  <r>
    <s v="SALE446"/>
    <d v="2024-09-16T00:00:00"/>
    <s v="CUST1164"/>
    <s v="PROD29"/>
    <x v="5"/>
    <n v="2"/>
    <n v="2"/>
    <n v="527.51"/>
    <n v="527.51"/>
    <n v="0.18"/>
    <n v="0.18"/>
    <s v="PayPal"/>
    <n v="865.1164"/>
    <n v="1054.8399999999999"/>
    <x v="2"/>
  </r>
  <r>
    <s v="SALE447"/>
    <d v="2025-10-09T00:00:00"/>
    <s v="CUST1253"/>
    <s v="PROD57"/>
    <x v="13"/>
    <n v="3"/>
    <n v="3"/>
    <n v="628.17999999999995"/>
    <n v="628.17999999999995"/>
    <n v="0.26"/>
    <n v="0.26"/>
    <s v="Credit Card"/>
    <n v="1394.5596"/>
    <n v="1884.28"/>
    <x v="3"/>
  </r>
  <r>
    <s v="SALE448"/>
    <d v="2024-09-18T00:00:00"/>
    <s v="CUST1269"/>
    <s v="PROD56"/>
    <x v="0"/>
    <n v="1"/>
    <n v="1"/>
    <n v="862.31"/>
    <n v="862.31"/>
    <n v="0.06"/>
    <n v="0.06"/>
    <s v="Credit Card"/>
    <n v="810.57139999999993"/>
    <n v="862.25"/>
    <x v="0"/>
  </r>
  <r>
    <s v="SALE449"/>
    <d v="2025-05-29T00:00:00"/>
    <s v="CUST1071"/>
    <s v="PROD83"/>
    <x v="7"/>
    <n v="2"/>
    <n v="2"/>
    <n v="541.39"/>
    <n v="541.39"/>
    <n v="0.03"/>
    <n v="0.03"/>
    <s v="COD"/>
    <n v="1050.2965999999999"/>
    <n v="1082.75"/>
    <x v="2"/>
  </r>
  <r>
    <s v="SALE450"/>
    <d v="2025-06-03T00:00:00"/>
    <s v="CUST1477"/>
    <s v="PROD76"/>
    <x v="9"/>
    <n v="3"/>
    <n v="3"/>
    <n v="761.8"/>
    <n v="761.8"/>
    <n v="0.06"/>
    <n v="0.06"/>
    <s v="COD"/>
    <n v="2148.2759999999989"/>
    <n v="2285.3399999999997"/>
    <x v="1"/>
  </r>
  <r>
    <s v="SALE451"/>
    <d v="2024-08-04T00:00:00"/>
    <s v="CUST1422"/>
    <s v="PROD49"/>
    <x v="17"/>
    <n v="4"/>
    <n v="4"/>
    <n v="829.36"/>
    <n v="829.36"/>
    <n v="0.11"/>
    <n v="0.11"/>
    <s v="PayPal"/>
    <n v="2952.5216"/>
    <n v="3317.33"/>
    <x v="2"/>
  </r>
  <r>
    <s v="SALE452"/>
    <d v="2024-06-17T00:00:00"/>
    <s v="CUST1404"/>
    <s v="PROD23"/>
    <x v="9"/>
    <n v="2"/>
    <n v="2"/>
    <n v="425.06"/>
    <n v="425.06"/>
    <n v="0.09"/>
    <n v="0.09"/>
    <s v="PayPal"/>
    <n v="773.60919999999999"/>
    <n v="850.03"/>
    <x v="1"/>
  </r>
  <r>
    <s v="SALE453"/>
    <d v="2024-01-20T00:00:00"/>
    <s v="CUST1127"/>
    <s v="PROD55"/>
    <x v="6"/>
    <n v="2"/>
    <n v="2"/>
    <n v="911.14"/>
    <n v="911.14"/>
    <n v="0.1"/>
    <n v="0.1"/>
    <s v="Credit Card"/>
    <n v="1640.0519999999999"/>
    <n v="1822.18"/>
    <x v="3"/>
  </r>
  <r>
    <s v="SALE454"/>
    <d v="2025-09-06T00:00:00"/>
    <s v="CUST1084"/>
    <s v="PROD68"/>
    <x v="2"/>
    <n v="3"/>
    <n v="3"/>
    <n v="811.96"/>
    <n v="811.96"/>
    <n v="0.28999999999999998"/>
    <n v="0.28999999999999998"/>
    <s v="Credit Card"/>
    <n v="1729.4748"/>
    <n v="2435.59"/>
    <x v="1"/>
  </r>
  <r>
    <s v="SALE455"/>
    <d v="2024-03-29T00:00:00"/>
    <s v="CUST1273"/>
    <s v="PROD31"/>
    <x v="15"/>
    <n v="2"/>
    <n v="2"/>
    <n v="780.05"/>
    <n v="780.05"/>
    <n v="0.12"/>
    <n v="0.12"/>
    <s v="COD"/>
    <n v="1372.8879999999999"/>
    <n v="1559.98"/>
    <x v="3"/>
  </r>
  <r>
    <s v="SALE456"/>
    <d v="2024-08-23T00:00:00"/>
    <s v="CUST1215"/>
    <s v="PROD32"/>
    <x v="11"/>
    <n v="4"/>
    <n v="4"/>
    <n v="315.95"/>
    <n v="315.95"/>
    <n v="0.19"/>
    <n v="0.19"/>
    <s v="COD"/>
    <n v="1023.678"/>
    <n v="1263.6099999999999"/>
    <x v="2"/>
  </r>
  <r>
    <s v="SALE457"/>
    <d v="2025-05-19T00:00:00"/>
    <s v="CUST1229"/>
    <s v="PROD52"/>
    <x v="11"/>
    <n v="2"/>
    <n v="2"/>
    <n v="810.17"/>
    <n v="810.17"/>
    <n v="0.27"/>
    <n v="0.27"/>
    <s v="Credit Card"/>
    <n v="1182.8481999999999"/>
    <n v="1620.07"/>
    <x v="2"/>
  </r>
  <r>
    <s v="SALE458"/>
    <d v="2024-04-07T00:00:00"/>
    <s v="CUST1205"/>
    <s v="PROD84"/>
    <x v="5"/>
    <n v="3"/>
    <n v="3"/>
    <n v="505.01"/>
    <n v="505.01"/>
    <n v="0.02"/>
    <n v="0.02"/>
    <s v="PayPal"/>
    <n v="1484.7293999999999"/>
    <n v="1515.01"/>
    <x v="2"/>
  </r>
  <r>
    <s v="SALE459"/>
    <d v="2024-01-24T00:00:00"/>
    <s v="CUST1467"/>
    <s v="PROD72"/>
    <x v="1"/>
    <n v="2"/>
    <n v="2"/>
    <n v="736.75"/>
    <n v="736.75"/>
    <n v="0.18"/>
    <n v="0.18"/>
    <s v="Credit Card"/>
    <n v="1208.27"/>
    <n v="1473.32"/>
    <x v="0"/>
  </r>
  <r>
    <s v="SALE460"/>
    <d v="2024-01-20T00:00:00"/>
    <s v="CUST1027"/>
    <s v="PROD77"/>
    <x v="11"/>
    <n v="4"/>
    <n v="4"/>
    <n v="700.31"/>
    <n v="700.31"/>
    <n v="0.2"/>
    <n v="0.2"/>
    <s v="PayPal"/>
    <n v="2240.9920000000002"/>
    <n v="2801.04"/>
    <x v="2"/>
  </r>
  <r>
    <s v="SALE461"/>
    <d v="2023-12-10T00:00:00"/>
    <s v="CUST1129"/>
    <s v="PROD91"/>
    <x v="19"/>
    <n v="4"/>
    <n v="4"/>
    <n v="202.46"/>
    <n v="202.46"/>
    <n v="0.24"/>
    <n v="0.24"/>
    <s v="Credit Card"/>
    <n v="615.47840000000008"/>
    <n v="809.6"/>
    <x v="2"/>
  </r>
  <r>
    <s v="SALE462"/>
    <d v="2023-12-19T00:00:00"/>
    <s v="CUST1265"/>
    <s v="PROD87"/>
    <x v="8"/>
    <n v="2"/>
    <n v="2"/>
    <n v="291.83999999999997"/>
    <n v="291.83999999999997"/>
    <n v="0.25"/>
    <n v="0.25"/>
    <s v="PayPal"/>
    <n v="437.76"/>
    <n v="583.42999999999995"/>
    <x v="0"/>
  </r>
  <r>
    <s v="SALE463"/>
    <d v="2023-11-22T00:00:00"/>
    <s v="CUST1163"/>
    <s v="PROD97"/>
    <x v="3"/>
    <n v="2"/>
    <n v="2"/>
    <n v="261.48"/>
    <n v="261.48"/>
    <n v="0.17"/>
    <n v="0.17"/>
    <s v="Credit Card"/>
    <n v="434.05680000000001"/>
    <n v="522.79000000000008"/>
    <x v="0"/>
  </r>
  <r>
    <s v="SALE464"/>
    <d v="2025-10-08T00:00:00"/>
    <s v="CUST1300"/>
    <s v="PROD36"/>
    <x v="7"/>
    <n v="1"/>
    <n v="1"/>
    <n v="850.83"/>
    <n v="850.83"/>
    <n v="0.28000000000000003"/>
    <n v="0.28000000000000003"/>
    <s v="PayPal"/>
    <n v="612.59760000000006"/>
    <n v="850.55000000000007"/>
    <x v="2"/>
  </r>
  <r>
    <s v="SALE465"/>
    <d v="2025-02-23T00:00:00"/>
    <s v="CUST1405"/>
    <s v="PROD46"/>
    <x v="11"/>
    <n v="1"/>
    <n v="1"/>
    <n v="83.83"/>
    <n v="83.83"/>
    <n v="0.05"/>
    <n v="0.05"/>
    <s v="Credit Card"/>
    <n v="79.638499999999993"/>
    <n v="83.78"/>
    <x v="2"/>
  </r>
  <r>
    <s v="SALE466"/>
    <d v="2025-02-25T00:00:00"/>
    <s v="CUST1006"/>
    <s v="PROD88"/>
    <x v="9"/>
    <n v="3"/>
    <n v="3"/>
    <n v="649.95000000000005"/>
    <n v="649.95000000000005"/>
    <n v="0.28000000000000003"/>
    <n v="0.28000000000000003"/>
    <s v="COD"/>
    <n v="1403.8920000000001"/>
    <n v="1949.5700000000002"/>
    <x v="1"/>
  </r>
  <r>
    <s v="SALE467"/>
    <d v="2024-09-30T00:00:00"/>
    <s v="CUST1366"/>
    <s v="PROD73"/>
    <x v="16"/>
    <n v="4"/>
    <n v="4"/>
    <n v="934.96"/>
    <n v="934.96"/>
    <n v="0.18"/>
    <n v="0.18"/>
    <s v="PayPal"/>
    <n v="3066.6687999999999"/>
    <n v="3739.6600000000003"/>
    <x v="3"/>
  </r>
  <r>
    <s v="SALE468"/>
    <d v="2023-12-19T00:00:00"/>
    <s v="CUST1206"/>
    <s v="PROD17"/>
    <x v="7"/>
    <n v="1"/>
    <n v="1"/>
    <n v="880.89"/>
    <n v="880.89"/>
    <n v="0.13"/>
    <n v="0.13"/>
    <s v="COD"/>
    <n v="766.37429999999995"/>
    <n v="880.76"/>
    <x v="2"/>
  </r>
  <r>
    <s v="SALE469"/>
    <d v="2024-11-18T00:00:00"/>
    <s v="CUST1477"/>
    <s v="PROD98"/>
    <x v="2"/>
    <n v="4"/>
    <n v="4"/>
    <n v="610.6"/>
    <n v="610.6"/>
    <n v="0.1"/>
    <n v="0.1"/>
    <s v="PayPal"/>
    <n v="2198.16"/>
    <n v="2442.3000000000002"/>
    <x v="1"/>
  </r>
  <r>
    <s v="SALE470"/>
    <d v="2025-09-12T00:00:00"/>
    <s v="CUST1075"/>
    <s v="PROD28"/>
    <x v="14"/>
    <n v="1"/>
    <n v="1"/>
    <n v="514.19000000000005"/>
    <n v="514.19000000000005"/>
    <n v="0.2"/>
    <n v="0.2"/>
    <s v="Credit Card"/>
    <n v="411.35200000000009"/>
    <n v="513.99"/>
    <x v="3"/>
  </r>
  <r>
    <s v="SALE471"/>
    <d v="2025-01-31T00:00:00"/>
    <s v="CUST1399"/>
    <s v="PROD37"/>
    <x v="13"/>
    <n v="1"/>
    <n v="1"/>
    <n v="546.20000000000005"/>
    <n v="546.20000000000005"/>
    <n v="0.22"/>
    <n v="0.22"/>
    <s v="PayPal"/>
    <n v="426.03600000000012"/>
    <n v="545.98"/>
    <x v="3"/>
  </r>
  <r>
    <s v="SALE472"/>
    <d v="2024-10-26T00:00:00"/>
    <s v="CUST1197"/>
    <s v="PROD37"/>
    <x v="6"/>
    <n v="3"/>
    <n v="3"/>
    <n v="416.01"/>
    <n v="416.01"/>
    <n v="0.02"/>
    <n v="0.02"/>
    <s v="Credit Card"/>
    <n v="1223.0694000000001"/>
    <n v="1248.01"/>
    <x v="3"/>
  </r>
  <r>
    <s v="SALE473"/>
    <d v="2025-07-26T00:00:00"/>
    <s v="CUST1384"/>
    <s v="PROD74"/>
    <x v="15"/>
    <n v="1"/>
    <n v="1"/>
    <n v="30.94"/>
    <n v="30.94"/>
    <n v="0.21"/>
    <n v="0.21"/>
    <s v="COD"/>
    <n v="24.442599999999999"/>
    <n v="30.73"/>
    <x v="3"/>
  </r>
  <r>
    <s v="SALE474"/>
    <d v="2025-08-06T00:00:00"/>
    <s v="CUST1200"/>
    <s v="PROD58"/>
    <x v="9"/>
    <n v="3"/>
    <n v="3"/>
    <n v="666.39"/>
    <n v="666.39"/>
    <n v="0.21"/>
    <n v="0.21"/>
    <s v="COD"/>
    <n v="1579.3443"/>
    <n v="1998.96"/>
    <x v="1"/>
  </r>
  <r>
    <s v="SALE475"/>
    <d v="2025-05-20T00:00:00"/>
    <s v="CUST1166"/>
    <s v="PROD81"/>
    <x v="15"/>
    <n v="2"/>
    <n v="2"/>
    <n v="145.26"/>
    <n v="145.26"/>
    <n v="0.19"/>
    <n v="0.19"/>
    <s v="PayPal"/>
    <n v="235.3212"/>
    <n v="290.33"/>
    <x v="3"/>
  </r>
  <r>
    <s v="SALE476"/>
    <d v="2024-03-13T00:00:00"/>
    <s v="CUST1118"/>
    <s v="PROD91"/>
    <x v="3"/>
    <n v="4"/>
    <n v="4"/>
    <n v="940.77"/>
    <n v="940.77"/>
    <n v="0.24"/>
    <n v="0.24"/>
    <s v="COD"/>
    <n v="2859.9407999999999"/>
    <n v="3762.84"/>
    <x v="0"/>
  </r>
  <r>
    <s v="SALE477"/>
    <d v="2025-02-12T00:00:00"/>
    <s v="CUST1469"/>
    <s v="PROD46"/>
    <x v="1"/>
    <n v="1"/>
    <n v="1"/>
    <n v="708.88"/>
    <n v="708.88"/>
    <n v="0.09"/>
    <n v="0.09"/>
    <s v="Credit Card"/>
    <n v="645.08080000000007"/>
    <n v="708.79"/>
    <x v="0"/>
  </r>
  <r>
    <s v="SALE478"/>
    <d v="2025-09-24T00:00:00"/>
    <s v="CUST1307"/>
    <s v="PROD30"/>
    <x v="17"/>
    <n v="1"/>
    <n v="1"/>
    <n v="790.73"/>
    <n v="790.73"/>
    <n v="0.24"/>
    <n v="0.24"/>
    <s v="PayPal"/>
    <n v="600.95479999999998"/>
    <n v="790.49"/>
    <x v="2"/>
  </r>
  <r>
    <s v="SALE479"/>
    <d v="2024-10-09T00:00:00"/>
    <s v="CUST1449"/>
    <s v="PROD15"/>
    <x v="11"/>
    <n v="3"/>
    <n v="3"/>
    <n v="635.13"/>
    <n v="635.13"/>
    <n v="0.09"/>
    <n v="0.09"/>
    <s v="PayPal"/>
    <n v="1733.9049"/>
    <n v="1905.3"/>
    <x v="2"/>
  </r>
  <r>
    <s v="SALE480"/>
    <d v="2023-11-03T00:00:00"/>
    <s v="CUST1266"/>
    <s v="PROD93"/>
    <x v="7"/>
    <n v="1"/>
    <n v="1"/>
    <n v="744.88"/>
    <n v="744.88"/>
    <n v="0.15"/>
    <n v="0.15"/>
    <s v="COD"/>
    <n v="633.14800000000002"/>
    <n v="744.73"/>
    <x v="2"/>
  </r>
  <r>
    <s v="SALE481"/>
    <d v="2025-03-29T00:00:00"/>
    <s v="CUST1183"/>
    <s v="PROD28"/>
    <x v="8"/>
    <n v="3"/>
    <n v="3"/>
    <n v="205.34"/>
    <n v="205.34"/>
    <n v="0.25"/>
    <n v="0.25"/>
    <s v="Credit Card"/>
    <n v="462.01499999999999"/>
    <n v="615.77"/>
    <x v="0"/>
  </r>
  <r>
    <s v="SALE482"/>
    <d v="2025-07-13T00:00:00"/>
    <s v="CUST1419"/>
    <s v="PROD29"/>
    <x v="2"/>
    <n v="2"/>
    <n v="2"/>
    <n v="756.8"/>
    <n v="756.8"/>
    <n v="0.15"/>
    <n v="0.15"/>
    <s v="Credit Card"/>
    <n v="1286.56"/>
    <n v="1513.4499999999998"/>
    <x v="1"/>
  </r>
  <r>
    <s v="SALE483"/>
    <d v="2024-01-17T00:00:00"/>
    <s v="CUST1044"/>
    <s v="PROD21"/>
    <x v="15"/>
    <n v="1"/>
    <n v="1"/>
    <n v="771.73"/>
    <n v="771.73"/>
    <n v="0.2"/>
    <n v="0.2"/>
    <s v="Credit Card"/>
    <n v="617.38400000000001"/>
    <n v="771.53"/>
    <x v="3"/>
  </r>
  <r>
    <s v="SALE484"/>
    <d v="2024-12-13T00:00:00"/>
    <s v="CUST1479"/>
    <s v="PROD66"/>
    <x v="1"/>
    <n v="1"/>
    <n v="1"/>
    <n v="440.19"/>
    <n v="440.19"/>
    <n v="0.03"/>
    <n v="0.03"/>
    <s v="PayPal"/>
    <n v="426.98430000000002"/>
    <n v="440.16"/>
    <x v="0"/>
  </r>
  <r>
    <s v="SALE485"/>
    <d v="2025-09-19T00:00:00"/>
    <s v="CUST1047"/>
    <s v="PROD4"/>
    <x v="17"/>
    <n v="2"/>
    <n v="2"/>
    <n v="409"/>
    <n v="409"/>
    <n v="0.17"/>
    <n v="0.17"/>
    <s v="Credit Card"/>
    <n v="678.93999999999994"/>
    <n v="817.83"/>
    <x v="2"/>
  </r>
  <r>
    <s v="SALE486"/>
    <d v="2024-02-11T00:00:00"/>
    <s v="CUST1343"/>
    <s v="PROD38"/>
    <x v="12"/>
    <n v="3"/>
    <n v="3"/>
    <n v="134.58000000000001"/>
    <n v="134.58000000000001"/>
    <n v="0.04"/>
    <n v="0.04"/>
    <s v="COD"/>
    <n v="387.59039999999999"/>
    <n v="403.7"/>
    <x v="3"/>
  </r>
  <r>
    <s v="SALE487"/>
    <d v="2025-06-03T00:00:00"/>
    <s v="CUST1348"/>
    <s v="PROD39"/>
    <x v="4"/>
    <n v="4"/>
    <n v="4"/>
    <n v="284.44"/>
    <n v="284.44"/>
    <n v="0.02"/>
    <n v="0.02"/>
    <s v="Credit Card"/>
    <n v="1115.0047999999999"/>
    <n v="1137.74"/>
    <x v="2"/>
  </r>
  <r>
    <s v="SALE488"/>
    <d v="2025-03-10T00:00:00"/>
    <s v="CUST1405"/>
    <s v="PROD73"/>
    <x v="13"/>
    <n v="4"/>
    <n v="4"/>
    <n v="922.69"/>
    <n v="922.69"/>
    <n v="0.16"/>
    <n v="0.16"/>
    <s v="Credit Card"/>
    <n v="3100.2384000000002"/>
    <n v="3690.6000000000004"/>
    <x v="3"/>
  </r>
  <r>
    <s v="SALE489"/>
    <d v="2024-12-18T00:00:00"/>
    <s v="CUST1275"/>
    <s v="PROD36"/>
    <x v="16"/>
    <n v="2"/>
    <n v="2"/>
    <n v="992.55"/>
    <n v="992.55"/>
    <n v="0.28000000000000003"/>
    <n v="0.28000000000000003"/>
    <s v="Credit Card"/>
    <n v="1429.2719999999999"/>
    <n v="1984.82"/>
    <x v="3"/>
  </r>
  <r>
    <s v="SALE490"/>
    <d v="2024-03-20T00:00:00"/>
    <s v="CUST1418"/>
    <s v="PROD89"/>
    <x v="14"/>
    <n v="1"/>
    <n v="1"/>
    <n v="170.43"/>
    <n v="170.43"/>
    <n v="0.03"/>
    <n v="0.03"/>
    <s v="Credit Card"/>
    <n v="165.31710000000001"/>
    <n v="170.4"/>
    <x v="3"/>
  </r>
  <r>
    <s v="SALE491"/>
    <d v="2024-06-19T00:00:00"/>
    <s v="CUST1223"/>
    <s v="PROD72"/>
    <x v="17"/>
    <n v="3"/>
    <n v="3"/>
    <n v="480.51"/>
    <n v="480.51"/>
    <n v="0.03"/>
    <n v="0.03"/>
    <s v="Credit Card"/>
    <n v="1398.2841000000001"/>
    <n v="1441.5"/>
    <x v="2"/>
  </r>
  <r>
    <s v="SALE492"/>
    <d v="2024-12-06T00:00:00"/>
    <s v="CUST1156"/>
    <s v="PROD49"/>
    <x v="4"/>
    <n v="2"/>
    <n v="2"/>
    <n v="955.66"/>
    <n v="955.66"/>
    <n v="0.28999999999999998"/>
    <n v="0.28999999999999998"/>
    <s v="COD"/>
    <n v="1357.0372"/>
    <n v="1911.03"/>
    <x v="2"/>
  </r>
  <r>
    <s v="SALE493"/>
    <d v="2025-07-25T00:00:00"/>
    <s v="CUST1451"/>
    <s v="PROD72"/>
    <x v="6"/>
    <n v="2"/>
    <n v="2"/>
    <n v="488.02"/>
    <n v="488.02"/>
    <n v="0.27"/>
    <n v="0.27"/>
    <s v="PayPal"/>
    <n v="712.50919999999996"/>
    <n v="975.77"/>
    <x v="3"/>
  </r>
  <r>
    <s v="SALE494"/>
    <d v="2024-07-28T00:00:00"/>
    <s v="CUST1240"/>
    <s v="PROD18"/>
    <x v="6"/>
    <n v="1"/>
    <n v="1"/>
    <n v="917.17"/>
    <n v="917.17"/>
    <n v="0.13"/>
    <n v="0.13"/>
    <s v="COD"/>
    <n v="797.93790000000001"/>
    <n v="917.04"/>
    <x v="3"/>
  </r>
  <r>
    <s v="SALE495"/>
    <d v="2024-10-03T00:00:00"/>
    <s v="CUST1324"/>
    <s v="PROD8"/>
    <x v="3"/>
    <n v="2"/>
    <n v="2"/>
    <n v="406.46"/>
    <n v="406.46"/>
    <n v="0.3"/>
    <n v="0.3"/>
    <s v="PayPal"/>
    <n v="569.04399999999998"/>
    <n v="812.62"/>
    <x v="0"/>
  </r>
  <r>
    <s v="SALE496"/>
    <d v="2023-11-08T00:00:00"/>
    <s v="CUST1232"/>
    <s v="PROD95"/>
    <x v="6"/>
    <n v="2"/>
    <n v="2"/>
    <n v="264.39"/>
    <n v="264.39"/>
    <n v="0.11"/>
    <n v="0.11"/>
    <s v="COD"/>
    <n v="470.61419999999998"/>
    <n v="528.66999999999996"/>
    <x v="3"/>
  </r>
  <r>
    <s v="SALE497"/>
    <d v="2025-04-07T00:00:00"/>
    <s v="CUST1191"/>
    <s v="PROD68"/>
    <x v="9"/>
    <n v="1"/>
    <n v="1"/>
    <n v="414.97"/>
    <n v="414.97"/>
    <n v="0.22"/>
    <n v="0.22"/>
    <s v="PayPal"/>
    <n v="323.67660000000001"/>
    <n v="414.75"/>
    <x v="1"/>
  </r>
  <r>
    <s v="SALE498"/>
    <d v="2023-12-20T00:00:00"/>
    <s v="CUST1146"/>
    <s v="PROD25"/>
    <x v="18"/>
    <n v="2"/>
    <n v="2"/>
    <n v="583.51"/>
    <n v="583.51"/>
    <n v="0.2"/>
    <n v="0.2"/>
    <s v="COD"/>
    <n v="933.61599999999999"/>
    <n v="1166.82"/>
    <x v="0"/>
  </r>
  <r>
    <s v="SALE499"/>
    <d v="2025-09-11T00:00:00"/>
    <s v="CUST1011"/>
    <s v="PROD31"/>
    <x v="1"/>
    <n v="1"/>
    <n v="1"/>
    <n v="659.27"/>
    <n v="659.27"/>
    <n v="0.15"/>
    <n v="0.15"/>
    <s v="PayPal"/>
    <n v="560.37950000000001"/>
    <n v="659.12"/>
    <x v="0"/>
  </r>
  <r>
    <s v="SALE500"/>
    <d v="2024-12-01T00:00:00"/>
    <s v="CUST1445"/>
    <s v="PROD2"/>
    <x v="5"/>
    <n v="4"/>
    <n v="4"/>
    <n v="106.66"/>
    <n v="106.66"/>
    <n v="0.2"/>
    <n v="0.2"/>
    <s v="COD"/>
    <n v="341.31200000000001"/>
    <n v="426.44"/>
    <x v="2"/>
  </r>
  <r>
    <s v="SALE501"/>
    <d v="2024-11-21T00:00:00"/>
    <s v="CUST1163"/>
    <s v="PROD10"/>
    <x v="3"/>
    <n v="4"/>
    <n v="4"/>
    <n v="168.55"/>
    <n v="168.55"/>
    <n v="0.15"/>
    <n v="0.15"/>
    <s v="PayPal"/>
    <n v="573.07000000000005"/>
    <n v="674.05000000000007"/>
    <x v="0"/>
  </r>
  <r>
    <s v="SALE502"/>
    <d v="2025-08-30T00:00:00"/>
    <s v="CUST1488"/>
    <s v="PROD44"/>
    <x v="17"/>
    <n v="1"/>
    <n v="1"/>
    <n v="230.53"/>
    <n v="230.53"/>
    <n v="0.06"/>
    <n v="0.06"/>
    <s v="COD"/>
    <n v="216.69820000000001"/>
    <n v="230.47"/>
    <x v="2"/>
  </r>
  <r>
    <s v="SALE503"/>
    <d v="2025-08-20T00:00:00"/>
    <s v="CUST1007"/>
    <s v="PROD54"/>
    <x v="8"/>
    <n v="2"/>
    <n v="2"/>
    <n v="355.41"/>
    <n v="355.41"/>
    <n v="0.13"/>
    <n v="0.13"/>
    <s v="COD"/>
    <n v="618.41340000000002"/>
    <n v="710.69"/>
    <x v="0"/>
  </r>
  <r>
    <s v="SALE504"/>
    <d v="2025-10-13T00:00:00"/>
    <s v="CUST1167"/>
    <s v="PROD47"/>
    <x v="17"/>
    <n v="3"/>
    <n v="3"/>
    <n v="843.44"/>
    <n v="843.44"/>
    <n v="0.22"/>
    <n v="0.22"/>
    <s v="Credit Card"/>
    <n v="1973.6496"/>
    <n v="2530.1000000000004"/>
    <x v="2"/>
  </r>
  <r>
    <s v="SALE505"/>
    <d v="2024-01-15T00:00:00"/>
    <s v="CUST1163"/>
    <s v="PROD95"/>
    <x v="8"/>
    <n v="1"/>
    <n v="1"/>
    <n v="301.60000000000002"/>
    <n v="301.60000000000002"/>
    <n v="0.27"/>
    <n v="0.27"/>
    <s v="Credit Card"/>
    <n v="220.16800000000001"/>
    <n v="301.33000000000004"/>
    <x v="0"/>
  </r>
  <r>
    <s v="SALE506"/>
    <d v="2025-04-25T00:00:00"/>
    <s v="CUST1042"/>
    <s v="PROD89"/>
    <x v="17"/>
    <n v="3"/>
    <n v="3"/>
    <n v="21.59"/>
    <n v="21.59"/>
    <n v="0.16"/>
    <n v="0.16"/>
    <s v="COD"/>
    <n v="54.406799999999997"/>
    <n v="64.61"/>
    <x v="2"/>
  </r>
  <r>
    <s v="SALE507"/>
    <d v="2024-02-24T00:00:00"/>
    <s v="CUST1212"/>
    <s v="PROD13"/>
    <x v="17"/>
    <n v="4"/>
    <n v="4"/>
    <n v="284.24"/>
    <n v="284.24"/>
    <n v="0.09"/>
    <n v="0.09"/>
    <s v="Credit Card"/>
    <n v="1034.6335999999999"/>
    <n v="1136.8700000000001"/>
    <x v="2"/>
  </r>
  <r>
    <s v="SALE508"/>
    <d v="2024-12-30T00:00:00"/>
    <s v="CUST1368"/>
    <s v="PROD5"/>
    <x v="11"/>
    <n v="1"/>
    <n v="1"/>
    <n v="191.6"/>
    <n v="191.6"/>
    <n v="0.27"/>
    <n v="0.27"/>
    <s v="PayPal"/>
    <n v="139.86799999999999"/>
    <n v="191.32999999999998"/>
    <x v="2"/>
  </r>
  <r>
    <s v="SALE509"/>
    <d v="2025-04-15T00:00:00"/>
    <s v="CUST1311"/>
    <s v="PROD78"/>
    <x v="18"/>
    <n v="2"/>
    <n v="2"/>
    <n v="616.97"/>
    <n v="616.97"/>
    <n v="0.22"/>
    <n v="0.22"/>
    <s v="Credit Card"/>
    <n v="962.47320000000002"/>
    <n v="1233.72"/>
    <x v="0"/>
  </r>
  <r>
    <s v="SALE510"/>
    <d v="2024-10-15T00:00:00"/>
    <s v="CUST1168"/>
    <s v="PROD28"/>
    <x v="15"/>
    <n v="3"/>
    <n v="3"/>
    <n v="125.68"/>
    <n v="125.68"/>
    <n v="0.26"/>
    <n v="0.26"/>
    <s v="COD"/>
    <n v="279.00959999999998"/>
    <n v="376.78000000000003"/>
    <x v="3"/>
  </r>
  <r>
    <s v="SALE511"/>
    <d v="2025-01-19T00:00:00"/>
    <s v="CUST1352"/>
    <s v="PROD43"/>
    <x v="5"/>
    <n v="3"/>
    <n v="3"/>
    <n v="307.48"/>
    <n v="307.48"/>
    <n v="0.24"/>
    <n v="0.24"/>
    <s v="Credit Card"/>
    <n v="701.0544000000001"/>
    <n v="922.2"/>
    <x v="2"/>
  </r>
  <r>
    <s v="SALE512"/>
    <d v="2024-07-22T00:00:00"/>
    <s v="CUST1298"/>
    <s v="PROD2"/>
    <x v="12"/>
    <n v="1"/>
    <n v="1"/>
    <n v="505.23"/>
    <n v="505.23"/>
    <n v="0.11"/>
    <n v="0.11"/>
    <s v="Credit Card"/>
    <n v="449.65469999999999"/>
    <n v="505.12"/>
    <x v="3"/>
  </r>
  <r>
    <s v="SALE513"/>
    <d v="2025-03-19T00:00:00"/>
    <s v="CUST1365"/>
    <s v="PROD45"/>
    <x v="9"/>
    <n v="1"/>
    <n v="1"/>
    <n v="853.12"/>
    <n v="853.12"/>
    <n v="0.19"/>
    <n v="0.19"/>
    <s v="COD"/>
    <n v="691.02719999999999"/>
    <n v="852.93"/>
    <x v="1"/>
  </r>
  <r>
    <s v="SALE514"/>
    <d v="2024-01-21T00:00:00"/>
    <s v="CUST1129"/>
    <s v="PROD0"/>
    <x v="4"/>
    <n v="4"/>
    <n v="4"/>
    <n v="191.65"/>
    <n v="191.65"/>
    <n v="0.19"/>
    <n v="0.19"/>
    <s v="PayPal"/>
    <n v="620.94600000000003"/>
    <n v="766.41"/>
    <x v="2"/>
  </r>
  <r>
    <s v="SALE515"/>
    <d v="2023-12-26T00:00:00"/>
    <s v="CUST1160"/>
    <s v="PROD47"/>
    <x v="0"/>
    <n v="1"/>
    <n v="1"/>
    <n v="169.69"/>
    <n v="169.69"/>
    <n v="0.22"/>
    <n v="0.22"/>
    <s v="Credit Card"/>
    <n v="132.35820000000001"/>
    <n v="169.47"/>
    <x v="0"/>
  </r>
  <r>
    <s v="SALE516"/>
    <d v="2024-03-21T00:00:00"/>
    <s v="CUST1175"/>
    <s v="PROD62"/>
    <x v="7"/>
    <n v="1"/>
    <n v="1"/>
    <n v="145.43"/>
    <n v="145.43"/>
    <n v="0.08"/>
    <n v="0.08"/>
    <s v="Credit Card"/>
    <n v="133.79560000000001"/>
    <n v="145.35"/>
    <x v="2"/>
  </r>
  <r>
    <s v="SALE517"/>
    <d v="2024-12-07T00:00:00"/>
    <s v="CUST1084"/>
    <s v="PROD93"/>
    <x v="18"/>
    <n v="4"/>
    <n v="4"/>
    <n v="828.35"/>
    <n v="828.35"/>
    <n v="0.17"/>
    <n v="0.17"/>
    <s v="Credit Card"/>
    <n v="2750.1219999999998"/>
    <n v="3313.23"/>
    <x v="0"/>
  </r>
  <r>
    <s v="SALE518"/>
    <d v="2024-11-02T00:00:00"/>
    <s v="CUST1362"/>
    <s v="PROD95"/>
    <x v="4"/>
    <n v="3"/>
    <n v="3"/>
    <n v="268.76"/>
    <n v="268.76"/>
    <n v="0.01"/>
    <n v="0.01"/>
    <s v="PayPal"/>
    <n v="798.21719999999993"/>
    <n v="806.27"/>
    <x v="2"/>
  </r>
  <r>
    <s v="SALE519"/>
    <d v="2024-07-22T00:00:00"/>
    <s v="CUST1233"/>
    <s v="PROD88"/>
    <x v="6"/>
    <n v="4"/>
    <n v="4"/>
    <n v="370.09"/>
    <n v="370.09"/>
    <n v="0.22"/>
    <n v="0.22"/>
    <s v="COD"/>
    <n v="1154.6808000000001"/>
    <n v="1480.1399999999999"/>
    <x v="3"/>
  </r>
  <r>
    <s v="SALE520"/>
    <d v="2023-10-30T00:00:00"/>
    <s v="CUST1253"/>
    <s v="PROD78"/>
    <x v="16"/>
    <n v="3"/>
    <n v="3"/>
    <n v="679.22"/>
    <n v="679.22"/>
    <n v="0.11"/>
    <n v="0.11"/>
    <s v="PayPal"/>
    <n v="1813.5174"/>
    <n v="2037.5500000000002"/>
    <x v="3"/>
  </r>
  <r>
    <s v="SALE521"/>
    <d v="2024-05-21T00:00:00"/>
    <s v="CUST1373"/>
    <s v="PROD73"/>
    <x v="6"/>
    <n v="3"/>
    <n v="3"/>
    <n v="780.69"/>
    <n v="780.69"/>
    <n v="0.1"/>
    <n v="0.1"/>
    <s v="COD"/>
    <n v="2107.8629999999998"/>
    <n v="2341.9700000000003"/>
    <x v="3"/>
  </r>
  <r>
    <s v="SALE522"/>
    <d v="2025-04-19T00:00:00"/>
    <s v="CUST1261"/>
    <s v="PROD42"/>
    <x v="17"/>
    <n v="2"/>
    <n v="2"/>
    <n v="42.97"/>
    <n v="42.97"/>
    <n v="0.18"/>
    <n v="0.18"/>
    <s v="PayPal"/>
    <n v="70.470799999999997"/>
    <n v="85.759999999999991"/>
    <x v="2"/>
  </r>
  <r>
    <s v="SALE523"/>
    <d v="2024-12-13T00:00:00"/>
    <s v="CUST1286"/>
    <s v="PROD82"/>
    <x v="6"/>
    <n v="4"/>
    <n v="4"/>
    <n v="854.37"/>
    <n v="854.37"/>
    <n v="7.0000000000000007E-2"/>
    <n v="7.0000000000000007E-2"/>
    <s v="PayPal"/>
    <n v="3178.2564000000002"/>
    <n v="3417.41"/>
    <x v="3"/>
  </r>
  <r>
    <s v="SALE524"/>
    <d v="2025-04-27T00:00:00"/>
    <s v="CUST1100"/>
    <s v="PROD24"/>
    <x v="9"/>
    <n v="2"/>
    <n v="2"/>
    <n v="409.52"/>
    <n v="409.52"/>
    <n v="0.06"/>
    <n v="0.06"/>
    <s v="COD"/>
    <n v="769.8975999999999"/>
    <n v="818.98"/>
    <x v="1"/>
  </r>
  <r>
    <s v="SALE525"/>
    <d v="2024-10-04T00:00:00"/>
    <s v="CUST1164"/>
    <s v="PROD74"/>
    <x v="15"/>
    <n v="2"/>
    <n v="2"/>
    <n v="407.46"/>
    <n v="407.46"/>
    <n v="0.21"/>
    <n v="0.21"/>
    <s v="Credit Card"/>
    <n v="643.78679999999997"/>
    <n v="814.70999999999992"/>
    <x v="3"/>
  </r>
  <r>
    <s v="SALE526"/>
    <d v="2025-07-18T00:00:00"/>
    <s v="CUST1228"/>
    <s v="PROD4"/>
    <x v="2"/>
    <n v="1"/>
    <n v="1"/>
    <n v="728.84"/>
    <n v="728.84"/>
    <n v="0.28000000000000003"/>
    <n v="0.28000000000000003"/>
    <s v="PayPal"/>
    <n v="524.76480000000004"/>
    <n v="728.56000000000006"/>
    <x v="1"/>
  </r>
  <r>
    <s v="SALE527"/>
    <d v="2024-03-11T00:00:00"/>
    <s v="CUST1453"/>
    <s v="PROD78"/>
    <x v="16"/>
    <n v="4"/>
    <n v="4"/>
    <n v="467.24"/>
    <n v="467.24"/>
    <n v="0.08"/>
    <n v="0.08"/>
    <s v="PayPal"/>
    <n v="1719.4431999999999"/>
    <n v="1868.88"/>
    <x v="3"/>
  </r>
  <r>
    <s v="SALE528"/>
    <d v="2024-06-14T00:00:00"/>
    <s v="CUST1092"/>
    <s v="PROD10"/>
    <x v="19"/>
    <n v="1"/>
    <n v="1"/>
    <n v="57.94"/>
    <n v="57.94"/>
    <n v="0.13"/>
    <n v="0.13"/>
    <s v="PayPal"/>
    <n v="50.407799999999988"/>
    <n v="57.809999999999995"/>
    <x v="2"/>
  </r>
  <r>
    <s v="SALE529"/>
    <d v="2024-02-16T00:00:00"/>
    <s v="CUST1344"/>
    <s v="PROD49"/>
    <x v="1"/>
    <n v="1"/>
    <n v="1"/>
    <n v="540.1"/>
    <n v="540.1"/>
    <n v="0.22"/>
    <n v="0.22"/>
    <s v="Credit Card"/>
    <n v="421.27800000000002"/>
    <n v="539.88"/>
    <x v="0"/>
  </r>
  <r>
    <s v="SALE530"/>
    <d v="2024-09-17T00:00:00"/>
    <s v="CUST1077"/>
    <s v="PROD8"/>
    <x v="12"/>
    <n v="4"/>
    <n v="4"/>
    <n v="816.28"/>
    <n v="816.28"/>
    <n v="0.15"/>
    <n v="0.15"/>
    <s v="COD"/>
    <n v="2775.3519999999999"/>
    <n v="3264.97"/>
    <x v="3"/>
  </r>
  <r>
    <s v="SALE531"/>
    <d v="2025-08-26T00:00:00"/>
    <s v="CUST1178"/>
    <s v="PROD42"/>
    <x v="2"/>
    <n v="4"/>
    <n v="4"/>
    <n v="727.49"/>
    <n v="727.49"/>
    <n v="0.11"/>
    <n v="0.11"/>
    <s v="Credit Card"/>
    <n v="2589.8643999999999"/>
    <n v="2909.85"/>
    <x v="1"/>
  </r>
  <r>
    <s v="SALE532"/>
    <d v="2024-06-04T00:00:00"/>
    <s v="CUST1171"/>
    <s v="PROD86"/>
    <x v="13"/>
    <n v="4"/>
    <n v="4"/>
    <n v="817.92"/>
    <n v="817.92"/>
    <n v="0.21"/>
    <n v="0.21"/>
    <s v="Credit Card"/>
    <n v="2584.6271999999999"/>
    <n v="3271.47"/>
    <x v="3"/>
  </r>
  <r>
    <s v="SALE533"/>
    <d v="2024-10-13T00:00:00"/>
    <s v="CUST1325"/>
    <s v="PROD38"/>
    <x v="4"/>
    <n v="2"/>
    <n v="2"/>
    <n v="358.45"/>
    <n v="358.45"/>
    <n v="7.0000000000000007E-2"/>
    <n v="7.0000000000000007E-2"/>
    <s v="COD"/>
    <n v="666.71699999999998"/>
    <n v="716.82999999999993"/>
    <x v="2"/>
  </r>
  <r>
    <s v="SALE534"/>
    <d v="2025-02-09T00:00:00"/>
    <s v="CUST1201"/>
    <s v="PROD87"/>
    <x v="11"/>
    <n v="1"/>
    <n v="1"/>
    <n v="972.06"/>
    <n v="972.06"/>
    <n v="0.3"/>
    <n v="0.3"/>
    <s v="COD"/>
    <n v="680.44199999999989"/>
    <n v="971.76"/>
    <x v="2"/>
  </r>
  <r>
    <s v="SALE535"/>
    <d v="2023-12-21T00:00:00"/>
    <s v="CUST1032"/>
    <s v="PROD16"/>
    <x v="6"/>
    <n v="1"/>
    <n v="1"/>
    <n v="791.36"/>
    <n v="791.36"/>
    <n v="0.06"/>
    <n v="0.06"/>
    <s v="PayPal"/>
    <n v="743.87839999999994"/>
    <n v="791.30000000000007"/>
    <x v="3"/>
  </r>
  <r>
    <s v="SALE536"/>
    <d v="2025-07-17T00:00:00"/>
    <s v="CUST1314"/>
    <s v="PROD64"/>
    <x v="3"/>
    <n v="4"/>
    <n v="4"/>
    <n v="839.65"/>
    <n v="839.65"/>
    <n v="0.26"/>
    <n v="0.26"/>
    <s v="COD"/>
    <n v="2485.364"/>
    <n v="3358.3399999999997"/>
    <x v="0"/>
  </r>
  <r>
    <s v="SALE537"/>
    <d v="2025-05-16T00:00:00"/>
    <s v="CUST1255"/>
    <s v="PROD72"/>
    <x v="17"/>
    <n v="2"/>
    <n v="2"/>
    <n v="245.52"/>
    <n v="245.52"/>
    <n v="0.11"/>
    <n v="0.11"/>
    <s v="COD"/>
    <n v="437.0256"/>
    <n v="490.93"/>
    <x v="2"/>
  </r>
  <r>
    <s v="SALE538"/>
    <d v="2025-08-12T00:00:00"/>
    <s v="CUST1388"/>
    <s v="PROD82"/>
    <x v="2"/>
    <n v="3"/>
    <n v="3"/>
    <n v="787.91"/>
    <n v="787.91"/>
    <n v="0.06"/>
    <n v="0.06"/>
    <s v="PayPal"/>
    <n v="2221.9061999999999"/>
    <n v="2363.67"/>
    <x v="1"/>
  </r>
  <r>
    <s v="SALE539"/>
    <d v="2025-08-21T00:00:00"/>
    <s v="CUST1053"/>
    <s v="PROD75"/>
    <x v="5"/>
    <n v="2"/>
    <n v="2"/>
    <n v="709.17"/>
    <n v="709.17"/>
    <n v="0.22"/>
    <n v="0.22"/>
    <s v="Credit Card"/>
    <n v="1106.3052"/>
    <n v="1418.12"/>
    <x v="2"/>
  </r>
  <r>
    <s v="SALE540"/>
    <d v="2023-11-21T00:00:00"/>
    <s v="CUST1235"/>
    <s v="PROD91"/>
    <x v="4"/>
    <n v="2"/>
    <n v="2"/>
    <n v="533.91999999999996"/>
    <n v="533.91999999999996"/>
    <n v="0.13"/>
    <n v="0.13"/>
    <s v="Credit Card"/>
    <n v="929.02079999999989"/>
    <n v="1067.7099999999998"/>
    <x v="2"/>
  </r>
  <r>
    <s v="SALE541"/>
    <d v="2025-02-07T00:00:00"/>
    <s v="CUST1492"/>
    <s v="PROD42"/>
    <x v="6"/>
    <n v="1"/>
    <n v="1"/>
    <n v="878.84"/>
    <n v="878.84"/>
    <n v="0.28000000000000003"/>
    <n v="0.28000000000000003"/>
    <s v="COD"/>
    <n v="632.76480000000004"/>
    <n v="878.56000000000006"/>
    <x v="3"/>
  </r>
  <r>
    <s v="SALE542"/>
    <d v="2023-12-27T00:00:00"/>
    <s v="CUST1204"/>
    <s v="PROD44"/>
    <x v="9"/>
    <n v="1"/>
    <n v="1"/>
    <n v="442.36"/>
    <n v="442.36"/>
    <n v="0.14000000000000001"/>
    <n v="0.14000000000000001"/>
    <s v="Credit Card"/>
    <n v="380.42959999999999"/>
    <n v="442.22"/>
    <x v="1"/>
  </r>
  <r>
    <s v="SALE543"/>
    <d v="2025-02-23T00:00:00"/>
    <s v="CUST1333"/>
    <s v="PROD35"/>
    <x v="16"/>
    <n v="1"/>
    <n v="1"/>
    <n v="763.34"/>
    <n v="763.34"/>
    <n v="0.11"/>
    <n v="0.11"/>
    <s v="COD"/>
    <n v="679.37260000000003"/>
    <n v="763.23"/>
    <x v="3"/>
  </r>
  <r>
    <s v="SALE544"/>
    <d v="2025-07-04T00:00:00"/>
    <s v="CUST1166"/>
    <s v="PROD59"/>
    <x v="14"/>
    <n v="3"/>
    <n v="3"/>
    <n v="178.22"/>
    <n v="178.22"/>
    <n v="0.15"/>
    <n v="0.15"/>
    <s v="COD"/>
    <n v="454.46100000000001"/>
    <n v="534.51"/>
    <x v="3"/>
  </r>
  <r>
    <s v="SALE545"/>
    <d v="2023-11-25T00:00:00"/>
    <s v="CUST1103"/>
    <s v="PROD26"/>
    <x v="8"/>
    <n v="4"/>
    <n v="4"/>
    <n v="90.32"/>
    <n v="90.32"/>
    <n v="0.08"/>
    <n v="0.08"/>
    <s v="PayPal"/>
    <n v="332.37759999999997"/>
    <n v="361.2"/>
    <x v="0"/>
  </r>
  <r>
    <s v="SALE546"/>
    <d v="2025-02-07T00:00:00"/>
    <s v="CUST1378"/>
    <s v="PROD10"/>
    <x v="16"/>
    <n v="3"/>
    <n v="3"/>
    <n v="370.93"/>
    <n v="370.93"/>
    <n v="0"/>
    <n v="0"/>
    <s v="Credit Card"/>
    <n v="1112.79"/>
    <n v="1112.79"/>
    <x v="3"/>
  </r>
  <r>
    <s v="SALE547"/>
    <d v="2023-12-21T00:00:00"/>
    <s v="CUST1046"/>
    <s v="PROD23"/>
    <x v="10"/>
    <n v="1"/>
    <n v="1"/>
    <n v="352.43"/>
    <n v="352.43"/>
    <n v="0.14000000000000001"/>
    <n v="0.14000000000000001"/>
    <s v="PayPal"/>
    <n v="303.08980000000003"/>
    <n v="352.29"/>
    <x v="0"/>
  </r>
  <r>
    <s v="SALE548"/>
    <d v="2024-01-04T00:00:00"/>
    <s v="CUST1123"/>
    <s v="PROD12"/>
    <x v="10"/>
    <n v="2"/>
    <n v="2"/>
    <n v="562.97"/>
    <n v="562.97"/>
    <n v="0.2"/>
    <n v="0.2"/>
    <s v="Credit Card"/>
    <n v="900.75200000000007"/>
    <n v="1125.74"/>
    <x v="0"/>
  </r>
  <r>
    <s v="SALE549"/>
    <d v="2023-11-30T00:00:00"/>
    <s v="CUST1157"/>
    <s v="PROD55"/>
    <x v="4"/>
    <n v="1"/>
    <n v="1"/>
    <n v="522.85"/>
    <n v="522.85"/>
    <n v="0.12"/>
    <n v="0.12"/>
    <s v="PayPal"/>
    <n v="460.108"/>
    <n v="522.73"/>
    <x v="2"/>
  </r>
  <r>
    <s v="SALE550"/>
    <d v="2025-07-13T00:00:00"/>
    <s v="CUST1349"/>
    <s v="PROD21"/>
    <x v="9"/>
    <n v="4"/>
    <n v="4"/>
    <n v="714.89"/>
    <n v="714.89"/>
    <n v="0.15"/>
    <n v="0.15"/>
    <s v="Credit Card"/>
    <n v="2430.6260000000002"/>
    <n v="2859.41"/>
    <x v="1"/>
  </r>
  <r>
    <s v="SALE551"/>
    <d v="2023-10-23T00:00:00"/>
    <s v="CUST1187"/>
    <s v="PROD43"/>
    <x v="17"/>
    <n v="3"/>
    <n v="3"/>
    <n v="137.77000000000001"/>
    <n v="137.77000000000001"/>
    <n v="0.26"/>
    <n v="0.26"/>
    <s v="PayPal"/>
    <n v="305.84940000000012"/>
    <n v="413.05000000000007"/>
    <x v="2"/>
  </r>
  <r>
    <s v="SALE552"/>
    <d v="2025-10-10T00:00:00"/>
    <s v="CUST1027"/>
    <s v="PROD92"/>
    <x v="19"/>
    <n v="3"/>
    <n v="3"/>
    <n v="862.18"/>
    <n v="862.18"/>
    <n v="0.22"/>
    <n v="0.22"/>
    <s v="PayPal"/>
    <n v="2017.5011999999999"/>
    <n v="2586.3200000000002"/>
    <x v="2"/>
  </r>
  <r>
    <s v="SALE553"/>
    <d v="2025-06-14T00:00:00"/>
    <s v="CUST1057"/>
    <s v="PROD38"/>
    <x v="7"/>
    <n v="2"/>
    <n v="2"/>
    <n v="833.64"/>
    <n v="833.64"/>
    <n v="0.24"/>
    <n v="0.24"/>
    <s v="PayPal"/>
    <n v="1267.1328000000001"/>
    <n v="1667.04"/>
    <x v="2"/>
  </r>
  <r>
    <s v="SALE554"/>
    <d v="2025-04-05T00:00:00"/>
    <s v="CUST1270"/>
    <s v="PROD19"/>
    <x v="10"/>
    <n v="3"/>
    <n v="3"/>
    <n v="543.22"/>
    <n v="543.22"/>
    <n v="0.05"/>
    <n v="0.05"/>
    <s v="COD"/>
    <n v="1548.1769999999999"/>
    <n v="1629.6100000000001"/>
    <x v="0"/>
  </r>
  <r>
    <s v="SALE555"/>
    <d v="2025-01-20T00:00:00"/>
    <s v="CUST1278"/>
    <s v="PROD88"/>
    <x v="17"/>
    <n v="3"/>
    <n v="3"/>
    <n v="691.02"/>
    <n v="691.02"/>
    <n v="0.12"/>
    <n v="0.12"/>
    <s v="COD"/>
    <n v="1824.2927999999999"/>
    <n v="2072.94"/>
    <x v="2"/>
  </r>
  <r>
    <s v="SALE556"/>
    <d v="2023-11-23T00:00:00"/>
    <s v="CUST1087"/>
    <s v="PROD86"/>
    <x v="1"/>
    <n v="4"/>
    <n v="4"/>
    <n v="338.73"/>
    <n v="338.73"/>
    <n v="0.18"/>
    <n v="0.18"/>
    <s v="Credit Card"/>
    <n v="1111.0344"/>
    <n v="1354.74"/>
    <x v="0"/>
  </r>
  <r>
    <s v="SALE557"/>
    <d v="2024-04-07T00:00:00"/>
    <s v="CUST1062"/>
    <s v="PROD84"/>
    <x v="9"/>
    <n v="3"/>
    <n v="3"/>
    <n v="366.08"/>
    <n v="366.08"/>
    <n v="0.05"/>
    <n v="0.05"/>
    <s v="Credit Card"/>
    <n v="1043.328"/>
    <n v="1098.19"/>
    <x v="1"/>
  </r>
  <r>
    <s v="SALE558"/>
    <d v="2025-07-02T00:00:00"/>
    <s v="CUST1105"/>
    <s v="PROD13"/>
    <x v="13"/>
    <n v="4"/>
    <n v="4"/>
    <n v="539.48"/>
    <n v="539.48"/>
    <n v="0.28000000000000003"/>
    <n v="0.28000000000000003"/>
    <s v="COD"/>
    <n v="1553.7023999999999"/>
    <n v="2157.64"/>
    <x v="3"/>
  </r>
  <r>
    <s v="SALE559"/>
    <d v="2023-11-26T00:00:00"/>
    <s v="CUST1389"/>
    <s v="PROD91"/>
    <x v="9"/>
    <n v="1"/>
    <n v="1"/>
    <n v="499.59"/>
    <n v="499.59"/>
    <n v="0.03"/>
    <n v="0.03"/>
    <s v="COD"/>
    <n v="484.60230000000001"/>
    <n v="499.56"/>
    <x v="1"/>
  </r>
  <r>
    <s v="SALE560"/>
    <d v="2024-02-04T00:00:00"/>
    <s v="CUST1188"/>
    <s v="PROD30"/>
    <x v="2"/>
    <n v="3"/>
    <n v="3"/>
    <n v="330.04"/>
    <n v="330.04"/>
    <n v="0.2"/>
    <n v="0.2"/>
    <s v="Credit Card"/>
    <n v="792.09600000000012"/>
    <n v="989.92000000000007"/>
    <x v="1"/>
  </r>
  <r>
    <s v="SALE561"/>
    <d v="2024-06-16T00:00:00"/>
    <s v="CUST1182"/>
    <s v="PROD11"/>
    <x v="1"/>
    <n v="2"/>
    <n v="2"/>
    <n v="813.01"/>
    <n v="813.01"/>
    <n v="0.06"/>
    <n v="0.06"/>
    <s v="PayPal"/>
    <n v="1528.4588000000001"/>
    <n v="1625.96"/>
    <x v="0"/>
  </r>
  <r>
    <s v="SALE562"/>
    <d v="2025-02-27T00:00:00"/>
    <s v="CUST1026"/>
    <s v="PROD1"/>
    <x v="17"/>
    <n v="4"/>
    <n v="4"/>
    <n v="204.8"/>
    <n v="204.8"/>
    <n v="0.03"/>
    <n v="0.03"/>
    <s v="PayPal"/>
    <n v="794.62400000000002"/>
    <n v="819.17000000000007"/>
    <x v="2"/>
  </r>
  <r>
    <s v="SALE563"/>
    <d v="2023-10-24T00:00:00"/>
    <s v="CUST1011"/>
    <s v="PROD3"/>
    <x v="0"/>
    <n v="3"/>
    <n v="3"/>
    <n v="728.32"/>
    <n v="728.32"/>
    <n v="0.01"/>
    <n v="0.01"/>
    <s v="Credit Card"/>
    <n v="2163.1104"/>
    <n v="2184.9499999999998"/>
    <x v="0"/>
  </r>
  <r>
    <s v="SALE564"/>
    <d v="2024-08-03T00:00:00"/>
    <s v="CUST1452"/>
    <s v="PROD59"/>
    <x v="4"/>
    <n v="3"/>
    <n v="3"/>
    <n v="836.4"/>
    <n v="836.4"/>
    <n v="0"/>
    <n v="0"/>
    <s v="Credit Card"/>
    <n v="2509.1999999999998"/>
    <n v="2509.1999999999998"/>
    <x v="2"/>
  </r>
  <r>
    <s v="SALE565"/>
    <d v="2025-07-05T00:00:00"/>
    <s v="CUST1149"/>
    <s v="PROD90"/>
    <x v="18"/>
    <n v="1"/>
    <n v="1"/>
    <n v="780.16"/>
    <n v="780.16"/>
    <n v="0.02"/>
    <n v="0.02"/>
    <s v="COD"/>
    <n v="764.55679999999995"/>
    <n v="780.14"/>
    <x v="0"/>
  </r>
  <r>
    <s v="SALE566"/>
    <d v="2025-05-27T00:00:00"/>
    <s v="CUST1470"/>
    <s v="PROD46"/>
    <x v="13"/>
    <n v="4"/>
    <n v="4"/>
    <n v="354.12"/>
    <n v="354.12"/>
    <n v="0.06"/>
    <n v="0.06"/>
    <s v="PayPal"/>
    <n v="1331.4911999999999"/>
    <n v="1416.42"/>
    <x v="3"/>
  </r>
  <r>
    <s v="SALE567"/>
    <d v="2024-11-06T00:00:00"/>
    <s v="CUST1452"/>
    <s v="PROD63"/>
    <x v="17"/>
    <n v="4"/>
    <n v="4"/>
    <n v="282.48"/>
    <n v="282.48"/>
    <n v="0.11"/>
    <n v="0.11"/>
    <s v="PayPal"/>
    <n v="1005.6288"/>
    <n v="1129.8100000000002"/>
    <x v="2"/>
  </r>
  <r>
    <s v="SALE568"/>
    <d v="2024-06-03T00:00:00"/>
    <s v="CUST1328"/>
    <s v="PROD20"/>
    <x v="16"/>
    <n v="2"/>
    <n v="2"/>
    <n v="740.68"/>
    <n v="740.68"/>
    <n v="0.02"/>
    <n v="0.02"/>
    <s v="PayPal"/>
    <n v="1451.7328"/>
    <n v="1481.34"/>
    <x v="3"/>
  </r>
  <r>
    <s v="SALE569"/>
    <d v="2024-04-02T00:00:00"/>
    <s v="CUST1105"/>
    <s v="PROD56"/>
    <x v="11"/>
    <n v="3"/>
    <n v="3"/>
    <n v="600.58000000000004"/>
    <n v="600.58000000000004"/>
    <n v="0.28999999999999998"/>
    <n v="0.28999999999999998"/>
    <s v="COD"/>
    <n v="1279.2354"/>
    <n v="1801.4500000000003"/>
    <x v="2"/>
  </r>
  <r>
    <s v="SALE570"/>
    <d v="2024-02-26T00:00:00"/>
    <s v="CUST1461"/>
    <s v="PROD65"/>
    <x v="0"/>
    <n v="3"/>
    <n v="3"/>
    <n v="345.58"/>
    <n v="345.58"/>
    <n v="0.22"/>
    <n v="0.22"/>
    <s v="Credit Card"/>
    <n v="808.65719999999999"/>
    <n v="1036.52"/>
    <x v="0"/>
  </r>
  <r>
    <s v="SALE571"/>
    <d v="2025-01-31T00:00:00"/>
    <s v="CUST1284"/>
    <s v="PROD18"/>
    <x v="19"/>
    <n v="1"/>
    <n v="1"/>
    <n v="974.52"/>
    <n v="974.52"/>
    <n v="0.01"/>
    <n v="0.01"/>
    <s v="PayPal"/>
    <n v="964.77480000000003"/>
    <n v="974.51"/>
    <x v="2"/>
  </r>
  <r>
    <s v="SALE572"/>
    <d v="2023-11-19T00:00:00"/>
    <s v="CUST1040"/>
    <s v="PROD17"/>
    <x v="8"/>
    <n v="3"/>
    <n v="3"/>
    <n v="282.33"/>
    <n v="282.33"/>
    <n v="7.0000000000000007E-2"/>
    <n v="7.0000000000000007E-2"/>
    <s v="Credit Card"/>
    <n v="787.70069999999998"/>
    <n v="846.92"/>
    <x v="0"/>
  </r>
  <r>
    <s v="SALE573"/>
    <d v="2025-03-10T00:00:00"/>
    <s v="CUST1382"/>
    <s v="PROD76"/>
    <x v="12"/>
    <n v="4"/>
    <n v="4"/>
    <n v="158.46"/>
    <n v="158.46"/>
    <n v="0.09"/>
    <n v="0.09"/>
    <s v="PayPal"/>
    <n v="576.7944"/>
    <n v="633.75"/>
    <x v="3"/>
  </r>
  <r>
    <s v="SALE574"/>
    <d v="2023-12-23T00:00:00"/>
    <s v="CUST1343"/>
    <s v="PROD55"/>
    <x v="4"/>
    <n v="2"/>
    <n v="2"/>
    <n v="778.56"/>
    <n v="778.56"/>
    <n v="0.11"/>
    <n v="0.11"/>
    <s v="COD"/>
    <n v="1385.8368"/>
    <n v="1557.01"/>
    <x v="2"/>
  </r>
  <r>
    <s v="SALE575"/>
    <d v="2024-03-02T00:00:00"/>
    <s v="CUST1237"/>
    <s v="PROD50"/>
    <x v="12"/>
    <n v="4"/>
    <n v="4"/>
    <n v="280.16000000000003"/>
    <n v="280.16000000000003"/>
    <n v="0.18"/>
    <n v="0.18"/>
    <s v="COD"/>
    <n v="918.92480000000012"/>
    <n v="1120.46"/>
    <x v="3"/>
  </r>
  <r>
    <s v="SALE576"/>
    <d v="2024-10-27T00:00:00"/>
    <s v="CUST1287"/>
    <s v="PROD71"/>
    <x v="13"/>
    <n v="2"/>
    <n v="2"/>
    <n v="649.54999999999995"/>
    <n v="649.54999999999995"/>
    <n v="0.28999999999999998"/>
    <n v="0.28999999999999998"/>
    <s v="PayPal"/>
    <n v="922.36099999999988"/>
    <n v="1298.81"/>
    <x v="3"/>
  </r>
  <r>
    <s v="SALE577"/>
    <d v="2024-03-09T00:00:00"/>
    <s v="CUST1007"/>
    <s v="PROD88"/>
    <x v="17"/>
    <n v="2"/>
    <n v="2"/>
    <n v="994.32"/>
    <n v="994.32"/>
    <n v="0.27"/>
    <n v="0.27"/>
    <s v="PayPal"/>
    <n v="1451.7072000000001"/>
    <n v="1988.3700000000001"/>
    <x v="2"/>
  </r>
  <r>
    <s v="SALE578"/>
    <d v="2024-12-23T00:00:00"/>
    <s v="CUST1223"/>
    <s v="PROD81"/>
    <x v="18"/>
    <n v="1"/>
    <n v="1"/>
    <n v="64.94"/>
    <n v="64.94"/>
    <n v="0.21"/>
    <n v="0.21"/>
    <s v="PayPal"/>
    <n v="51.302599999999998"/>
    <n v="64.73"/>
    <x v="0"/>
  </r>
  <r>
    <s v="SALE579"/>
    <d v="2025-02-21T00:00:00"/>
    <s v="CUST1136"/>
    <s v="PROD39"/>
    <x v="4"/>
    <n v="2"/>
    <n v="2"/>
    <n v="507.66"/>
    <n v="507.66"/>
    <n v="0"/>
    <n v="0"/>
    <s v="COD"/>
    <n v="1015.32"/>
    <n v="1015.32"/>
    <x v="2"/>
  </r>
  <r>
    <s v="SALE580"/>
    <d v="2023-12-13T00:00:00"/>
    <s v="CUST1242"/>
    <s v="PROD81"/>
    <x v="5"/>
    <n v="4"/>
    <n v="4"/>
    <n v="968.27"/>
    <n v="968.27"/>
    <n v="0.03"/>
    <n v="0.03"/>
    <s v="PayPal"/>
    <n v="3756.8876"/>
    <n v="3873.0499999999997"/>
    <x v="2"/>
  </r>
  <r>
    <s v="SALE581"/>
    <d v="2023-11-20T00:00:00"/>
    <s v="CUST1017"/>
    <s v="PROD88"/>
    <x v="3"/>
    <n v="4"/>
    <n v="4"/>
    <n v="510.33"/>
    <n v="510.33"/>
    <n v="0.2"/>
    <n v="0.2"/>
    <s v="PayPal"/>
    <n v="1633.056"/>
    <n v="2041.12"/>
    <x v="0"/>
  </r>
  <r>
    <s v="SALE582"/>
    <d v="2024-09-04T00:00:00"/>
    <s v="CUST1011"/>
    <s v="PROD44"/>
    <x v="12"/>
    <n v="2"/>
    <n v="2"/>
    <n v="156.72999999999999"/>
    <n v="156.72999999999999"/>
    <n v="0.18"/>
    <n v="0.18"/>
    <s v="COD"/>
    <n v="257.03719999999998"/>
    <n v="313.27999999999997"/>
    <x v="3"/>
  </r>
  <r>
    <s v="SALE583"/>
    <d v="2025-06-02T00:00:00"/>
    <s v="CUST1142"/>
    <s v="PROD99"/>
    <x v="15"/>
    <n v="3"/>
    <n v="3"/>
    <n v="53.83"/>
    <n v="53.83"/>
    <n v="0.24"/>
    <n v="0.24"/>
    <s v="Credit Card"/>
    <n v="122.7324"/>
    <n v="161.25"/>
    <x v="3"/>
  </r>
  <r>
    <s v="SALE584"/>
    <d v="2024-02-28T00:00:00"/>
    <s v="CUST1377"/>
    <s v="PROD78"/>
    <x v="5"/>
    <n v="1"/>
    <n v="1"/>
    <n v="34.71"/>
    <n v="34.71"/>
    <n v="0.1"/>
    <n v="0.1"/>
    <s v="COD"/>
    <n v="31.239000000000001"/>
    <n v="34.61"/>
    <x v="2"/>
  </r>
  <r>
    <s v="SALE585"/>
    <d v="2024-12-07T00:00:00"/>
    <s v="CUST1229"/>
    <s v="PROD77"/>
    <x v="8"/>
    <n v="2"/>
    <n v="2"/>
    <n v="829.15"/>
    <n v="829.15"/>
    <n v="0.11"/>
    <n v="0.11"/>
    <s v="PayPal"/>
    <n v="1475.8869999999999"/>
    <n v="1658.19"/>
    <x v="0"/>
  </r>
  <r>
    <s v="SALE586"/>
    <d v="2025-05-21T00:00:00"/>
    <s v="CUST1264"/>
    <s v="PROD98"/>
    <x v="0"/>
    <n v="2"/>
    <n v="2"/>
    <n v="481.86"/>
    <n v="481.86"/>
    <n v="0.1"/>
    <n v="0.1"/>
    <s v="COD"/>
    <n v="867.34800000000007"/>
    <n v="963.62"/>
    <x v="0"/>
  </r>
  <r>
    <s v="SALE587"/>
    <d v="2024-03-03T00:00:00"/>
    <s v="CUST1147"/>
    <s v="PROD52"/>
    <x v="4"/>
    <n v="4"/>
    <n v="4"/>
    <n v="915.17"/>
    <n v="915.17"/>
    <n v="0.19"/>
    <n v="0.19"/>
    <s v="COD"/>
    <n v="2965.1507999999999"/>
    <n v="3660.49"/>
    <x v="2"/>
  </r>
  <r>
    <s v="SALE588"/>
    <d v="2024-03-06T00:00:00"/>
    <s v="CUST1214"/>
    <s v="PROD71"/>
    <x v="14"/>
    <n v="1"/>
    <n v="1"/>
    <n v="250.95"/>
    <n v="250.95"/>
    <n v="0.03"/>
    <n v="0.03"/>
    <s v="PayPal"/>
    <n v="243.42150000000001"/>
    <n v="250.92"/>
    <x v="3"/>
  </r>
  <r>
    <s v="SALE589"/>
    <d v="2023-11-27T00:00:00"/>
    <s v="CUST1325"/>
    <s v="PROD96"/>
    <x v="3"/>
    <n v="3"/>
    <n v="3"/>
    <n v="882.84"/>
    <n v="882.84"/>
    <n v="0.1"/>
    <n v="0.1"/>
    <s v="Credit Card"/>
    <n v="2383.6680000000001"/>
    <n v="2648.42"/>
    <x v="0"/>
  </r>
  <r>
    <s v="SALE590"/>
    <d v="2025-02-14T00:00:00"/>
    <s v="CUST1138"/>
    <s v="PROD19"/>
    <x v="14"/>
    <n v="4"/>
    <n v="4"/>
    <n v="573.37"/>
    <n v="573.37"/>
    <n v="0.04"/>
    <n v="0.04"/>
    <s v="COD"/>
    <n v="2201.7408"/>
    <n v="2293.44"/>
    <x v="3"/>
  </r>
  <r>
    <s v="SALE591"/>
    <d v="2024-01-27T00:00:00"/>
    <s v="CUST1058"/>
    <s v="PROD32"/>
    <x v="18"/>
    <n v="3"/>
    <n v="3"/>
    <n v="622.72"/>
    <n v="622.72"/>
    <n v="0.04"/>
    <n v="0.04"/>
    <s v="Credit Card"/>
    <n v="1793.4336000000001"/>
    <n v="1868.1200000000001"/>
    <x v="0"/>
  </r>
  <r>
    <s v="SALE592"/>
    <d v="2025-10-13T00:00:00"/>
    <s v="CUST1388"/>
    <s v="PROD92"/>
    <x v="1"/>
    <n v="3"/>
    <n v="3"/>
    <n v="259.74"/>
    <n v="259.74"/>
    <n v="0.24"/>
    <n v="0.24"/>
    <s v="Credit Card"/>
    <n v="592.20720000000006"/>
    <n v="778.98"/>
    <x v="0"/>
  </r>
  <r>
    <s v="SALE593"/>
    <d v="2025-04-22T00:00:00"/>
    <s v="CUST1054"/>
    <s v="PROD28"/>
    <x v="13"/>
    <n v="4"/>
    <n v="4"/>
    <n v="951.09"/>
    <n v="951.09"/>
    <n v="0.14000000000000001"/>
    <n v="0.14000000000000001"/>
    <s v="COD"/>
    <n v="3271.7496000000001"/>
    <n v="3804.2200000000003"/>
    <x v="3"/>
  </r>
  <r>
    <s v="SALE594"/>
    <d v="2025-04-18T00:00:00"/>
    <s v="CUST1199"/>
    <s v="PROD99"/>
    <x v="17"/>
    <n v="1"/>
    <n v="1"/>
    <n v="71.709999999999994"/>
    <n v="71.709999999999994"/>
    <n v="0.23"/>
    <n v="0.23"/>
    <s v="COD"/>
    <n v="55.216700000000003"/>
    <n v="71.47999999999999"/>
    <x v="2"/>
  </r>
  <r>
    <s v="SALE595"/>
    <d v="2025-08-22T00:00:00"/>
    <s v="CUST1173"/>
    <s v="PROD20"/>
    <x v="4"/>
    <n v="4"/>
    <n v="4"/>
    <n v="894.93"/>
    <n v="894.93"/>
    <n v="0.05"/>
    <n v="0.05"/>
    <s v="COD"/>
    <n v="3400.733999999999"/>
    <n v="3579.6699999999996"/>
    <x v="2"/>
  </r>
  <r>
    <s v="SALE596"/>
    <d v="2025-07-04T00:00:00"/>
    <s v="CUST1202"/>
    <s v="PROD78"/>
    <x v="2"/>
    <n v="4"/>
    <n v="4"/>
    <n v="870.18"/>
    <n v="870.18"/>
    <n v="0.13"/>
    <n v="0.13"/>
    <s v="COD"/>
    <n v="3028.2264"/>
    <n v="3480.5899999999997"/>
    <x v="1"/>
  </r>
  <r>
    <s v="SALE597"/>
    <d v="2024-03-31T00:00:00"/>
    <s v="CUST1278"/>
    <s v="PROD64"/>
    <x v="17"/>
    <n v="2"/>
    <n v="2"/>
    <n v="552.72"/>
    <n v="552.72"/>
    <n v="0.06"/>
    <n v="0.06"/>
    <s v="PayPal"/>
    <n v="1039.1135999999999"/>
    <n v="1105.3800000000001"/>
    <x v="2"/>
  </r>
  <r>
    <s v="SALE598"/>
    <d v="2023-11-06T00:00:00"/>
    <s v="CUST1246"/>
    <s v="PROD39"/>
    <x v="2"/>
    <n v="3"/>
    <n v="3"/>
    <n v="700.43"/>
    <n v="700.43"/>
    <n v="0.01"/>
    <n v="0.01"/>
    <s v="COD"/>
    <n v="2080.2770999999998"/>
    <n v="2101.2799999999997"/>
    <x v="1"/>
  </r>
  <r>
    <s v="SALE599"/>
    <d v="2025-05-29T00:00:00"/>
    <s v="CUST1339"/>
    <s v="PROD9"/>
    <x v="17"/>
    <n v="2"/>
    <n v="2"/>
    <n v="823.03"/>
    <n v="823.03"/>
    <n v="0.18"/>
    <n v="0.18"/>
    <s v="PayPal"/>
    <n v="1349.7692"/>
    <n v="1645.8799999999999"/>
    <x v="2"/>
  </r>
  <r>
    <s v="SALE600"/>
    <d v="2024-04-19T00:00:00"/>
    <s v="CUST1255"/>
    <s v="PROD92"/>
    <x v="16"/>
    <n v="1"/>
    <n v="1"/>
    <n v="117.37"/>
    <n v="117.37"/>
    <n v="0.21"/>
    <n v="0.21"/>
    <s v="Credit Card"/>
    <n v="92.722300000000004"/>
    <n v="117.16000000000001"/>
    <x v="3"/>
  </r>
  <r>
    <s v="SALE601"/>
    <d v="2025-02-28T00:00:00"/>
    <s v="CUST1104"/>
    <s v="PROD56"/>
    <x v="8"/>
    <n v="4"/>
    <n v="4"/>
    <n v="165.37"/>
    <n v="165.37"/>
    <n v="0.28999999999999998"/>
    <n v="0.28999999999999998"/>
    <s v="Credit Card"/>
    <n v="469.6508"/>
    <n v="661.19"/>
    <x v="0"/>
  </r>
  <r>
    <s v="SALE602"/>
    <d v="2025-03-02T00:00:00"/>
    <s v="CUST1378"/>
    <s v="PROD6"/>
    <x v="15"/>
    <n v="3"/>
    <n v="3"/>
    <n v="483.06"/>
    <n v="483.06"/>
    <n v="0.05"/>
    <n v="0.05"/>
    <s v="Credit Card"/>
    <n v="1376.721"/>
    <n v="1449.13"/>
    <x v="3"/>
  </r>
  <r>
    <s v="SALE603"/>
    <d v="2024-03-28T00:00:00"/>
    <s v="CUST1293"/>
    <s v="PROD81"/>
    <x v="4"/>
    <n v="4"/>
    <n v="4"/>
    <n v="262.05"/>
    <n v="262.05"/>
    <n v="0.24"/>
    <n v="0.24"/>
    <s v="PayPal"/>
    <n v="796.63200000000006"/>
    <n v="1047.96"/>
    <x v="2"/>
  </r>
  <r>
    <s v="SALE604"/>
    <d v="2024-12-09T00:00:00"/>
    <s v="CUST1463"/>
    <s v="PROD14"/>
    <x v="7"/>
    <n v="3"/>
    <n v="3"/>
    <n v="970.89"/>
    <n v="970.89"/>
    <n v="0.11"/>
    <n v="0.11"/>
    <s v="COD"/>
    <n v="2592.2763"/>
    <n v="2912.56"/>
    <x v="2"/>
  </r>
  <r>
    <s v="SALE605"/>
    <d v="2023-10-23T00:00:00"/>
    <s v="CUST1216"/>
    <s v="PROD72"/>
    <x v="6"/>
    <n v="1"/>
    <n v="1"/>
    <n v="61.11"/>
    <n v="61.11"/>
    <n v="0.1"/>
    <n v="0.1"/>
    <s v="PayPal"/>
    <n v="54.999000000000002"/>
    <n v="61.01"/>
    <x v="3"/>
  </r>
  <r>
    <s v="SALE606"/>
    <d v="2024-09-20T00:00:00"/>
    <s v="CUST1029"/>
    <s v="PROD27"/>
    <x v="2"/>
    <n v="3"/>
    <n v="3"/>
    <n v="827.88"/>
    <n v="827.88"/>
    <n v="0.19"/>
    <n v="0.19"/>
    <s v="PayPal"/>
    <n v="2011.7483999999999"/>
    <n v="2483.4499999999998"/>
    <x v="1"/>
  </r>
  <r>
    <s v="SALE607"/>
    <d v="2024-10-18T00:00:00"/>
    <s v="CUST1430"/>
    <s v="PROD87"/>
    <x v="13"/>
    <n v="3"/>
    <n v="3"/>
    <n v="926.85"/>
    <n v="926.85"/>
    <n v="0.18"/>
    <n v="0.18"/>
    <s v="COD"/>
    <n v="2280.0509999999999"/>
    <n v="2780.3700000000003"/>
    <x v="3"/>
  </r>
  <r>
    <s v="SALE608"/>
    <d v="2025-01-05T00:00:00"/>
    <s v="CUST1317"/>
    <s v="PROD10"/>
    <x v="7"/>
    <n v="1"/>
    <n v="1"/>
    <n v="874.59"/>
    <n v="874.59"/>
    <n v="0.28999999999999998"/>
    <n v="0.28999999999999998"/>
    <s v="PayPal"/>
    <n v="620.95889999999997"/>
    <n v="874.30000000000007"/>
    <x v="2"/>
  </r>
  <r>
    <s v="SALE609"/>
    <d v="2025-09-21T00:00:00"/>
    <s v="CUST1470"/>
    <s v="PROD15"/>
    <x v="8"/>
    <n v="4"/>
    <n v="4"/>
    <n v="479.11"/>
    <n v="479.11"/>
    <n v="0.24"/>
    <n v="0.24"/>
    <s v="PayPal"/>
    <n v="1456.4944"/>
    <n v="1916.2"/>
    <x v="0"/>
  </r>
  <r>
    <s v="SALE610"/>
    <d v="2024-07-17T00:00:00"/>
    <s v="CUST1213"/>
    <s v="PROD32"/>
    <x v="1"/>
    <n v="3"/>
    <n v="3"/>
    <n v="182.91"/>
    <n v="182.91"/>
    <n v="0.28999999999999998"/>
    <n v="0.28999999999999998"/>
    <s v="Credit Card"/>
    <n v="389.59829999999999"/>
    <n v="548.44000000000005"/>
    <x v="0"/>
  </r>
  <r>
    <s v="SALE611"/>
    <d v="2024-12-26T00:00:00"/>
    <s v="CUST1272"/>
    <s v="PROD34"/>
    <x v="3"/>
    <n v="4"/>
    <n v="4"/>
    <n v="745.51"/>
    <n v="745.51"/>
    <n v="0.05"/>
    <n v="0.05"/>
    <s v="Credit Card"/>
    <n v="2832.9380000000001"/>
    <n v="2981.99"/>
    <x v="0"/>
  </r>
  <r>
    <s v="SALE612"/>
    <d v="2024-11-02T00:00:00"/>
    <s v="CUST1481"/>
    <s v="PROD88"/>
    <x v="10"/>
    <n v="3"/>
    <n v="3"/>
    <n v="920.61"/>
    <n v="920.61"/>
    <n v="0.04"/>
    <n v="0.04"/>
    <s v="Credit Card"/>
    <n v="2651.3568"/>
    <n v="2761.79"/>
    <x v="0"/>
  </r>
  <r>
    <s v="SALE613"/>
    <d v="2025-04-25T00:00:00"/>
    <s v="CUST1425"/>
    <s v="PROD75"/>
    <x v="15"/>
    <n v="4"/>
    <n v="4"/>
    <n v="659.03"/>
    <n v="659.03"/>
    <n v="0.15"/>
    <n v="0.15"/>
    <s v="Credit Card"/>
    <n v="2240.7020000000002"/>
    <n v="2635.97"/>
    <x v="3"/>
  </r>
  <r>
    <s v="SALE614"/>
    <d v="2024-02-16T00:00:00"/>
    <s v="CUST1491"/>
    <s v="PROD9"/>
    <x v="17"/>
    <n v="1"/>
    <n v="1"/>
    <n v="312.91000000000003"/>
    <n v="312.91000000000003"/>
    <n v="0.12"/>
    <n v="0.12"/>
    <s v="PayPal"/>
    <n v="275.36079999999998"/>
    <n v="312.79000000000002"/>
    <x v="2"/>
  </r>
  <r>
    <s v="SALE615"/>
    <d v="2024-08-20T00:00:00"/>
    <s v="CUST1228"/>
    <s v="PROD12"/>
    <x v="14"/>
    <n v="4"/>
    <n v="4"/>
    <n v="705.64"/>
    <n v="705.64"/>
    <n v="0.11"/>
    <n v="0.11"/>
    <s v="PayPal"/>
    <n v="2512.0783999999999"/>
    <n v="2822.45"/>
    <x v="3"/>
  </r>
  <r>
    <s v="SALE616"/>
    <d v="2024-07-24T00:00:00"/>
    <s v="CUST1144"/>
    <s v="PROD9"/>
    <x v="15"/>
    <n v="4"/>
    <n v="4"/>
    <n v="386.41"/>
    <n v="386.41"/>
    <n v="0.13"/>
    <n v="0.13"/>
    <s v="COD"/>
    <n v="1344.7067999999999"/>
    <n v="1545.51"/>
    <x v="3"/>
  </r>
  <r>
    <s v="SALE617"/>
    <d v="2024-08-30T00:00:00"/>
    <s v="CUST1029"/>
    <s v="PROD94"/>
    <x v="19"/>
    <n v="3"/>
    <n v="3"/>
    <n v="265.89"/>
    <n v="265.89"/>
    <n v="0.08"/>
    <n v="0.08"/>
    <s v="COD"/>
    <n v="733.85640000000001"/>
    <n v="797.58999999999992"/>
    <x v="2"/>
  </r>
  <r>
    <s v="SALE618"/>
    <d v="2025-09-25T00:00:00"/>
    <s v="CUST1075"/>
    <s v="PROD30"/>
    <x v="9"/>
    <n v="1"/>
    <n v="1"/>
    <n v="703.16"/>
    <n v="703.16"/>
    <n v="0.28999999999999998"/>
    <n v="0.28999999999999998"/>
    <s v="Credit Card"/>
    <n v="499.24360000000001"/>
    <n v="702.87"/>
    <x v="1"/>
  </r>
  <r>
    <s v="SALE619"/>
    <d v="2025-04-18T00:00:00"/>
    <s v="CUST1471"/>
    <s v="PROD97"/>
    <x v="13"/>
    <n v="2"/>
    <n v="2"/>
    <n v="394.5"/>
    <n v="394.5"/>
    <n v="0.28999999999999998"/>
    <n v="0.28999999999999998"/>
    <s v="COD"/>
    <n v="560.18999999999994"/>
    <n v="788.71"/>
    <x v="3"/>
  </r>
  <r>
    <s v="SALE620"/>
    <d v="2025-08-13T00:00:00"/>
    <s v="CUST1117"/>
    <s v="PROD97"/>
    <x v="4"/>
    <n v="3"/>
    <n v="3"/>
    <n v="411.25"/>
    <n v="411.25"/>
    <n v="0.05"/>
    <n v="0.05"/>
    <s v="Credit Card"/>
    <n v="1172.0625"/>
    <n v="1233.7"/>
    <x v="2"/>
  </r>
  <r>
    <s v="SALE621"/>
    <d v="2025-09-23T00:00:00"/>
    <s v="CUST1353"/>
    <s v="PROD48"/>
    <x v="17"/>
    <n v="4"/>
    <n v="4"/>
    <n v="395.45"/>
    <n v="395.45"/>
    <n v="0.01"/>
    <n v="0.01"/>
    <s v="Credit Card"/>
    <n v="1565.982"/>
    <n v="1581.79"/>
    <x v="2"/>
  </r>
  <r>
    <s v="SALE622"/>
    <d v="2024-05-09T00:00:00"/>
    <s v="CUST1036"/>
    <s v="PROD90"/>
    <x v="3"/>
    <n v="2"/>
    <n v="2"/>
    <n v="678.98"/>
    <n v="678.98"/>
    <n v="0.23"/>
    <n v="0.23"/>
    <s v="Credit Card"/>
    <n v="1045.6292000000001"/>
    <n v="1357.73"/>
    <x v="0"/>
  </r>
  <r>
    <s v="SALE623"/>
    <d v="2024-11-12T00:00:00"/>
    <s v="CUST1072"/>
    <s v="PROD27"/>
    <x v="7"/>
    <n v="4"/>
    <n v="4"/>
    <n v="757.71"/>
    <n v="757.71"/>
    <n v="0.26"/>
    <n v="0.26"/>
    <s v="COD"/>
    <n v="2242.8216000000002"/>
    <n v="3030.58"/>
    <x v="2"/>
  </r>
  <r>
    <s v="SALE624"/>
    <d v="2024-12-18T00:00:00"/>
    <s v="CUST1059"/>
    <s v="PROD94"/>
    <x v="5"/>
    <n v="1"/>
    <n v="1"/>
    <n v="647.86"/>
    <n v="647.86"/>
    <n v="0.05"/>
    <n v="0.05"/>
    <s v="COD"/>
    <n v="615.46699999999998"/>
    <n v="647.81000000000006"/>
    <x v="2"/>
  </r>
  <r>
    <s v="SALE625"/>
    <d v="2024-08-13T00:00:00"/>
    <s v="CUST1135"/>
    <s v="PROD12"/>
    <x v="16"/>
    <n v="2"/>
    <n v="2"/>
    <n v="179.64"/>
    <n v="179.64"/>
    <n v="0.1"/>
    <n v="0.1"/>
    <s v="PayPal"/>
    <n v="323.35199999999998"/>
    <n v="359.17999999999995"/>
    <x v="3"/>
  </r>
  <r>
    <s v="SALE626"/>
    <d v="2024-09-10T00:00:00"/>
    <s v="CUST1396"/>
    <s v="PROD62"/>
    <x v="5"/>
    <n v="3"/>
    <n v="3"/>
    <n v="392.65"/>
    <n v="392.65"/>
    <n v="0.17"/>
    <n v="0.17"/>
    <s v="PayPal"/>
    <n v="977.69849999999985"/>
    <n v="1177.7799999999997"/>
    <x v="2"/>
  </r>
  <r>
    <s v="SALE627"/>
    <d v="2024-09-12T00:00:00"/>
    <s v="CUST1176"/>
    <s v="PROD91"/>
    <x v="9"/>
    <n v="4"/>
    <n v="4"/>
    <n v="969.55"/>
    <n v="969.55"/>
    <n v="0.09"/>
    <n v="0.09"/>
    <s v="COD"/>
    <n v="3529.1619999999998"/>
    <n v="3878.1099999999997"/>
    <x v="1"/>
  </r>
  <r>
    <s v="SALE628"/>
    <d v="2024-05-21T00:00:00"/>
    <s v="CUST1462"/>
    <s v="PROD74"/>
    <x v="18"/>
    <n v="3"/>
    <n v="3"/>
    <n v="322.94"/>
    <n v="322.94"/>
    <n v="0.01"/>
    <n v="0.01"/>
    <s v="Credit Card"/>
    <n v="959.13179999999988"/>
    <n v="968.81"/>
    <x v="0"/>
  </r>
  <r>
    <s v="SALE629"/>
    <d v="2025-05-15T00:00:00"/>
    <s v="CUST1362"/>
    <s v="PROD83"/>
    <x v="6"/>
    <n v="1"/>
    <n v="1"/>
    <n v="92.83"/>
    <n v="92.83"/>
    <n v="0.26"/>
    <n v="0.26"/>
    <s v="PayPal"/>
    <n v="68.694199999999995"/>
    <n v="92.57"/>
    <x v="3"/>
  </r>
  <r>
    <s v="SALE630"/>
    <d v="2025-05-27T00:00:00"/>
    <s v="CUST1420"/>
    <s v="PROD8"/>
    <x v="0"/>
    <n v="4"/>
    <n v="4"/>
    <n v="432.29"/>
    <n v="432.29"/>
    <n v="0.16"/>
    <n v="0.16"/>
    <s v="COD"/>
    <n v="1452.4944"/>
    <n v="1729"/>
    <x v="0"/>
  </r>
  <r>
    <s v="SALE631"/>
    <d v="2024-01-20T00:00:00"/>
    <s v="CUST1080"/>
    <s v="PROD39"/>
    <x v="13"/>
    <n v="2"/>
    <n v="2"/>
    <n v="925.78"/>
    <n v="925.78"/>
    <n v="0.14000000000000001"/>
    <n v="0.14000000000000001"/>
    <s v="COD"/>
    <n v="1592.3416"/>
    <n v="1851.4199999999998"/>
    <x v="3"/>
  </r>
  <r>
    <s v="SALE632"/>
    <d v="2024-11-09T00:00:00"/>
    <s v="CUST1477"/>
    <s v="PROD25"/>
    <x v="19"/>
    <n v="2"/>
    <n v="2"/>
    <n v="151.47"/>
    <n v="151.47"/>
    <n v="0.21"/>
    <n v="0.21"/>
    <s v="PayPal"/>
    <n v="239.32259999999999"/>
    <n v="302.73"/>
    <x v="2"/>
  </r>
  <r>
    <s v="SALE633"/>
    <d v="2024-02-16T00:00:00"/>
    <s v="CUST1449"/>
    <s v="PROD83"/>
    <x v="15"/>
    <n v="1"/>
    <n v="1"/>
    <n v="343.05"/>
    <n v="343.05"/>
    <n v="0.28000000000000003"/>
    <n v="0.28000000000000003"/>
    <s v="PayPal"/>
    <n v="246.99600000000001"/>
    <n v="342.77000000000004"/>
    <x v="3"/>
  </r>
  <r>
    <s v="SALE634"/>
    <d v="2024-12-16T00:00:00"/>
    <s v="CUST1066"/>
    <s v="PROD17"/>
    <x v="5"/>
    <n v="1"/>
    <n v="1"/>
    <n v="373.06"/>
    <n v="373.06"/>
    <n v="0.11"/>
    <n v="0.11"/>
    <s v="PayPal"/>
    <n v="332.02339999999998"/>
    <n v="372.95"/>
    <x v="2"/>
  </r>
  <r>
    <s v="SALE635"/>
    <d v="2025-02-05T00:00:00"/>
    <s v="CUST1411"/>
    <s v="PROD18"/>
    <x v="10"/>
    <n v="1"/>
    <n v="1"/>
    <n v="124.98"/>
    <n v="124.98"/>
    <n v="7.0000000000000007E-2"/>
    <n v="7.0000000000000007E-2"/>
    <s v="COD"/>
    <n v="116.23139999999999"/>
    <n v="124.91000000000001"/>
    <x v="0"/>
  </r>
  <r>
    <s v="SALE636"/>
    <d v="2025-04-16T00:00:00"/>
    <s v="CUST1272"/>
    <s v="PROD73"/>
    <x v="12"/>
    <n v="4"/>
    <n v="4"/>
    <n v="221.49"/>
    <n v="221.49"/>
    <n v="0.26"/>
    <n v="0.26"/>
    <s v="PayPal"/>
    <n v="655.61040000000003"/>
    <n v="885.7"/>
    <x v="3"/>
  </r>
  <r>
    <s v="SALE637"/>
    <d v="2024-10-07T00:00:00"/>
    <s v="CUST1170"/>
    <s v="PROD23"/>
    <x v="10"/>
    <n v="1"/>
    <n v="1"/>
    <n v="563.32000000000005"/>
    <n v="563.32000000000005"/>
    <n v="0.01"/>
    <n v="0.01"/>
    <s v="PayPal"/>
    <n v="557.68680000000006"/>
    <n v="563.31000000000006"/>
    <x v="0"/>
  </r>
  <r>
    <s v="SALE638"/>
    <d v="2024-02-16T00:00:00"/>
    <s v="CUST1390"/>
    <s v="PROD11"/>
    <x v="6"/>
    <n v="1"/>
    <n v="1"/>
    <n v="362.93"/>
    <n v="362.93"/>
    <n v="0.27"/>
    <n v="0.27"/>
    <s v="Credit Card"/>
    <n v="264.93889999999999"/>
    <n v="362.66"/>
    <x v="3"/>
  </r>
  <r>
    <s v="SALE639"/>
    <d v="2024-03-22T00:00:00"/>
    <s v="CUST1336"/>
    <s v="PROD11"/>
    <x v="10"/>
    <n v="4"/>
    <n v="4"/>
    <n v="369.22"/>
    <n v="369.22"/>
    <n v="0.18"/>
    <n v="0.18"/>
    <s v="COD"/>
    <n v="1211.0416"/>
    <n v="1476.7"/>
    <x v="0"/>
  </r>
  <r>
    <s v="SALE640"/>
    <d v="2024-10-25T00:00:00"/>
    <s v="CUST1410"/>
    <s v="PROD96"/>
    <x v="7"/>
    <n v="3"/>
    <n v="3"/>
    <n v="950.83"/>
    <n v="950.83"/>
    <n v="0.06"/>
    <n v="0.06"/>
    <s v="PayPal"/>
    <n v="2681.3406"/>
    <n v="2852.4300000000003"/>
    <x v="2"/>
  </r>
  <r>
    <s v="SALE641"/>
    <d v="2024-03-14T00:00:00"/>
    <s v="CUST1143"/>
    <s v="PROD37"/>
    <x v="13"/>
    <n v="3"/>
    <n v="3"/>
    <n v="338.79"/>
    <n v="338.79"/>
    <n v="0.01"/>
    <n v="0.01"/>
    <s v="Credit Card"/>
    <n v="1006.2063000000001"/>
    <n v="1016.3600000000001"/>
    <x v="3"/>
  </r>
  <r>
    <s v="SALE642"/>
    <d v="2025-02-23T00:00:00"/>
    <s v="CUST1146"/>
    <s v="PROD90"/>
    <x v="8"/>
    <n v="3"/>
    <n v="3"/>
    <n v="853.32"/>
    <n v="853.32"/>
    <n v="7.0000000000000007E-2"/>
    <n v="7.0000000000000007E-2"/>
    <s v="COD"/>
    <n v="2380.7628"/>
    <n v="2559.89"/>
    <x v="0"/>
  </r>
  <r>
    <s v="SALE643"/>
    <d v="2024-10-21T00:00:00"/>
    <s v="CUST1149"/>
    <s v="PROD76"/>
    <x v="16"/>
    <n v="3"/>
    <n v="3"/>
    <n v="89.78"/>
    <n v="89.78"/>
    <n v="0.2"/>
    <n v="0.2"/>
    <s v="COD"/>
    <n v="215.47200000000001"/>
    <n v="269.14000000000004"/>
    <x v="3"/>
  </r>
  <r>
    <s v="SALE644"/>
    <d v="2024-02-12T00:00:00"/>
    <s v="CUST1191"/>
    <s v="PROD55"/>
    <x v="8"/>
    <n v="1"/>
    <n v="1"/>
    <n v="172.04"/>
    <n v="172.04"/>
    <n v="0.04"/>
    <n v="0.04"/>
    <s v="PayPal"/>
    <n v="165.1584"/>
    <n v="172"/>
    <x v="0"/>
  </r>
  <r>
    <s v="SALE645"/>
    <d v="2024-02-11T00:00:00"/>
    <s v="CUST1467"/>
    <s v="PROD54"/>
    <x v="8"/>
    <n v="1"/>
    <n v="1"/>
    <n v="389.2"/>
    <n v="389.2"/>
    <n v="0.05"/>
    <n v="0.05"/>
    <s v="Credit Card"/>
    <n v="369.74"/>
    <n v="389.15"/>
    <x v="0"/>
  </r>
  <r>
    <s v="SALE646"/>
    <d v="2025-05-01T00:00:00"/>
    <s v="CUST1461"/>
    <s v="PROD77"/>
    <x v="13"/>
    <n v="3"/>
    <n v="3"/>
    <n v="865.96"/>
    <n v="865.96"/>
    <n v="0.12"/>
    <n v="0.12"/>
    <s v="PayPal"/>
    <n v="2286.1343999999999"/>
    <n v="2597.7600000000002"/>
    <x v="3"/>
  </r>
  <r>
    <s v="SALE647"/>
    <d v="2024-10-27T00:00:00"/>
    <s v="CUST1169"/>
    <s v="PROD19"/>
    <x v="8"/>
    <n v="3"/>
    <n v="3"/>
    <n v="79.95"/>
    <n v="79.95"/>
    <n v="0.2"/>
    <n v="0.2"/>
    <s v="COD"/>
    <n v="191.88"/>
    <n v="239.65000000000003"/>
    <x v="0"/>
  </r>
  <r>
    <s v="SALE648"/>
    <d v="2023-11-29T00:00:00"/>
    <s v="CUST1381"/>
    <s v="PROD26"/>
    <x v="4"/>
    <n v="1"/>
    <n v="1"/>
    <n v="566.5"/>
    <n v="566.5"/>
    <n v="0.25"/>
    <n v="0.25"/>
    <s v="COD"/>
    <n v="424.875"/>
    <n v="566.25"/>
    <x v="2"/>
  </r>
  <r>
    <s v="SALE649"/>
    <d v="2025-05-24T00:00:00"/>
    <s v="CUST1402"/>
    <s v="PROD21"/>
    <x v="6"/>
    <n v="2"/>
    <n v="2"/>
    <n v="347.95"/>
    <n v="347.95"/>
    <n v="0.13"/>
    <n v="0.13"/>
    <s v="COD"/>
    <n v="605.43299999999999"/>
    <n v="695.77"/>
    <x v="3"/>
  </r>
  <r>
    <s v="SALE650"/>
    <d v="2024-02-25T00:00:00"/>
    <s v="CUST1209"/>
    <s v="PROD58"/>
    <x v="0"/>
    <n v="2"/>
    <n v="2"/>
    <n v="250.83"/>
    <n v="250.83"/>
    <n v="0.15"/>
    <n v="0.15"/>
    <s v="PayPal"/>
    <n v="426.411"/>
    <n v="501.51000000000005"/>
    <x v="0"/>
  </r>
  <r>
    <s v="SALE651"/>
    <d v="2025-03-05T00:00:00"/>
    <s v="CUST1149"/>
    <s v="PROD71"/>
    <x v="8"/>
    <n v="1"/>
    <n v="1"/>
    <n v="888.05"/>
    <n v="888.05"/>
    <n v="0.2"/>
    <n v="0.2"/>
    <s v="PayPal"/>
    <n v="710.44"/>
    <n v="887.84999999999991"/>
    <x v="0"/>
  </r>
  <r>
    <s v="SALE652"/>
    <d v="2024-08-27T00:00:00"/>
    <s v="CUST1006"/>
    <s v="PROD39"/>
    <x v="14"/>
    <n v="2"/>
    <n v="2"/>
    <n v="673.02"/>
    <n v="673.02"/>
    <n v="0.11"/>
    <n v="0.11"/>
    <s v="PayPal"/>
    <n v="1197.9756"/>
    <n v="1345.93"/>
    <x v="3"/>
  </r>
  <r>
    <s v="SALE653"/>
    <d v="2024-02-10T00:00:00"/>
    <s v="CUST1440"/>
    <s v="PROD64"/>
    <x v="0"/>
    <n v="2"/>
    <n v="2"/>
    <n v="492.62"/>
    <n v="492.62"/>
    <n v="0.26"/>
    <n v="0.26"/>
    <s v="COD"/>
    <n v="729.07759999999996"/>
    <n v="984.98"/>
    <x v="0"/>
  </r>
  <r>
    <s v="SALE654"/>
    <d v="2024-02-22T00:00:00"/>
    <s v="CUST1376"/>
    <s v="PROD85"/>
    <x v="0"/>
    <n v="4"/>
    <n v="4"/>
    <n v="986.93"/>
    <n v="986.93"/>
    <n v="0.01"/>
    <n v="0.01"/>
    <s v="Credit Card"/>
    <n v="3908.2428"/>
    <n v="3947.7099999999996"/>
    <x v="0"/>
  </r>
  <r>
    <s v="SALE655"/>
    <d v="2024-04-06T00:00:00"/>
    <s v="CUST1479"/>
    <s v="PROD22"/>
    <x v="18"/>
    <n v="4"/>
    <n v="4"/>
    <n v="411.68"/>
    <n v="411.68"/>
    <n v="0.06"/>
    <n v="0.06"/>
    <s v="PayPal"/>
    <n v="1547.9168"/>
    <n v="1646.66"/>
    <x v="0"/>
  </r>
  <r>
    <s v="SALE656"/>
    <d v="2024-04-15T00:00:00"/>
    <s v="CUST1219"/>
    <s v="PROD36"/>
    <x v="1"/>
    <n v="2"/>
    <n v="2"/>
    <n v="637.55999999999995"/>
    <n v="637.55999999999995"/>
    <n v="0.05"/>
    <n v="0.05"/>
    <s v="COD"/>
    <n v="1211.364"/>
    <n v="1275.07"/>
    <x v="0"/>
  </r>
  <r>
    <s v="SALE657"/>
    <d v="2024-12-07T00:00:00"/>
    <s v="CUST1014"/>
    <s v="PROD13"/>
    <x v="0"/>
    <n v="3"/>
    <n v="3"/>
    <n v="706.87"/>
    <n v="706.87"/>
    <n v="0.27"/>
    <n v="0.27"/>
    <s v="Credit Card"/>
    <n v="1548.0453"/>
    <n v="2120.34"/>
    <x v="0"/>
  </r>
  <r>
    <s v="SALE658"/>
    <d v="2024-12-03T00:00:00"/>
    <s v="CUST1055"/>
    <s v="PROD15"/>
    <x v="16"/>
    <n v="2"/>
    <n v="2"/>
    <n v="884.48"/>
    <n v="884.48"/>
    <n v="0"/>
    <n v="0"/>
    <s v="COD"/>
    <n v="1768.96"/>
    <n v="1768.96"/>
    <x v="3"/>
  </r>
  <r>
    <s v="SALE659"/>
    <d v="2023-12-31T00:00:00"/>
    <s v="CUST1047"/>
    <s v="PROD92"/>
    <x v="5"/>
    <n v="3"/>
    <n v="3"/>
    <n v="718.23"/>
    <n v="718.23"/>
    <n v="0.19"/>
    <n v="0.19"/>
    <s v="PayPal"/>
    <n v="1745.2989"/>
    <n v="2154.5"/>
    <x v="2"/>
  </r>
  <r>
    <s v="SALE660"/>
    <d v="2025-09-14T00:00:00"/>
    <s v="CUST1180"/>
    <s v="PROD90"/>
    <x v="14"/>
    <n v="3"/>
    <n v="3"/>
    <n v="107.44"/>
    <n v="107.44"/>
    <n v="0.27"/>
    <n v="0.27"/>
    <s v="PayPal"/>
    <n v="235.2936"/>
    <n v="322.05"/>
    <x v="3"/>
  </r>
  <r>
    <s v="SALE661"/>
    <d v="2025-01-16T00:00:00"/>
    <s v="CUST1056"/>
    <s v="PROD46"/>
    <x v="0"/>
    <n v="4"/>
    <n v="4"/>
    <n v="608.97"/>
    <n v="608.97"/>
    <n v="0.14000000000000001"/>
    <n v="0.14000000000000001"/>
    <s v="COD"/>
    <n v="2094.8568"/>
    <n v="2435.7400000000002"/>
    <x v="0"/>
  </r>
  <r>
    <s v="SALE662"/>
    <d v="2025-02-01T00:00:00"/>
    <s v="CUST1354"/>
    <s v="PROD61"/>
    <x v="16"/>
    <n v="3"/>
    <n v="3"/>
    <n v="260.45999999999998"/>
    <n v="260.45999999999998"/>
    <n v="0.09"/>
    <n v="0.09"/>
    <s v="Credit Card"/>
    <n v="711.05579999999986"/>
    <n v="781.28999999999985"/>
    <x v="3"/>
  </r>
  <r>
    <s v="SALE663"/>
    <d v="2024-12-20T00:00:00"/>
    <s v="CUST1123"/>
    <s v="PROD22"/>
    <x v="16"/>
    <n v="1"/>
    <n v="1"/>
    <n v="747.03"/>
    <n v="747.03"/>
    <n v="0.01"/>
    <n v="0.01"/>
    <s v="Credit Card"/>
    <n v="739.55970000000002"/>
    <n v="747.02"/>
    <x v="3"/>
  </r>
  <r>
    <s v="SALE664"/>
    <d v="2024-07-02T00:00:00"/>
    <s v="CUST1404"/>
    <s v="PROD16"/>
    <x v="2"/>
    <n v="4"/>
    <n v="4"/>
    <n v="700.88"/>
    <n v="700.88"/>
    <n v="0.23"/>
    <n v="0.23"/>
    <s v="PayPal"/>
    <n v="2158.7103999999999"/>
    <n v="2803.29"/>
    <x v="1"/>
  </r>
  <r>
    <s v="SALE665"/>
    <d v="2025-05-04T00:00:00"/>
    <s v="CUST1048"/>
    <s v="PROD95"/>
    <x v="7"/>
    <n v="4"/>
    <n v="4"/>
    <n v="20.09"/>
    <n v="20.09"/>
    <n v="0.16"/>
    <n v="0.16"/>
    <s v="PayPal"/>
    <n v="67.502399999999994"/>
    <n v="80.2"/>
    <x v="2"/>
  </r>
  <r>
    <s v="SALE666"/>
    <d v="2024-12-28T00:00:00"/>
    <s v="CUST1062"/>
    <s v="PROD37"/>
    <x v="19"/>
    <n v="3"/>
    <n v="3"/>
    <n v="917.64"/>
    <n v="917.64"/>
    <n v="0.24"/>
    <n v="0.24"/>
    <s v="PayPal"/>
    <n v="2092.2192"/>
    <n v="2752.6800000000003"/>
    <x v="2"/>
  </r>
  <r>
    <s v="SALE667"/>
    <d v="2024-10-29T00:00:00"/>
    <s v="CUST1051"/>
    <s v="PROD21"/>
    <x v="6"/>
    <n v="1"/>
    <n v="1"/>
    <n v="242.08"/>
    <n v="242.08"/>
    <n v="0.18"/>
    <n v="0.18"/>
    <s v="PayPal"/>
    <n v="198.50559999999999"/>
    <n v="241.9"/>
    <x v="3"/>
  </r>
  <r>
    <s v="SALE668"/>
    <d v="2024-10-16T00:00:00"/>
    <s v="CUST1057"/>
    <s v="PROD63"/>
    <x v="4"/>
    <n v="1"/>
    <n v="1"/>
    <n v="536.67999999999995"/>
    <n v="536.67999999999995"/>
    <n v="0.27"/>
    <n v="0.27"/>
    <s v="Credit Card"/>
    <n v="391.77640000000002"/>
    <n v="536.41"/>
    <x v="2"/>
  </r>
  <r>
    <s v="SALE669"/>
    <d v="2025-04-01T00:00:00"/>
    <s v="CUST1094"/>
    <s v="PROD29"/>
    <x v="5"/>
    <n v="2"/>
    <n v="2"/>
    <n v="145.18"/>
    <n v="145.18"/>
    <n v="0.26"/>
    <n v="0.26"/>
    <s v="PayPal"/>
    <n v="214.8664"/>
    <n v="290.10000000000002"/>
    <x v="2"/>
  </r>
  <r>
    <s v="SALE670"/>
    <d v="2024-03-18T00:00:00"/>
    <s v="CUST1221"/>
    <s v="PROD67"/>
    <x v="5"/>
    <n v="2"/>
    <n v="2"/>
    <n v="132.77000000000001"/>
    <n v="132.77000000000001"/>
    <n v="0.13"/>
    <n v="0.13"/>
    <s v="COD"/>
    <n v="231.0198"/>
    <n v="265.41000000000003"/>
    <x v="2"/>
  </r>
  <r>
    <s v="SALE671"/>
    <d v="2025-02-13T00:00:00"/>
    <s v="CUST1013"/>
    <s v="PROD41"/>
    <x v="11"/>
    <n v="4"/>
    <n v="4"/>
    <n v="682.11"/>
    <n v="682.11"/>
    <n v="0.14000000000000001"/>
    <n v="0.14000000000000001"/>
    <s v="Credit Card"/>
    <n v="2346.4584"/>
    <n v="2728.3"/>
    <x v="2"/>
  </r>
  <r>
    <s v="SALE672"/>
    <d v="2024-08-06T00:00:00"/>
    <s v="CUST1486"/>
    <s v="PROD40"/>
    <x v="1"/>
    <n v="4"/>
    <n v="4"/>
    <n v="502.95"/>
    <n v="502.95"/>
    <n v="0.14000000000000001"/>
    <n v="0.14000000000000001"/>
    <s v="COD"/>
    <n v="1730.1479999999999"/>
    <n v="2011.6599999999999"/>
    <x v="0"/>
  </r>
  <r>
    <s v="SALE673"/>
    <d v="2024-09-03T00:00:00"/>
    <s v="CUST1234"/>
    <s v="PROD37"/>
    <x v="9"/>
    <n v="2"/>
    <n v="2"/>
    <n v="472.08"/>
    <n v="472.08"/>
    <n v="7.0000000000000007E-2"/>
    <n v="7.0000000000000007E-2"/>
    <s v="Credit Card"/>
    <n v="878.0687999999999"/>
    <n v="944.08999999999992"/>
    <x v="1"/>
  </r>
  <r>
    <s v="SALE674"/>
    <d v="2025-01-08T00:00:00"/>
    <s v="CUST1473"/>
    <s v="PROD57"/>
    <x v="1"/>
    <n v="2"/>
    <n v="2"/>
    <n v="218.11"/>
    <n v="218.11"/>
    <n v="0.02"/>
    <n v="0.02"/>
    <s v="COD"/>
    <n v="427.49560000000002"/>
    <n v="436.20000000000005"/>
    <x v="0"/>
  </r>
  <r>
    <s v="SALE675"/>
    <d v="2025-07-21T00:00:00"/>
    <s v="CUST1057"/>
    <s v="PROD1"/>
    <x v="16"/>
    <n v="4"/>
    <n v="4"/>
    <n v="845.58"/>
    <n v="845.58"/>
    <n v="0.06"/>
    <n v="0.06"/>
    <s v="PayPal"/>
    <n v="3179.3807999999999"/>
    <n v="3382.26"/>
    <x v="3"/>
  </r>
  <r>
    <s v="SALE676"/>
    <d v="2023-11-25T00:00:00"/>
    <s v="CUST1128"/>
    <s v="PROD80"/>
    <x v="17"/>
    <n v="2"/>
    <n v="2"/>
    <n v="111.28"/>
    <n v="111.28"/>
    <n v="0.14000000000000001"/>
    <n v="0.14000000000000001"/>
    <s v="Credit Card"/>
    <n v="191.4016"/>
    <n v="222.42000000000002"/>
    <x v="2"/>
  </r>
  <r>
    <s v="SALE677"/>
    <d v="2025-07-04T00:00:00"/>
    <s v="CUST1177"/>
    <s v="PROD59"/>
    <x v="7"/>
    <n v="2"/>
    <n v="2"/>
    <n v="37.21"/>
    <n v="37.21"/>
    <n v="0.19"/>
    <n v="0.19"/>
    <s v="Credit Card"/>
    <n v="60.280200000000008"/>
    <n v="74.23"/>
    <x v="2"/>
  </r>
  <r>
    <s v="SALE678"/>
    <d v="2023-10-21T00:00:00"/>
    <s v="CUST1417"/>
    <s v="PROD62"/>
    <x v="13"/>
    <n v="1"/>
    <n v="1"/>
    <n v="331.73"/>
    <n v="331.73"/>
    <n v="0.04"/>
    <n v="0.04"/>
    <s v="Credit Card"/>
    <n v="318.46080000000001"/>
    <n v="331.69"/>
    <x v="3"/>
  </r>
  <r>
    <s v="SALE679"/>
    <d v="2023-12-13T00:00:00"/>
    <s v="CUST1364"/>
    <s v="PROD70"/>
    <x v="18"/>
    <n v="3"/>
    <n v="3"/>
    <n v="306.70999999999998"/>
    <n v="306.70999999999998"/>
    <n v="0.09"/>
    <n v="0.09"/>
    <s v="PayPal"/>
    <n v="837.31829999999991"/>
    <n v="920.03999999999985"/>
    <x v="0"/>
  </r>
  <r>
    <s v="SALE680"/>
    <d v="2024-06-13T00:00:00"/>
    <s v="CUST1270"/>
    <s v="PROD25"/>
    <x v="16"/>
    <n v="4"/>
    <n v="4"/>
    <n v="484.92"/>
    <n v="484.92"/>
    <n v="0.28000000000000003"/>
    <n v="0.28000000000000003"/>
    <s v="PayPal"/>
    <n v="1396.5696"/>
    <n v="1939.4"/>
    <x v="3"/>
  </r>
  <r>
    <s v="SALE681"/>
    <d v="2024-01-01T00:00:00"/>
    <s v="CUST1043"/>
    <s v="PROD50"/>
    <x v="3"/>
    <n v="2"/>
    <n v="2"/>
    <n v="42.04"/>
    <n v="42.04"/>
    <n v="7.0000000000000007E-2"/>
    <n v="7.0000000000000007E-2"/>
    <s v="Credit Card"/>
    <n v="78.194399999999987"/>
    <n v="84.01"/>
    <x v="0"/>
  </r>
  <r>
    <s v="SALE682"/>
    <d v="2023-12-18T00:00:00"/>
    <s v="CUST1281"/>
    <s v="PROD55"/>
    <x v="16"/>
    <n v="3"/>
    <n v="3"/>
    <n v="599.48"/>
    <n v="599.48"/>
    <n v="0.22"/>
    <n v="0.22"/>
    <s v="PayPal"/>
    <n v="1402.7832000000001"/>
    <n v="1798.22"/>
    <x v="3"/>
  </r>
  <r>
    <s v="SALE683"/>
    <d v="2023-11-02T00:00:00"/>
    <s v="CUST1357"/>
    <s v="PROD17"/>
    <x v="8"/>
    <n v="3"/>
    <n v="3"/>
    <n v="401.42"/>
    <n v="401.42"/>
    <n v="0.01"/>
    <n v="0.01"/>
    <s v="COD"/>
    <n v="1192.2174"/>
    <n v="1204.25"/>
    <x v="0"/>
  </r>
  <r>
    <s v="SALE684"/>
    <d v="2025-09-07T00:00:00"/>
    <s v="CUST1192"/>
    <s v="PROD46"/>
    <x v="2"/>
    <n v="4"/>
    <n v="4"/>
    <n v="442.54"/>
    <n v="442.54"/>
    <n v="0.06"/>
    <n v="0.06"/>
    <s v="Credit Card"/>
    <n v="1663.9503999999999"/>
    <n v="1770.1000000000001"/>
    <x v="1"/>
  </r>
  <r>
    <s v="SALE685"/>
    <d v="2023-12-10T00:00:00"/>
    <s v="CUST1456"/>
    <s v="PROD88"/>
    <x v="13"/>
    <n v="4"/>
    <n v="4"/>
    <n v="451.41"/>
    <n v="451.41"/>
    <n v="0.06"/>
    <n v="0.06"/>
    <s v="PayPal"/>
    <n v="1697.3016"/>
    <n v="1805.5800000000002"/>
    <x v="3"/>
  </r>
  <r>
    <s v="SALE686"/>
    <d v="2025-10-12T00:00:00"/>
    <s v="CUST1265"/>
    <s v="PROD91"/>
    <x v="11"/>
    <n v="4"/>
    <n v="4"/>
    <n v="547.21"/>
    <n v="547.21"/>
    <n v="0.25"/>
    <n v="0.25"/>
    <s v="Credit Card"/>
    <n v="1641.63"/>
    <n v="2188.59"/>
    <x v="2"/>
  </r>
  <r>
    <s v="SALE687"/>
    <d v="2025-04-03T00:00:00"/>
    <s v="CUST1203"/>
    <s v="PROD87"/>
    <x v="5"/>
    <n v="1"/>
    <n v="1"/>
    <n v="979.28"/>
    <n v="979.28"/>
    <n v="0.2"/>
    <n v="0.2"/>
    <s v="PayPal"/>
    <n v="783.42399999999998"/>
    <n v="979.07999999999993"/>
    <x v="2"/>
  </r>
  <r>
    <s v="SALE688"/>
    <d v="2024-01-09T00:00:00"/>
    <s v="CUST1464"/>
    <s v="PROD56"/>
    <x v="4"/>
    <n v="4"/>
    <n v="4"/>
    <n v="263.58999999999997"/>
    <n v="263.58999999999997"/>
    <n v="0.04"/>
    <n v="0.04"/>
    <s v="Credit Card"/>
    <n v="1012.1856"/>
    <n v="1054.32"/>
    <x v="2"/>
  </r>
  <r>
    <s v="SALE689"/>
    <d v="2025-08-07T00:00:00"/>
    <s v="CUST1002"/>
    <s v="PROD54"/>
    <x v="3"/>
    <n v="1"/>
    <n v="1"/>
    <n v="692.75"/>
    <n v="692.75"/>
    <n v="0.11"/>
    <n v="0.11"/>
    <s v="COD"/>
    <n v="616.54750000000001"/>
    <n v="692.64"/>
    <x v="0"/>
  </r>
  <r>
    <s v="SALE690"/>
    <d v="2024-01-10T00:00:00"/>
    <s v="CUST1163"/>
    <s v="PROD63"/>
    <x v="0"/>
    <n v="3"/>
    <n v="3"/>
    <n v="142.83000000000001"/>
    <n v="142.83000000000001"/>
    <n v="0.01"/>
    <n v="0.01"/>
    <s v="Credit Card"/>
    <n v="424.20510000000002"/>
    <n v="428.48"/>
    <x v="0"/>
  </r>
  <r>
    <s v="SALE691"/>
    <d v="2025-07-19T00:00:00"/>
    <s v="CUST1124"/>
    <s v="PROD22"/>
    <x v="17"/>
    <n v="2"/>
    <n v="2"/>
    <n v="419.25"/>
    <n v="419.25"/>
    <n v="0.17"/>
    <n v="0.17"/>
    <s v="PayPal"/>
    <n v="695.95499999999993"/>
    <n v="838.33"/>
    <x v="2"/>
  </r>
  <r>
    <s v="SALE692"/>
    <d v="2024-12-24T00:00:00"/>
    <s v="CUST1240"/>
    <s v="PROD26"/>
    <x v="12"/>
    <n v="2"/>
    <n v="2"/>
    <n v="800.84"/>
    <n v="800.84"/>
    <n v="0.27"/>
    <n v="0.27"/>
    <s v="COD"/>
    <n v="1169.2264"/>
    <n v="1601.41"/>
    <x v="3"/>
  </r>
  <r>
    <s v="SALE693"/>
    <d v="2024-08-16T00:00:00"/>
    <s v="CUST1001"/>
    <s v="PROD48"/>
    <x v="17"/>
    <n v="1"/>
    <n v="1"/>
    <n v="301.24"/>
    <n v="301.24"/>
    <n v="0.11"/>
    <n v="0.11"/>
    <s v="PayPal"/>
    <n v="268.10359999999997"/>
    <n v="301.13"/>
    <x v="2"/>
  </r>
  <r>
    <s v="SALE694"/>
    <d v="2024-07-24T00:00:00"/>
    <s v="CUST1288"/>
    <s v="PROD85"/>
    <x v="3"/>
    <n v="2"/>
    <n v="2"/>
    <n v="701.49"/>
    <n v="701.49"/>
    <n v="0.09"/>
    <n v="0.09"/>
    <s v="PayPal"/>
    <n v="1276.7118"/>
    <n v="1402.89"/>
    <x v="0"/>
  </r>
  <r>
    <s v="SALE695"/>
    <d v="2024-11-19T00:00:00"/>
    <s v="CUST1351"/>
    <s v="PROD26"/>
    <x v="15"/>
    <n v="4"/>
    <n v="4"/>
    <n v="413.48"/>
    <n v="413.48"/>
    <n v="0.02"/>
    <n v="0.02"/>
    <s v="PayPal"/>
    <n v="1620.8416"/>
    <n v="1653.9"/>
    <x v="3"/>
  </r>
  <r>
    <s v="SALE696"/>
    <d v="2024-03-14T00:00:00"/>
    <s v="CUST1197"/>
    <s v="PROD8"/>
    <x v="8"/>
    <n v="4"/>
    <n v="4"/>
    <n v="167.83"/>
    <n v="167.83"/>
    <n v="0.15"/>
    <n v="0.15"/>
    <s v="Credit Card"/>
    <n v="570.62200000000007"/>
    <n v="671.17000000000007"/>
    <x v="0"/>
  </r>
  <r>
    <s v="SALE697"/>
    <d v="2025-06-24T00:00:00"/>
    <s v="CUST1139"/>
    <s v="PROD15"/>
    <x v="14"/>
    <n v="2"/>
    <n v="2"/>
    <n v="669.12"/>
    <n v="669.12"/>
    <n v="0.22"/>
    <n v="0.22"/>
    <s v="Credit Card"/>
    <n v="1043.8271999999999"/>
    <n v="1338.02"/>
    <x v="3"/>
  </r>
  <r>
    <s v="SALE698"/>
    <d v="2024-08-26T00:00:00"/>
    <s v="CUST1039"/>
    <s v="PROD37"/>
    <x v="4"/>
    <n v="3"/>
    <n v="3"/>
    <n v="346.77"/>
    <n v="346.77"/>
    <n v="0.18"/>
    <n v="0.18"/>
    <s v="PayPal"/>
    <n v="853.05420000000004"/>
    <n v="1040.1299999999999"/>
    <x v="2"/>
  </r>
  <r>
    <s v="SALE699"/>
    <d v="2025-10-09T00:00:00"/>
    <s v="CUST1059"/>
    <s v="PROD23"/>
    <x v="12"/>
    <n v="3"/>
    <n v="3"/>
    <n v="648.33000000000004"/>
    <n v="648.33000000000004"/>
    <n v="0.2"/>
    <n v="0.2"/>
    <s v="COD"/>
    <n v="1555.992"/>
    <n v="1944.7900000000002"/>
    <x v="3"/>
  </r>
  <r>
    <s v="SALE700"/>
    <d v="2024-04-19T00:00:00"/>
    <s v="CUST1285"/>
    <s v="PROD6"/>
    <x v="17"/>
    <n v="4"/>
    <n v="4"/>
    <n v="254.94"/>
    <n v="254.94"/>
    <n v="0.06"/>
    <n v="0.06"/>
    <s v="PayPal"/>
    <n v="958.57439999999997"/>
    <n v="1019.7"/>
    <x v="2"/>
  </r>
  <r>
    <s v="SALE701"/>
    <d v="2024-05-08T00:00:00"/>
    <s v="CUST1338"/>
    <s v="PROD81"/>
    <x v="5"/>
    <n v="1"/>
    <n v="1"/>
    <n v="445.5"/>
    <n v="445.5"/>
    <n v="0.28000000000000003"/>
    <n v="0.28000000000000003"/>
    <s v="Credit Card"/>
    <n v="320.76"/>
    <n v="445.22"/>
    <x v="2"/>
  </r>
  <r>
    <s v="SALE702"/>
    <d v="2024-06-16T00:00:00"/>
    <s v="CUST1221"/>
    <s v="PROD90"/>
    <x v="5"/>
    <n v="1"/>
    <n v="1"/>
    <n v="900.94"/>
    <n v="900.94"/>
    <n v="0.1"/>
    <n v="0.1"/>
    <s v="Credit Card"/>
    <n v="810.84600000000012"/>
    <n v="900.84"/>
    <x v="2"/>
  </r>
  <r>
    <s v="SALE703"/>
    <d v="2024-05-17T00:00:00"/>
    <s v="CUST1196"/>
    <s v="PROD15"/>
    <x v="9"/>
    <n v="3"/>
    <n v="3"/>
    <n v="262.69"/>
    <n v="262.69"/>
    <n v="0.04"/>
    <n v="0.04"/>
    <s v="PayPal"/>
    <n v="756.54719999999986"/>
    <n v="788.03"/>
    <x v="1"/>
  </r>
  <r>
    <s v="SALE704"/>
    <d v="2024-04-04T00:00:00"/>
    <s v="CUST1482"/>
    <s v="PROD68"/>
    <x v="17"/>
    <n v="3"/>
    <n v="3"/>
    <n v="212.72"/>
    <n v="212.72"/>
    <n v="0.22"/>
    <n v="0.22"/>
    <s v="PayPal"/>
    <n v="497.76479999999998"/>
    <n v="637.93999999999994"/>
    <x v="2"/>
  </r>
  <r>
    <s v="SALE705"/>
    <d v="2025-05-26T00:00:00"/>
    <s v="CUST1151"/>
    <s v="PROD24"/>
    <x v="14"/>
    <n v="4"/>
    <n v="4"/>
    <n v="757.9"/>
    <n v="757.9"/>
    <n v="0.22"/>
    <n v="0.22"/>
    <s v="PayPal"/>
    <n v="2364.6480000000001"/>
    <n v="3031.38"/>
    <x v="3"/>
  </r>
  <r>
    <s v="SALE706"/>
    <d v="2024-02-24T00:00:00"/>
    <s v="CUST1017"/>
    <s v="PROD80"/>
    <x v="1"/>
    <n v="1"/>
    <n v="1"/>
    <n v="846.04"/>
    <n v="846.04"/>
    <n v="0.08"/>
    <n v="0.08"/>
    <s v="PayPal"/>
    <n v="778.35680000000002"/>
    <n v="845.95999999999992"/>
    <x v="0"/>
  </r>
  <r>
    <s v="SALE707"/>
    <d v="2023-12-07T00:00:00"/>
    <s v="CUST1159"/>
    <s v="PROD38"/>
    <x v="4"/>
    <n v="3"/>
    <n v="3"/>
    <n v="179.7"/>
    <n v="179.7"/>
    <n v="0.17"/>
    <n v="0.17"/>
    <s v="COD"/>
    <n v="447.45299999999992"/>
    <n v="538.92999999999995"/>
    <x v="2"/>
  </r>
  <r>
    <s v="SALE708"/>
    <d v="2024-10-07T00:00:00"/>
    <s v="CUST1446"/>
    <s v="PROD31"/>
    <x v="5"/>
    <n v="4"/>
    <n v="4"/>
    <n v="681.08"/>
    <n v="681.08"/>
    <n v="0"/>
    <n v="0"/>
    <s v="PayPal"/>
    <n v="2724.32"/>
    <n v="2724.32"/>
    <x v="2"/>
  </r>
  <r>
    <s v="SALE709"/>
    <d v="2023-11-22T00:00:00"/>
    <s v="CUST1403"/>
    <s v="PROD4"/>
    <x v="4"/>
    <n v="4"/>
    <n v="4"/>
    <n v="723.44"/>
    <n v="723.44"/>
    <n v="0.14000000000000001"/>
    <n v="0.14000000000000001"/>
    <s v="PayPal"/>
    <n v="2488.6336000000001"/>
    <n v="2893.6200000000003"/>
    <x v="2"/>
  </r>
  <r>
    <s v="SALE710"/>
    <d v="2025-10-09T00:00:00"/>
    <s v="CUST1126"/>
    <s v="PROD31"/>
    <x v="7"/>
    <n v="4"/>
    <n v="4"/>
    <n v="471.89"/>
    <n v="471.89"/>
    <n v="0.12"/>
    <n v="0.12"/>
    <s v="COD"/>
    <n v="1661.0527999999999"/>
    <n v="1887.44"/>
    <x v="2"/>
  </r>
  <r>
    <s v="SALE711"/>
    <d v="2024-09-24T00:00:00"/>
    <s v="CUST1366"/>
    <s v="PROD71"/>
    <x v="1"/>
    <n v="1"/>
    <n v="1"/>
    <n v="613.17999999999995"/>
    <n v="613.17999999999995"/>
    <n v="0.14000000000000001"/>
    <n v="0.14000000000000001"/>
    <s v="COD"/>
    <n v="527.33479999999997"/>
    <n v="613.04"/>
    <x v="0"/>
  </r>
  <r>
    <s v="SALE712"/>
    <d v="2023-10-30T00:00:00"/>
    <s v="CUST1051"/>
    <s v="PROD43"/>
    <x v="5"/>
    <n v="1"/>
    <n v="1"/>
    <n v="651.30999999999995"/>
    <n v="651.30999999999995"/>
    <n v="0.24"/>
    <n v="0.24"/>
    <s v="PayPal"/>
    <n v="494.99560000000002"/>
    <n v="651.06999999999994"/>
    <x v="2"/>
  </r>
  <r>
    <s v="SALE713"/>
    <d v="2024-02-11T00:00:00"/>
    <s v="CUST1024"/>
    <s v="PROD3"/>
    <x v="16"/>
    <n v="2"/>
    <n v="2"/>
    <n v="635.14"/>
    <n v="635.14"/>
    <n v="0.1"/>
    <n v="0.1"/>
    <s v="COD"/>
    <n v="1143.252"/>
    <n v="1270.18"/>
    <x v="3"/>
  </r>
  <r>
    <s v="SALE714"/>
    <d v="2025-04-05T00:00:00"/>
    <s v="CUST1380"/>
    <s v="PROD98"/>
    <x v="7"/>
    <n v="4"/>
    <n v="4"/>
    <n v="912.61"/>
    <n v="912.61"/>
    <n v="0.14000000000000001"/>
    <n v="0.14000000000000001"/>
    <s v="Credit Card"/>
    <n v="3139.3784000000001"/>
    <n v="3650.3"/>
    <x v="2"/>
  </r>
  <r>
    <s v="SALE715"/>
    <d v="2025-05-18T00:00:00"/>
    <s v="CUST1274"/>
    <s v="PROD47"/>
    <x v="4"/>
    <n v="3"/>
    <n v="3"/>
    <n v="79.77"/>
    <n v="79.77"/>
    <n v="0.09"/>
    <n v="0.09"/>
    <s v="Credit Card"/>
    <n v="217.77209999999999"/>
    <n v="239.22"/>
    <x v="2"/>
  </r>
  <r>
    <s v="SALE716"/>
    <d v="2025-04-08T00:00:00"/>
    <s v="CUST1277"/>
    <s v="PROD94"/>
    <x v="10"/>
    <n v="4"/>
    <n v="4"/>
    <n v="603.52"/>
    <n v="603.52"/>
    <n v="0.25"/>
    <n v="0.25"/>
    <s v="Credit Card"/>
    <n v="1810.56"/>
    <n v="2413.83"/>
    <x v="0"/>
  </r>
  <r>
    <s v="SALE717"/>
    <d v="2024-11-29T00:00:00"/>
    <s v="CUST1077"/>
    <s v="PROD77"/>
    <x v="18"/>
    <n v="4"/>
    <n v="4"/>
    <n v="453.12"/>
    <n v="453.12"/>
    <n v="0.23"/>
    <n v="0.23"/>
    <s v="COD"/>
    <n v="1395.6096"/>
    <n v="1812.25"/>
    <x v="0"/>
  </r>
  <r>
    <s v="SALE718"/>
    <d v="2024-12-30T00:00:00"/>
    <s v="CUST1497"/>
    <s v="PROD33"/>
    <x v="11"/>
    <n v="2"/>
    <n v="2"/>
    <n v="974.35"/>
    <n v="974.35"/>
    <n v="0.15"/>
    <n v="0.15"/>
    <s v="Credit Card"/>
    <n v="1656.395"/>
    <n v="1948.55"/>
    <x v="2"/>
  </r>
  <r>
    <s v="SALE719"/>
    <d v="2025-06-16T00:00:00"/>
    <s v="CUST1476"/>
    <s v="PROD95"/>
    <x v="1"/>
    <n v="4"/>
    <n v="4"/>
    <n v="52.35"/>
    <n v="52.35"/>
    <n v="0.23"/>
    <n v="0.23"/>
    <s v="COD"/>
    <n v="161.238"/>
    <n v="209.17000000000002"/>
    <x v="0"/>
  </r>
  <r>
    <s v="SALE720"/>
    <d v="2025-06-16T00:00:00"/>
    <s v="CUST1370"/>
    <s v="PROD65"/>
    <x v="1"/>
    <n v="3"/>
    <n v="3"/>
    <n v="681.58"/>
    <n v="681.58"/>
    <n v="0.23"/>
    <n v="0.23"/>
    <s v="Credit Card"/>
    <n v="1574.4498000000001"/>
    <n v="2044.5100000000002"/>
    <x v="0"/>
  </r>
  <r>
    <s v="SALE721"/>
    <d v="2024-04-02T00:00:00"/>
    <s v="CUST1177"/>
    <s v="PROD83"/>
    <x v="10"/>
    <n v="3"/>
    <n v="3"/>
    <n v="71.23"/>
    <n v="71.23"/>
    <n v="0.03"/>
    <n v="0.03"/>
    <s v="Credit Card"/>
    <n v="207.27930000000001"/>
    <n v="213.66"/>
    <x v="0"/>
  </r>
  <r>
    <s v="SALE722"/>
    <d v="2024-03-28T00:00:00"/>
    <s v="CUST1241"/>
    <s v="PROD15"/>
    <x v="7"/>
    <n v="1"/>
    <n v="1"/>
    <n v="31.36"/>
    <n v="31.36"/>
    <n v="0.21"/>
    <n v="0.21"/>
    <s v="COD"/>
    <n v="24.7744"/>
    <n v="31.15"/>
    <x v="2"/>
  </r>
  <r>
    <s v="SALE723"/>
    <d v="2025-01-17T00:00:00"/>
    <s v="CUST1341"/>
    <s v="PROD41"/>
    <x v="13"/>
    <n v="2"/>
    <n v="2"/>
    <n v="555.54999999999995"/>
    <n v="555.54999999999995"/>
    <n v="0.14000000000000001"/>
    <n v="0.14000000000000001"/>
    <s v="Credit Card"/>
    <n v="955.54599999999994"/>
    <n v="1110.9599999999998"/>
    <x v="3"/>
  </r>
  <r>
    <s v="SALE724"/>
    <d v="2025-04-13T00:00:00"/>
    <s v="CUST1251"/>
    <s v="PROD66"/>
    <x v="9"/>
    <n v="4"/>
    <n v="4"/>
    <n v="805.99"/>
    <n v="805.99"/>
    <n v="0.06"/>
    <n v="0.06"/>
    <s v="Credit Card"/>
    <n v="3030.5223999999998"/>
    <n v="3223.9"/>
    <x v="1"/>
  </r>
  <r>
    <s v="SALE725"/>
    <d v="2024-07-01T00:00:00"/>
    <s v="CUST1388"/>
    <s v="PROD71"/>
    <x v="8"/>
    <n v="1"/>
    <n v="1"/>
    <n v="506.55"/>
    <n v="506.55"/>
    <n v="0.28000000000000003"/>
    <n v="0.28000000000000003"/>
    <s v="Credit Card"/>
    <n v="364.71600000000001"/>
    <n v="506.27000000000004"/>
    <x v="0"/>
  </r>
  <r>
    <s v="SALE726"/>
    <d v="2024-12-14T00:00:00"/>
    <s v="CUST1130"/>
    <s v="PROD41"/>
    <x v="19"/>
    <n v="3"/>
    <n v="3"/>
    <n v="28.69"/>
    <n v="28.69"/>
    <n v="0.02"/>
    <n v="0.02"/>
    <s v="Credit Card"/>
    <n v="84.348600000000005"/>
    <n v="86.050000000000011"/>
    <x v="2"/>
  </r>
  <r>
    <s v="SALE727"/>
    <d v="2023-11-23T00:00:00"/>
    <s v="CUST1387"/>
    <s v="PROD76"/>
    <x v="5"/>
    <n v="1"/>
    <n v="1"/>
    <n v="106.07"/>
    <n v="106.07"/>
    <n v="0.23"/>
    <n v="0.23"/>
    <s v="COD"/>
    <n v="81.673900000000003"/>
    <n v="105.83999999999999"/>
    <x v="2"/>
  </r>
  <r>
    <s v="SALE728"/>
    <d v="2023-10-26T00:00:00"/>
    <s v="CUST1260"/>
    <s v="PROD91"/>
    <x v="6"/>
    <n v="4"/>
    <n v="4"/>
    <n v="289.77"/>
    <n v="289.77"/>
    <n v="0.06"/>
    <n v="0.06"/>
    <s v="PayPal"/>
    <n v="1089.5352"/>
    <n v="1159.02"/>
    <x v="3"/>
  </r>
  <r>
    <s v="SALE729"/>
    <d v="2023-12-03T00:00:00"/>
    <s v="CUST1156"/>
    <s v="PROD83"/>
    <x v="14"/>
    <n v="2"/>
    <n v="2"/>
    <n v="354.26"/>
    <n v="354.26"/>
    <n v="0.01"/>
    <n v="0.01"/>
    <s v="COD"/>
    <n v="701.4348"/>
    <n v="708.51"/>
    <x v="3"/>
  </r>
  <r>
    <s v="SALE730"/>
    <d v="2024-09-19T00:00:00"/>
    <s v="CUST1385"/>
    <s v="PROD68"/>
    <x v="7"/>
    <n v="1"/>
    <n v="1"/>
    <n v="522.72"/>
    <n v="522.72"/>
    <n v="0.25"/>
    <n v="0.25"/>
    <s v="PayPal"/>
    <n v="392.04"/>
    <n v="522.47"/>
    <x v="2"/>
  </r>
  <r>
    <s v="SALE731"/>
    <d v="2024-10-04T00:00:00"/>
    <s v="CUST1057"/>
    <s v="PROD5"/>
    <x v="11"/>
    <n v="3"/>
    <n v="3"/>
    <n v="966.02"/>
    <n v="966.02"/>
    <n v="0.03"/>
    <n v="0.03"/>
    <s v="COD"/>
    <n v="2811.1181999999999"/>
    <n v="2898.0299999999997"/>
    <x v="2"/>
  </r>
  <r>
    <s v="SALE732"/>
    <d v="2023-10-18T00:00:00"/>
    <s v="CUST1224"/>
    <s v="PROD50"/>
    <x v="1"/>
    <n v="1"/>
    <n v="1"/>
    <n v="498.61"/>
    <n v="498.61"/>
    <n v="0.04"/>
    <n v="0.04"/>
    <s v="PayPal"/>
    <n v="478.66559999999998"/>
    <n v="498.57"/>
    <x v="0"/>
  </r>
  <r>
    <s v="SALE733"/>
    <d v="2025-05-06T00:00:00"/>
    <s v="CUST1330"/>
    <s v="PROD42"/>
    <x v="16"/>
    <n v="4"/>
    <n v="4"/>
    <n v="758.27"/>
    <n v="758.27"/>
    <n v="0.05"/>
    <n v="0.05"/>
    <s v="PayPal"/>
    <n v="2881.4259999999999"/>
    <n v="3033.0299999999997"/>
    <x v="3"/>
  </r>
  <r>
    <s v="SALE734"/>
    <d v="2024-03-20T00:00:00"/>
    <s v="CUST1198"/>
    <s v="PROD3"/>
    <x v="17"/>
    <n v="2"/>
    <n v="2"/>
    <n v="371.03"/>
    <n v="371.03"/>
    <n v="0.23"/>
    <n v="0.23"/>
    <s v="PayPal"/>
    <n v="571.38619999999992"/>
    <n v="741.82999999999993"/>
    <x v="2"/>
  </r>
  <r>
    <s v="SALE735"/>
    <d v="2024-06-10T00:00:00"/>
    <s v="CUST1355"/>
    <s v="PROD91"/>
    <x v="1"/>
    <n v="1"/>
    <n v="1"/>
    <n v="230.32"/>
    <n v="230.32"/>
    <n v="0.05"/>
    <n v="0.05"/>
    <s v="COD"/>
    <n v="218.804"/>
    <n v="230.26999999999998"/>
    <x v="0"/>
  </r>
  <r>
    <s v="SALE736"/>
    <d v="2024-08-22T00:00:00"/>
    <s v="CUST1342"/>
    <s v="PROD61"/>
    <x v="16"/>
    <n v="2"/>
    <n v="2"/>
    <n v="985.43"/>
    <n v="985.43"/>
    <n v="0.28000000000000003"/>
    <n v="0.28000000000000003"/>
    <s v="COD"/>
    <n v="1419.0192"/>
    <n v="1970.58"/>
    <x v="3"/>
  </r>
  <r>
    <s v="SALE737"/>
    <d v="2025-04-09T00:00:00"/>
    <s v="CUST1422"/>
    <s v="PROD9"/>
    <x v="5"/>
    <n v="2"/>
    <n v="2"/>
    <n v="492.5"/>
    <n v="492.5"/>
    <n v="0.3"/>
    <n v="0.3"/>
    <s v="PayPal"/>
    <n v="689.5"/>
    <n v="984.7"/>
    <x v="2"/>
  </r>
  <r>
    <s v="SALE738"/>
    <d v="2024-12-31T00:00:00"/>
    <s v="CUST1364"/>
    <s v="PROD46"/>
    <x v="19"/>
    <n v="2"/>
    <n v="2"/>
    <n v="213.69"/>
    <n v="213.69"/>
    <n v="0.28000000000000003"/>
    <n v="0.28000000000000003"/>
    <s v="PayPal"/>
    <n v="307.71359999999999"/>
    <n v="427.1"/>
    <x v="2"/>
  </r>
  <r>
    <s v="SALE739"/>
    <d v="2025-02-28T00:00:00"/>
    <s v="CUST1065"/>
    <s v="PROD20"/>
    <x v="2"/>
    <n v="4"/>
    <n v="4"/>
    <n v="618.83000000000004"/>
    <n v="618.83000000000004"/>
    <n v="0.08"/>
    <n v="0.08"/>
    <s v="PayPal"/>
    <n v="2277.2944000000002"/>
    <n v="2475.2400000000002"/>
    <x v="1"/>
  </r>
  <r>
    <s v="SALE740"/>
    <d v="2024-01-22T00:00:00"/>
    <s v="CUST1093"/>
    <s v="PROD59"/>
    <x v="19"/>
    <n v="2"/>
    <n v="2"/>
    <n v="81.16"/>
    <n v="81.16"/>
    <n v="0.16"/>
    <n v="0.16"/>
    <s v="PayPal"/>
    <n v="136.34880000000001"/>
    <n v="162.16"/>
    <x v="2"/>
  </r>
  <r>
    <s v="SALE741"/>
    <d v="2024-03-21T00:00:00"/>
    <s v="CUST1002"/>
    <s v="PROD86"/>
    <x v="11"/>
    <n v="1"/>
    <n v="1"/>
    <n v="431.69"/>
    <n v="431.69"/>
    <n v="0.09"/>
    <n v="0.09"/>
    <s v="Credit Card"/>
    <n v="392.83789999999999"/>
    <n v="431.6"/>
    <x v="2"/>
  </r>
  <r>
    <s v="SALE742"/>
    <d v="2024-12-22T00:00:00"/>
    <s v="CUST1405"/>
    <s v="PROD18"/>
    <x v="3"/>
    <n v="3"/>
    <n v="3"/>
    <n v="438.65"/>
    <n v="438.65"/>
    <n v="0.28999999999999998"/>
    <n v="0.28999999999999998"/>
    <s v="PayPal"/>
    <n v="934.32449999999983"/>
    <n v="1315.6599999999999"/>
    <x v="0"/>
  </r>
  <r>
    <s v="SALE743"/>
    <d v="2024-04-02T00:00:00"/>
    <s v="CUST1172"/>
    <s v="PROD79"/>
    <x v="0"/>
    <n v="3"/>
    <n v="3"/>
    <n v="339.41"/>
    <n v="339.41"/>
    <n v="0.26"/>
    <n v="0.26"/>
    <s v="Credit Card"/>
    <n v="753.49019999999996"/>
    <n v="1017.97"/>
    <x v="0"/>
  </r>
  <r>
    <s v="SALE744"/>
    <d v="2025-01-30T00:00:00"/>
    <s v="CUST1470"/>
    <s v="PROD79"/>
    <x v="11"/>
    <n v="4"/>
    <n v="4"/>
    <n v="848.47"/>
    <n v="848.47"/>
    <n v="0.21"/>
    <n v="0.21"/>
    <s v="COD"/>
    <n v="2681.1651999999999"/>
    <n v="3393.67"/>
    <x v="2"/>
  </r>
  <r>
    <s v="SALE745"/>
    <d v="2025-03-31T00:00:00"/>
    <s v="CUST1192"/>
    <s v="PROD67"/>
    <x v="2"/>
    <n v="1"/>
    <n v="1"/>
    <n v="664.87"/>
    <n v="664.87"/>
    <n v="0.08"/>
    <n v="0.08"/>
    <s v="PayPal"/>
    <n v="611.68040000000008"/>
    <n v="664.79"/>
    <x v="1"/>
  </r>
  <r>
    <s v="SALE746"/>
    <d v="2025-01-30T00:00:00"/>
    <s v="CUST1099"/>
    <s v="PROD24"/>
    <x v="4"/>
    <n v="1"/>
    <n v="1"/>
    <n v="412.11"/>
    <n v="412.11"/>
    <n v="0.23"/>
    <n v="0.23"/>
    <s v="PayPal"/>
    <n v="317.32470000000001"/>
    <n v="411.88"/>
    <x v="2"/>
  </r>
  <r>
    <s v="SALE747"/>
    <d v="2025-09-16T00:00:00"/>
    <s v="CUST1122"/>
    <s v="PROD94"/>
    <x v="8"/>
    <n v="1"/>
    <n v="1"/>
    <n v="126.09"/>
    <n v="126.09"/>
    <n v="0.05"/>
    <n v="0.05"/>
    <s v="COD"/>
    <n v="119.7855"/>
    <n v="126.04"/>
    <x v="0"/>
  </r>
  <r>
    <s v="SALE748"/>
    <d v="2025-09-17T00:00:00"/>
    <s v="CUST1198"/>
    <s v="PROD67"/>
    <x v="15"/>
    <n v="4"/>
    <n v="4"/>
    <n v="602.39"/>
    <n v="602.39"/>
    <n v="0.19"/>
    <n v="0.19"/>
    <s v="COD"/>
    <n v="1951.7436"/>
    <n v="2409.37"/>
    <x v="3"/>
  </r>
  <r>
    <s v="SALE749"/>
    <d v="2025-10-11T00:00:00"/>
    <s v="CUST1325"/>
    <s v="PROD82"/>
    <x v="0"/>
    <n v="3"/>
    <n v="3"/>
    <n v="447.69"/>
    <n v="447.69"/>
    <n v="0.02"/>
    <n v="0.02"/>
    <s v="COD"/>
    <n v="1316.2085999999999"/>
    <n v="1343.05"/>
    <x v="0"/>
  </r>
  <r>
    <s v="SALE750"/>
    <d v="2025-05-01T00:00:00"/>
    <s v="CUST1248"/>
    <s v="PROD34"/>
    <x v="0"/>
    <n v="3"/>
    <n v="3"/>
    <n v="35.159999999999997"/>
    <n v="35.159999999999997"/>
    <n v="0.04"/>
    <n v="0.04"/>
    <s v="COD"/>
    <n v="101.2608"/>
    <n v="105.43999999999998"/>
    <x v="0"/>
  </r>
  <r>
    <s v="SALE751"/>
    <d v="2025-03-24T00:00:00"/>
    <s v="CUST1330"/>
    <s v="PROD72"/>
    <x v="19"/>
    <n v="2"/>
    <n v="2"/>
    <n v="838.59"/>
    <n v="838.59"/>
    <n v="0.18"/>
    <n v="0.18"/>
    <s v="COD"/>
    <n v="1375.2876000000001"/>
    <n v="1677"/>
    <x v="2"/>
  </r>
  <r>
    <s v="SALE752"/>
    <d v="2024-11-02T00:00:00"/>
    <s v="CUST1089"/>
    <s v="PROD59"/>
    <x v="16"/>
    <n v="4"/>
    <n v="4"/>
    <n v="867.94"/>
    <n v="867.94"/>
    <n v="0.26"/>
    <n v="0.26"/>
    <s v="PayPal"/>
    <n v="2569.1024000000002"/>
    <n v="3471.5"/>
    <x v="3"/>
  </r>
  <r>
    <s v="SALE753"/>
    <d v="2024-10-26T00:00:00"/>
    <s v="CUST1196"/>
    <s v="PROD39"/>
    <x v="1"/>
    <n v="1"/>
    <n v="1"/>
    <n v="623.88"/>
    <n v="623.88"/>
    <n v="0.25"/>
    <n v="0.25"/>
    <s v="Credit Card"/>
    <n v="467.91"/>
    <n v="623.63"/>
    <x v="0"/>
  </r>
  <r>
    <s v="SALE754"/>
    <d v="2024-09-11T00:00:00"/>
    <s v="CUST1177"/>
    <s v="PROD42"/>
    <x v="7"/>
    <n v="2"/>
    <n v="2"/>
    <n v="567.95000000000005"/>
    <n v="567.95000000000005"/>
    <n v="0.12"/>
    <n v="0.12"/>
    <s v="PayPal"/>
    <n v="999.5920000000001"/>
    <n v="1135.7800000000002"/>
    <x v="2"/>
  </r>
  <r>
    <s v="SALE755"/>
    <d v="2024-07-10T00:00:00"/>
    <s v="CUST1323"/>
    <s v="PROD31"/>
    <x v="14"/>
    <n v="2"/>
    <n v="2"/>
    <n v="671.69"/>
    <n v="671.69"/>
    <n v="0.19"/>
    <n v="0.19"/>
    <s v="Credit Card"/>
    <n v="1088.1378"/>
    <n v="1343.19"/>
    <x v="3"/>
  </r>
  <r>
    <s v="SALE756"/>
    <d v="2025-05-09T00:00:00"/>
    <s v="CUST1206"/>
    <s v="PROD6"/>
    <x v="4"/>
    <n v="2"/>
    <n v="2"/>
    <n v="257.95999999999998"/>
    <n v="257.95999999999998"/>
    <n v="0.21"/>
    <n v="0.21"/>
    <s v="PayPal"/>
    <n v="407.57679999999999"/>
    <n v="515.70999999999992"/>
    <x v="2"/>
  </r>
  <r>
    <s v="SALE757"/>
    <d v="2024-07-02T00:00:00"/>
    <s v="CUST1204"/>
    <s v="PROD98"/>
    <x v="12"/>
    <n v="4"/>
    <n v="4"/>
    <n v="281.48"/>
    <n v="281.48"/>
    <n v="0.27"/>
    <n v="0.27"/>
    <s v="PayPal"/>
    <n v="821.92160000000001"/>
    <n v="1125.6500000000001"/>
    <x v="3"/>
  </r>
  <r>
    <s v="SALE758"/>
    <d v="2024-06-27T00:00:00"/>
    <s v="CUST1316"/>
    <s v="PROD20"/>
    <x v="19"/>
    <n v="1"/>
    <n v="1"/>
    <n v="202.13"/>
    <n v="202.13"/>
    <n v="0.13"/>
    <n v="0.13"/>
    <s v="COD"/>
    <n v="175.85310000000001"/>
    <n v="202"/>
    <x v="2"/>
  </r>
  <r>
    <s v="SALE759"/>
    <d v="2023-11-13T00:00:00"/>
    <s v="CUST1271"/>
    <s v="PROD74"/>
    <x v="3"/>
    <n v="1"/>
    <n v="1"/>
    <n v="370.66"/>
    <n v="370.66"/>
    <n v="0.01"/>
    <n v="0.01"/>
    <s v="PayPal"/>
    <n v="366.95339999999999"/>
    <n v="370.65000000000003"/>
    <x v="0"/>
  </r>
  <r>
    <s v="SALE760"/>
    <d v="2024-02-19T00:00:00"/>
    <s v="CUST1005"/>
    <s v="PROD61"/>
    <x v="18"/>
    <n v="4"/>
    <n v="4"/>
    <n v="731.53"/>
    <n v="731.53"/>
    <n v="0.12"/>
    <n v="0.12"/>
    <s v="Credit Card"/>
    <n v="2574.9856"/>
    <n v="2926"/>
    <x v="0"/>
  </r>
  <r>
    <s v="SALE761"/>
    <d v="2024-03-20T00:00:00"/>
    <s v="CUST1165"/>
    <s v="PROD78"/>
    <x v="8"/>
    <n v="3"/>
    <n v="3"/>
    <n v="468.25"/>
    <n v="468.25"/>
    <n v="7.0000000000000007E-2"/>
    <n v="7.0000000000000007E-2"/>
    <s v="PayPal"/>
    <n v="1306.4175"/>
    <n v="1404.68"/>
    <x v="0"/>
  </r>
  <r>
    <s v="SALE762"/>
    <d v="2024-03-09T00:00:00"/>
    <s v="CUST1001"/>
    <s v="PROD67"/>
    <x v="6"/>
    <n v="1"/>
    <n v="1"/>
    <n v="928.72"/>
    <n v="928.72"/>
    <n v="0.1"/>
    <n v="0.1"/>
    <s v="COD"/>
    <n v="835.84800000000007"/>
    <n v="928.62"/>
    <x v="3"/>
  </r>
  <r>
    <s v="SALE763"/>
    <d v="2024-07-26T00:00:00"/>
    <s v="CUST1101"/>
    <s v="PROD4"/>
    <x v="14"/>
    <n v="3"/>
    <n v="3"/>
    <n v="217.22"/>
    <n v="217.22"/>
    <n v="0.06"/>
    <n v="0.06"/>
    <s v="PayPal"/>
    <n v="612.56039999999996"/>
    <n v="651.6"/>
    <x v="3"/>
  </r>
  <r>
    <s v="SALE764"/>
    <d v="2025-03-29T00:00:00"/>
    <s v="CUST1405"/>
    <s v="PROD24"/>
    <x v="0"/>
    <n v="1"/>
    <n v="1"/>
    <n v="387.99"/>
    <n v="387.99"/>
    <n v="0.3"/>
    <n v="0.3"/>
    <s v="Credit Card"/>
    <n v="271.59300000000002"/>
    <n v="387.69"/>
    <x v="0"/>
  </r>
  <r>
    <s v="SALE765"/>
    <d v="2025-03-02T00:00:00"/>
    <s v="CUST1476"/>
    <s v="PROD18"/>
    <x v="16"/>
    <n v="4"/>
    <n v="4"/>
    <n v="186.24"/>
    <n v="186.24"/>
    <n v="0.23"/>
    <n v="0.23"/>
    <s v="Credit Card"/>
    <n v="573.61920000000009"/>
    <n v="744.73"/>
    <x v="3"/>
  </r>
  <r>
    <s v="SALE766"/>
    <d v="2024-06-11T00:00:00"/>
    <s v="CUST1296"/>
    <s v="PROD40"/>
    <x v="2"/>
    <n v="4"/>
    <n v="4"/>
    <n v="609.05999999999995"/>
    <n v="609.05999999999995"/>
    <n v="0.22"/>
    <n v="0.22"/>
    <s v="COD"/>
    <n v="1900.2672"/>
    <n v="2436.02"/>
    <x v="1"/>
  </r>
  <r>
    <s v="SALE767"/>
    <d v="2024-05-22T00:00:00"/>
    <s v="CUST1437"/>
    <s v="PROD33"/>
    <x v="19"/>
    <n v="1"/>
    <n v="1"/>
    <n v="827.91"/>
    <n v="827.91"/>
    <n v="0.21"/>
    <n v="0.21"/>
    <s v="PayPal"/>
    <n v="654.0489"/>
    <n v="827.69999999999993"/>
    <x v="2"/>
  </r>
  <r>
    <s v="SALE768"/>
    <d v="2024-07-13T00:00:00"/>
    <s v="CUST1176"/>
    <s v="PROD83"/>
    <x v="6"/>
    <n v="1"/>
    <n v="1"/>
    <n v="303.79000000000002"/>
    <n v="303.79000000000002"/>
    <n v="0.24"/>
    <n v="0.24"/>
    <s v="PayPal"/>
    <n v="230.88040000000001"/>
    <n v="303.55"/>
    <x v="3"/>
  </r>
  <r>
    <s v="SALE769"/>
    <d v="2025-09-02T00:00:00"/>
    <s v="CUST1104"/>
    <s v="PROD37"/>
    <x v="16"/>
    <n v="2"/>
    <n v="2"/>
    <n v="365.91"/>
    <n v="365.91"/>
    <n v="0.14000000000000001"/>
    <n v="0.14000000000000001"/>
    <s v="COD"/>
    <n v="629.36520000000007"/>
    <n v="731.68000000000006"/>
    <x v="3"/>
  </r>
  <r>
    <s v="SALE770"/>
    <d v="2025-04-15T00:00:00"/>
    <s v="CUST1069"/>
    <s v="PROD25"/>
    <x v="1"/>
    <n v="3"/>
    <n v="3"/>
    <n v="852.72"/>
    <n v="852.72"/>
    <n v="0.16"/>
    <n v="0.16"/>
    <s v="Credit Card"/>
    <n v="2148.8544000000002"/>
    <n v="2558"/>
    <x v="0"/>
  </r>
  <r>
    <s v="SALE771"/>
    <d v="2025-04-05T00:00:00"/>
    <s v="CUST1247"/>
    <s v="PROD10"/>
    <x v="5"/>
    <n v="1"/>
    <n v="1"/>
    <n v="768.25"/>
    <n v="768.25"/>
    <n v="0.18"/>
    <n v="0.18"/>
    <s v="Credit Card"/>
    <n v="629.96500000000003"/>
    <n v="768.07"/>
    <x v="2"/>
  </r>
  <r>
    <s v="SALE772"/>
    <d v="2023-11-24T00:00:00"/>
    <s v="CUST1350"/>
    <s v="PROD92"/>
    <x v="12"/>
    <n v="2"/>
    <n v="2"/>
    <n v="318.62"/>
    <n v="318.62"/>
    <n v="0.02"/>
    <n v="0.02"/>
    <s v="COD"/>
    <n v="624.49519999999995"/>
    <n v="637.22"/>
    <x v="3"/>
  </r>
  <r>
    <s v="SALE773"/>
    <d v="2025-01-26T00:00:00"/>
    <s v="CUST1049"/>
    <s v="PROD76"/>
    <x v="17"/>
    <n v="4"/>
    <n v="4"/>
    <n v="402.11"/>
    <n v="402.11"/>
    <n v="0.14000000000000001"/>
    <n v="0.14000000000000001"/>
    <s v="PayPal"/>
    <n v="1383.2583999999999"/>
    <n v="1608.3"/>
    <x v="2"/>
  </r>
  <r>
    <s v="SALE774"/>
    <d v="2025-05-27T00:00:00"/>
    <s v="CUST1408"/>
    <s v="PROD84"/>
    <x v="1"/>
    <n v="3"/>
    <n v="3"/>
    <n v="846.31"/>
    <n v="846.31"/>
    <n v="0.18"/>
    <n v="0.18"/>
    <s v="COD"/>
    <n v="2081.9225999999999"/>
    <n v="2538.75"/>
    <x v="0"/>
  </r>
  <r>
    <s v="SALE775"/>
    <d v="2025-06-13T00:00:00"/>
    <s v="CUST1168"/>
    <s v="PROD94"/>
    <x v="7"/>
    <n v="1"/>
    <n v="1"/>
    <n v="269.94"/>
    <n v="269.94"/>
    <n v="7.0000000000000007E-2"/>
    <n v="7.0000000000000007E-2"/>
    <s v="COD"/>
    <n v="251.04419999999999"/>
    <n v="269.87"/>
    <x v="2"/>
  </r>
  <r>
    <s v="SALE776"/>
    <d v="2024-06-29T00:00:00"/>
    <s v="CUST1241"/>
    <s v="PROD20"/>
    <x v="5"/>
    <n v="3"/>
    <n v="3"/>
    <n v="909.25"/>
    <n v="909.25"/>
    <n v="0.28999999999999998"/>
    <n v="0.28999999999999998"/>
    <s v="COD"/>
    <n v="1936.7025000000001"/>
    <n v="2727.46"/>
    <x v="2"/>
  </r>
  <r>
    <s v="SALE777"/>
    <d v="2024-02-09T00:00:00"/>
    <s v="CUST1363"/>
    <s v="PROD91"/>
    <x v="18"/>
    <n v="2"/>
    <n v="2"/>
    <n v="229.81"/>
    <n v="229.81"/>
    <n v="0.21"/>
    <n v="0.21"/>
    <s v="COD"/>
    <n v="363.09980000000002"/>
    <n v="459.41"/>
    <x v="0"/>
  </r>
  <r>
    <s v="SALE778"/>
    <d v="2024-06-08T00:00:00"/>
    <s v="CUST1037"/>
    <s v="PROD78"/>
    <x v="10"/>
    <n v="3"/>
    <n v="3"/>
    <n v="442.36"/>
    <n v="442.36"/>
    <n v="0.06"/>
    <n v="0.06"/>
    <s v="PayPal"/>
    <n v="1247.4552000000001"/>
    <n v="1327.02"/>
    <x v="0"/>
  </r>
  <r>
    <s v="SALE779"/>
    <d v="2024-04-04T00:00:00"/>
    <s v="CUST1239"/>
    <s v="PROD86"/>
    <x v="0"/>
    <n v="3"/>
    <n v="3"/>
    <n v="413.74"/>
    <n v="413.74"/>
    <n v="0.01"/>
    <n v="0.01"/>
    <s v="Credit Card"/>
    <n v="1228.8078"/>
    <n v="1241.21"/>
    <x v="0"/>
  </r>
  <r>
    <s v="SALE780"/>
    <d v="2024-07-04T00:00:00"/>
    <s v="CUST1496"/>
    <s v="PROD89"/>
    <x v="7"/>
    <n v="4"/>
    <n v="4"/>
    <n v="79.75"/>
    <n v="79.75"/>
    <n v="0.18"/>
    <n v="0.18"/>
    <s v="PayPal"/>
    <n v="261.58"/>
    <n v="318.82"/>
    <x v="2"/>
  </r>
  <r>
    <s v="SALE781"/>
    <d v="2024-05-21T00:00:00"/>
    <s v="CUST1495"/>
    <s v="PROD40"/>
    <x v="18"/>
    <n v="4"/>
    <n v="4"/>
    <n v="95.06"/>
    <n v="95.06"/>
    <n v="0.03"/>
    <n v="0.03"/>
    <s v="Credit Card"/>
    <n v="368.83280000000002"/>
    <n v="380.21000000000004"/>
    <x v="0"/>
  </r>
  <r>
    <s v="SALE782"/>
    <d v="2025-04-12T00:00:00"/>
    <s v="CUST1416"/>
    <s v="PROD98"/>
    <x v="4"/>
    <n v="4"/>
    <n v="4"/>
    <n v="107.08"/>
    <n v="107.08"/>
    <n v="0.27"/>
    <n v="0.27"/>
    <s v="COD"/>
    <n v="312.67360000000002"/>
    <n v="428.05"/>
    <x v="2"/>
  </r>
  <r>
    <s v="SALE783"/>
    <d v="2025-05-17T00:00:00"/>
    <s v="CUST1474"/>
    <s v="PROD99"/>
    <x v="14"/>
    <n v="1"/>
    <n v="1"/>
    <n v="873.18"/>
    <n v="873.18"/>
    <n v="0.03"/>
    <n v="0.03"/>
    <s v="COD"/>
    <n v="846.98459999999989"/>
    <n v="873.15"/>
    <x v="3"/>
  </r>
  <r>
    <s v="SALE784"/>
    <d v="2025-04-17T00:00:00"/>
    <s v="CUST1377"/>
    <s v="PROD70"/>
    <x v="14"/>
    <n v="1"/>
    <n v="1"/>
    <n v="914.75"/>
    <n v="914.75"/>
    <n v="0.1"/>
    <n v="0.1"/>
    <s v="COD"/>
    <n v="823.27499999999998"/>
    <n v="914.65"/>
    <x v="3"/>
  </r>
  <r>
    <s v="SALE785"/>
    <d v="2023-12-19T00:00:00"/>
    <s v="CUST1049"/>
    <s v="PROD73"/>
    <x v="13"/>
    <n v="4"/>
    <n v="4"/>
    <n v="457.33"/>
    <n v="457.33"/>
    <n v="0.1"/>
    <n v="0.1"/>
    <s v="Credit Card"/>
    <n v="1646.3879999999999"/>
    <n v="1829.22"/>
    <x v="3"/>
  </r>
  <r>
    <s v="SALE786"/>
    <d v="2024-11-06T00:00:00"/>
    <s v="CUST1292"/>
    <s v="PROD99"/>
    <x v="0"/>
    <n v="3"/>
    <n v="3"/>
    <n v="761.88"/>
    <n v="761.88"/>
    <n v="0.23"/>
    <n v="0.23"/>
    <s v="PayPal"/>
    <n v="1759.9428"/>
    <n v="2285.41"/>
    <x v="0"/>
  </r>
  <r>
    <s v="SALE787"/>
    <d v="2025-05-16T00:00:00"/>
    <s v="CUST1177"/>
    <s v="PROD37"/>
    <x v="12"/>
    <n v="4"/>
    <n v="4"/>
    <n v="122.87"/>
    <n v="122.87"/>
    <n v="0.13"/>
    <n v="0.13"/>
    <s v="Credit Card"/>
    <n v="427.58760000000001"/>
    <n v="491.35"/>
    <x v="3"/>
  </r>
  <r>
    <s v="SALE788"/>
    <d v="2025-05-01T00:00:00"/>
    <s v="CUST1475"/>
    <s v="PROD73"/>
    <x v="5"/>
    <n v="4"/>
    <n v="4"/>
    <n v="753"/>
    <n v="753"/>
    <n v="0.28000000000000003"/>
    <n v="0.28000000000000003"/>
    <s v="COD"/>
    <n v="2168.64"/>
    <n v="3011.72"/>
    <x v="2"/>
  </r>
  <r>
    <s v="SALE789"/>
    <d v="2024-02-03T00:00:00"/>
    <s v="CUST1370"/>
    <s v="PROD5"/>
    <x v="3"/>
    <n v="2"/>
    <n v="2"/>
    <n v="788.05"/>
    <n v="788.05"/>
    <n v="0.21"/>
    <n v="0.21"/>
    <s v="Credit Card"/>
    <n v="1245.1189999999999"/>
    <n v="1575.8899999999999"/>
    <x v="0"/>
  </r>
  <r>
    <s v="SALE790"/>
    <d v="2025-08-06T00:00:00"/>
    <s v="CUST1462"/>
    <s v="PROD82"/>
    <x v="15"/>
    <n v="2"/>
    <n v="2"/>
    <n v="807.1"/>
    <n v="807.1"/>
    <n v="0.28999999999999998"/>
    <n v="0.28999999999999998"/>
    <s v="Credit Card"/>
    <n v="1146.0820000000001"/>
    <n v="1613.91"/>
    <x v="3"/>
  </r>
  <r>
    <s v="SALE791"/>
    <d v="2024-01-29T00:00:00"/>
    <s v="CUST1134"/>
    <s v="PROD8"/>
    <x v="8"/>
    <n v="2"/>
    <n v="2"/>
    <n v="443.09"/>
    <n v="443.09"/>
    <n v="0.02"/>
    <n v="0.02"/>
    <s v="PayPal"/>
    <n v="868.45639999999992"/>
    <n v="886.16"/>
    <x v="0"/>
  </r>
  <r>
    <s v="SALE792"/>
    <d v="2025-08-01T00:00:00"/>
    <s v="CUST1468"/>
    <s v="PROD19"/>
    <x v="10"/>
    <n v="1"/>
    <n v="1"/>
    <n v="512.16"/>
    <n v="512.16"/>
    <n v="0.02"/>
    <n v="0.02"/>
    <s v="COD"/>
    <n v="501.91680000000002"/>
    <n v="512.14"/>
    <x v="0"/>
  </r>
  <r>
    <s v="SALE793"/>
    <d v="2024-10-12T00:00:00"/>
    <s v="CUST1208"/>
    <s v="PROD41"/>
    <x v="14"/>
    <n v="2"/>
    <n v="2"/>
    <n v="602.54999999999995"/>
    <n v="602.54999999999995"/>
    <n v="0.23"/>
    <n v="0.23"/>
    <s v="COD"/>
    <n v="927.92699999999991"/>
    <n v="1204.8699999999999"/>
    <x v="3"/>
  </r>
  <r>
    <s v="SALE794"/>
    <d v="2025-03-29T00:00:00"/>
    <s v="CUST1164"/>
    <s v="PROD42"/>
    <x v="6"/>
    <n v="3"/>
    <n v="3"/>
    <n v="846.19"/>
    <n v="846.19"/>
    <n v="0.09"/>
    <n v="0.09"/>
    <s v="COD"/>
    <n v="2310.0987"/>
    <n v="2538.48"/>
    <x v="3"/>
  </r>
  <r>
    <s v="SALE795"/>
    <d v="2025-04-25T00:00:00"/>
    <s v="CUST1326"/>
    <s v="PROD69"/>
    <x v="2"/>
    <n v="1"/>
    <n v="1"/>
    <n v="506.73"/>
    <n v="506.73"/>
    <n v="0.28999999999999998"/>
    <n v="0.28999999999999998"/>
    <s v="Credit Card"/>
    <n v="359.7783"/>
    <n v="506.44"/>
    <x v="1"/>
  </r>
  <r>
    <s v="SALE796"/>
    <d v="2024-01-08T00:00:00"/>
    <s v="CUST1052"/>
    <s v="PROD51"/>
    <x v="9"/>
    <n v="1"/>
    <n v="1"/>
    <n v="408.66"/>
    <n v="408.66"/>
    <n v="0.13"/>
    <n v="0.13"/>
    <s v="COD"/>
    <n v="355.5342"/>
    <n v="408.53000000000003"/>
    <x v="1"/>
  </r>
  <r>
    <s v="SALE797"/>
    <d v="2024-06-04T00:00:00"/>
    <s v="CUST1110"/>
    <s v="PROD8"/>
    <x v="1"/>
    <n v="3"/>
    <n v="3"/>
    <n v="170.48"/>
    <n v="170.48"/>
    <n v="0.06"/>
    <n v="0.06"/>
    <s v="COD"/>
    <n v="480.75359999999989"/>
    <n v="511.37999999999994"/>
    <x v="0"/>
  </r>
  <r>
    <s v="SALE798"/>
    <d v="2025-03-01T00:00:00"/>
    <s v="CUST1097"/>
    <s v="PROD18"/>
    <x v="11"/>
    <n v="1"/>
    <n v="1"/>
    <n v="423.48"/>
    <n v="423.48"/>
    <n v="0.18"/>
    <n v="0.18"/>
    <s v="PayPal"/>
    <n v="347.25360000000012"/>
    <n v="423.3"/>
    <x v="2"/>
  </r>
  <r>
    <s v="SALE799"/>
    <d v="2023-10-14T00:00:00"/>
    <s v="CUST1235"/>
    <s v="PROD92"/>
    <x v="19"/>
    <n v="4"/>
    <n v="4"/>
    <n v="23.57"/>
    <n v="23.57"/>
    <n v="0.1"/>
    <n v="0.1"/>
    <s v="Credit Card"/>
    <n v="84.852000000000004"/>
    <n v="94.18"/>
    <x v="2"/>
  </r>
  <r>
    <s v="SALE800"/>
    <d v="2025-06-29T00:00:00"/>
    <s v="CUST1381"/>
    <s v="PROD42"/>
    <x v="14"/>
    <n v="2"/>
    <n v="2"/>
    <n v="953.26"/>
    <n v="953.26"/>
    <n v="0.1"/>
    <n v="0.1"/>
    <s v="COD"/>
    <n v="1715.8679999999999"/>
    <n v="1906.42"/>
    <x v="3"/>
  </r>
  <r>
    <s v="SALE801"/>
    <d v="2023-12-17T00:00:00"/>
    <s v="CUST1347"/>
    <s v="PROD73"/>
    <x v="4"/>
    <n v="3"/>
    <n v="3"/>
    <n v="405.13"/>
    <n v="405.13"/>
    <n v="0.14000000000000001"/>
    <n v="0.14000000000000001"/>
    <s v="COD"/>
    <n v="1045.2354"/>
    <n v="1215.2499999999998"/>
    <x v="2"/>
  </r>
  <r>
    <s v="SALE802"/>
    <d v="2023-11-18T00:00:00"/>
    <s v="CUST1339"/>
    <s v="PROD2"/>
    <x v="5"/>
    <n v="2"/>
    <n v="2"/>
    <n v="333.83"/>
    <n v="333.83"/>
    <n v="0.26"/>
    <n v="0.26"/>
    <s v="PayPal"/>
    <n v="494.0684"/>
    <n v="667.4"/>
    <x v="2"/>
  </r>
  <r>
    <s v="SALE803"/>
    <d v="2025-03-25T00:00:00"/>
    <s v="CUST1333"/>
    <s v="PROD91"/>
    <x v="0"/>
    <n v="2"/>
    <n v="2"/>
    <n v="727.18"/>
    <n v="727.18"/>
    <n v="0.22"/>
    <n v="0.22"/>
    <s v="PayPal"/>
    <n v="1134.4007999999999"/>
    <n v="1454.1399999999999"/>
    <x v="0"/>
  </r>
  <r>
    <s v="SALE804"/>
    <d v="2025-05-01T00:00:00"/>
    <s v="CUST1306"/>
    <s v="PROD5"/>
    <x v="15"/>
    <n v="2"/>
    <n v="2"/>
    <n v="516.02"/>
    <n v="516.02"/>
    <n v="0.19"/>
    <n v="0.19"/>
    <s v="COD"/>
    <n v="835.95240000000001"/>
    <n v="1031.8499999999999"/>
    <x v="3"/>
  </r>
  <r>
    <s v="SALE805"/>
    <d v="2024-03-10T00:00:00"/>
    <s v="CUST1294"/>
    <s v="PROD42"/>
    <x v="19"/>
    <n v="2"/>
    <n v="2"/>
    <n v="705.61"/>
    <n v="705.61"/>
    <n v="0.28000000000000003"/>
    <n v="0.28000000000000003"/>
    <s v="Credit Card"/>
    <n v="1016.0784"/>
    <n v="1410.94"/>
    <x v="2"/>
  </r>
  <r>
    <s v="SALE806"/>
    <d v="2024-05-02T00:00:00"/>
    <s v="CUST1275"/>
    <s v="PROD84"/>
    <x v="2"/>
    <n v="3"/>
    <n v="3"/>
    <n v="654.47"/>
    <n v="654.47"/>
    <n v="0.18"/>
    <n v="0.18"/>
    <s v="COD"/>
    <n v="1609.9962"/>
    <n v="1963.23"/>
    <x v="1"/>
  </r>
  <r>
    <s v="SALE807"/>
    <d v="2025-03-18T00:00:00"/>
    <s v="CUST1171"/>
    <s v="PROD88"/>
    <x v="10"/>
    <n v="2"/>
    <n v="2"/>
    <n v="315.27"/>
    <n v="315.27"/>
    <n v="0.23"/>
    <n v="0.23"/>
    <s v="Credit Card"/>
    <n v="485.51580000000001"/>
    <n v="630.30999999999995"/>
    <x v="0"/>
  </r>
  <r>
    <s v="SALE808"/>
    <d v="2024-11-27T00:00:00"/>
    <s v="CUST1222"/>
    <s v="PROD28"/>
    <x v="17"/>
    <n v="1"/>
    <n v="1"/>
    <n v="974.47"/>
    <n v="974.47"/>
    <n v="0.05"/>
    <n v="0.05"/>
    <s v="Credit Card"/>
    <n v="925.74649999999997"/>
    <n v="974.42000000000007"/>
    <x v="2"/>
  </r>
  <r>
    <s v="SALE809"/>
    <d v="2024-02-18T00:00:00"/>
    <s v="CUST1067"/>
    <s v="PROD2"/>
    <x v="5"/>
    <n v="2"/>
    <n v="2"/>
    <n v="803.3"/>
    <n v="803.3"/>
    <n v="0.17"/>
    <n v="0.17"/>
    <s v="Credit Card"/>
    <n v="1333.4780000000001"/>
    <n v="1606.4299999999998"/>
    <x v="2"/>
  </r>
  <r>
    <s v="SALE810"/>
    <d v="2024-06-04T00:00:00"/>
    <s v="CUST1013"/>
    <s v="PROD2"/>
    <x v="15"/>
    <n v="4"/>
    <n v="4"/>
    <n v="863.87"/>
    <n v="863.87"/>
    <n v="0.21"/>
    <n v="0.21"/>
    <s v="COD"/>
    <n v="2729.8292000000001"/>
    <n v="3455.27"/>
    <x v="3"/>
  </r>
  <r>
    <s v="SALE811"/>
    <d v="2024-08-09T00:00:00"/>
    <s v="CUST1469"/>
    <s v="PROD80"/>
    <x v="14"/>
    <n v="1"/>
    <n v="1"/>
    <n v="450.11"/>
    <n v="450.11"/>
    <n v="0.17"/>
    <n v="0.17"/>
    <s v="Credit Card"/>
    <n v="373.59129999999999"/>
    <n v="449.94"/>
    <x v="3"/>
  </r>
  <r>
    <s v="SALE812"/>
    <d v="2024-07-13T00:00:00"/>
    <s v="CUST1230"/>
    <s v="PROD68"/>
    <x v="13"/>
    <n v="1"/>
    <n v="1"/>
    <n v="289.82"/>
    <n v="289.82"/>
    <n v="0.18"/>
    <n v="0.18"/>
    <s v="COD"/>
    <n v="237.6524"/>
    <n v="289.64"/>
    <x v="3"/>
  </r>
  <r>
    <s v="SALE813"/>
    <d v="2025-08-21T00:00:00"/>
    <s v="CUST1334"/>
    <s v="PROD54"/>
    <x v="15"/>
    <n v="4"/>
    <n v="4"/>
    <n v="250.64"/>
    <n v="250.64"/>
    <n v="0.1"/>
    <n v="0.1"/>
    <s v="PayPal"/>
    <n v="902.30399999999997"/>
    <n v="1002.4599999999999"/>
    <x v="3"/>
  </r>
  <r>
    <s v="SALE814"/>
    <d v="2025-08-07T00:00:00"/>
    <s v="CUST1287"/>
    <s v="PROD69"/>
    <x v="12"/>
    <n v="4"/>
    <n v="4"/>
    <n v="373.49"/>
    <n v="373.49"/>
    <n v="0.16"/>
    <n v="0.16"/>
    <s v="COD"/>
    <n v="1254.9264000000001"/>
    <n v="1493.8"/>
    <x v="3"/>
  </r>
  <r>
    <s v="SALE815"/>
    <d v="2024-04-16T00:00:00"/>
    <s v="CUST1066"/>
    <s v="PROD3"/>
    <x v="11"/>
    <n v="4"/>
    <n v="4"/>
    <n v="348.91"/>
    <n v="348.91"/>
    <n v="0.18"/>
    <n v="0.18"/>
    <s v="PayPal"/>
    <n v="1144.4248"/>
    <n v="1395.46"/>
    <x v="2"/>
  </r>
  <r>
    <s v="SALE816"/>
    <d v="2024-04-08T00:00:00"/>
    <s v="CUST1110"/>
    <s v="PROD94"/>
    <x v="1"/>
    <n v="4"/>
    <n v="4"/>
    <n v="212.96"/>
    <n v="212.96"/>
    <n v="0.17"/>
    <n v="0.17"/>
    <s v="Credit Card"/>
    <n v="707.02719999999999"/>
    <n v="851.67000000000007"/>
    <x v="0"/>
  </r>
  <r>
    <s v="SALE817"/>
    <d v="2024-04-24T00:00:00"/>
    <s v="CUST1190"/>
    <s v="PROD27"/>
    <x v="12"/>
    <n v="3"/>
    <n v="3"/>
    <n v="871.34"/>
    <n v="871.34"/>
    <n v="0.11"/>
    <n v="0.11"/>
    <s v="COD"/>
    <n v="2326.4778000000001"/>
    <n v="2613.91"/>
    <x v="3"/>
  </r>
  <r>
    <s v="SALE818"/>
    <d v="2025-07-06T00:00:00"/>
    <s v="CUST1100"/>
    <s v="PROD94"/>
    <x v="6"/>
    <n v="2"/>
    <n v="2"/>
    <n v="698.94"/>
    <n v="698.94"/>
    <n v="0.06"/>
    <n v="0.06"/>
    <s v="Credit Card"/>
    <n v="1314.0072"/>
    <n v="1397.8200000000002"/>
    <x v="3"/>
  </r>
  <r>
    <s v="SALE819"/>
    <d v="2025-02-09T00:00:00"/>
    <s v="CUST1316"/>
    <s v="PROD74"/>
    <x v="6"/>
    <n v="1"/>
    <n v="1"/>
    <n v="719.94"/>
    <n v="719.94"/>
    <n v="0.23"/>
    <n v="0.23"/>
    <s v="COD"/>
    <n v="554.35380000000009"/>
    <n v="719.71"/>
    <x v="3"/>
  </r>
  <r>
    <s v="SALE820"/>
    <d v="2024-11-11T00:00:00"/>
    <s v="CUST1006"/>
    <s v="PROD28"/>
    <x v="5"/>
    <n v="2"/>
    <n v="2"/>
    <n v="278.16000000000003"/>
    <n v="278.16000000000003"/>
    <n v="0.22"/>
    <n v="0.22"/>
    <s v="PayPal"/>
    <n v="433.92960000000011"/>
    <n v="556.1"/>
    <x v="2"/>
  </r>
  <r>
    <s v="SALE821"/>
    <d v="2024-01-16T00:00:00"/>
    <s v="CUST1053"/>
    <s v="PROD49"/>
    <x v="3"/>
    <n v="1"/>
    <n v="1"/>
    <n v="678.9"/>
    <n v="678.9"/>
    <n v="0.17"/>
    <n v="0.17"/>
    <s v="Credit Card"/>
    <n v="563.48699999999997"/>
    <n v="678.73"/>
    <x v="0"/>
  </r>
  <r>
    <s v="SALE822"/>
    <d v="2024-08-16T00:00:00"/>
    <s v="CUST1015"/>
    <s v="PROD25"/>
    <x v="10"/>
    <n v="4"/>
    <n v="4"/>
    <n v="94.13"/>
    <n v="94.13"/>
    <n v="0.15"/>
    <n v="0.15"/>
    <s v="Credit Card"/>
    <n v="320.04199999999997"/>
    <n v="376.37"/>
    <x v="0"/>
  </r>
  <r>
    <s v="SALE823"/>
    <d v="2025-10-03T00:00:00"/>
    <s v="CUST1441"/>
    <s v="PROD44"/>
    <x v="8"/>
    <n v="4"/>
    <n v="4"/>
    <n v="415.02"/>
    <n v="415.02"/>
    <n v="0.01"/>
    <n v="0.01"/>
    <s v="PayPal"/>
    <n v="1643.4792"/>
    <n v="1660.07"/>
    <x v="0"/>
  </r>
  <r>
    <s v="SALE824"/>
    <d v="2025-07-03T00:00:00"/>
    <s v="CUST1051"/>
    <s v="PROD11"/>
    <x v="5"/>
    <n v="4"/>
    <n v="4"/>
    <n v="780.07"/>
    <n v="780.07"/>
    <n v="0.03"/>
    <n v="0.03"/>
    <s v="Credit Card"/>
    <n v="3026.6716000000001"/>
    <n v="3120.25"/>
    <x v="2"/>
  </r>
  <r>
    <s v="SALE825"/>
    <d v="2025-08-08T00:00:00"/>
    <s v="CUST1428"/>
    <s v="PROD37"/>
    <x v="10"/>
    <n v="4"/>
    <n v="4"/>
    <n v="184.57"/>
    <n v="184.57"/>
    <n v="0.28000000000000003"/>
    <n v="0.28000000000000003"/>
    <s v="Credit Card"/>
    <n v="531.5616"/>
    <n v="738"/>
    <x v="0"/>
  </r>
  <r>
    <s v="SALE826"/>
    <d v="2024-08-28T00:00:00"/>
    <s v="CUST1287"/>
    <s v="PROD65"/>
    <x v="5"/>
    <n v="4"/>
    <n v="4"/>
    <n v="277.58"/>
    <n v="277.58"/>
    <n v="0.22"/>
    <n v="0.22"/>
    <s v="PayPal"/>
    <n v="866.04959999999994"/>
    <n v="1110.0999999999999"/>
    <x v="2"/>
  </r>
  <r>
    <s v="SALE827"/>
    <d v="2025-03-18T00:00:00"/>
    <s v="CUST1104"/>
    <s v="PROD31"/>
    <x v="0"/>
    <n v="1"/>
    <n v="1"/>
    <n v="36.799999999999997"/>
    <n v="36.799999999999997"/>
    <n v="0.18"/>
    <n v="0.18"/>
    <s v="Credit Card"/>
    <n v="30.175999999999998"/>
    <n v="36.619999999999997"/>
    <x v="0"/>
  </r>
  <r>
    <s v="SALE828"/>
    <d v="2025-06-01T00:00:00"/>
    <s v="CUST1356"/>
    <s v="PROD88"/>
    <x v="16"/>
    <n v="1"/>
    <n v="1"/>
    <n v="539.37"/>
    <n v="539.37"/>
    <n v="0.14000000000000001"/>
    <n v="0.14000000000000001"/>
    <s v="Credit Card"/>
    <n v="463.85820000000001"/>
    <n v="539.23"/>
    <x v="3"/>
  </r>
  <r>
    <s v="SALE829"/>
    <d v="2025-04-13T00:00:00"/>
    <s v="CUST1089"/>
    <s v="PROD20"/>
    <x v="14"/>
    <n v="1"/>
    <n v="1"/>
    <n v="27.83"/>
    <n v="27.83"/>
    <n v="0.3"/>
    <n v="0.3"/>
    <s v="PayPal"/>
    <n v="19.481000000000002"/>
    <n v="27.529999999999998"/>
    <x v="3"/>
  </r>
  <r>
    <s v="SALE830"/>
    <d v="2024-06-13T00:00:00"/>
    <s v="CUST1283"/>
    <s v="PROD70"/>
    <x v="5"/>
    <n v="3"/>
    <n v="3"/>
    <n v="698.72"/>
    <n v="698.72"/>
    <n v="0.28000000000000003"/>
    <n v="0.28000000000000003"/>
    <s v="COD"/>
    <n v="1509.2352000000001"/>
    <n v="2095.8799999999997"/>
    <x v="2"/>
  </r>
  <r>
    <s v="SALE831"/>
    <d v="2025-02-10T00:00:00"/>
    <s v="CUST1012"/>
    <s v="PROD76"/>
    <x v="13"/>
    <n v="4"/>
    <n v="4"/>
    <n v="528.23"/>
    <n v="528.23"/>
    <n v="0.15"/>
    <n v="0.15"/>
    <s v="COD"/>
    <n v="1795.982"/>
    <n v="2112.77"/>
    <x v="3"/>
  </r>
  <r>
    <s v="SALE832"/>
    <d v="2024-09-13T00:00:00"/>
    <s v="CUST1492"/>
    <s v="PROD46"/>
    <x v="9"/>
    <n v="2"/>
    <n v="2"/>
    <n v="780.9"/>
    <n v="780.9"/>
    <n v="0.24"/>
    <n v="0.24"/>
    <s v="PayPal"/>
    <n v="1186.9680000000001"/>
    <n v="1561.56"/>
    <x v="1"/>
  </r>
  <r>
    <s v="SALE833"/>
    <d v="2023-11-06T00:00:00"/>
    <s v="CUST1180"/>
    <s v="PROD21"/>
    <x v="7"/>
    <n v="1"/>
    <n v="1"/>
    <n v="977.97"/>
    <n v="977.97"/>
    <n v="0.06"/>
    <n v="0.06"/>
    <s v="COD"/>
    <n v="919.29179999999997"/>
    <n v="977.91000000000008"/>
    <x v="2"/>
  </r>
  <r>
    <s v="SALE834"/>
    <d v="2024-01-19T00:00:00"/>
    <s v="CUST1369"/>
    <s v="PROD83"/>
    <x v="18"/>
    <n v="4"/>
    <n v="4"/>
    <n v="354.65"/>
    <n v="354.65"/>
    <n v="0.19"/>
    <n v="0.19"/>
    <s v="Credit Card"/>
    <n v="1149.066"/>
    <n v="1418.4099999999999"/>
    <x v="0"/>
  </r>
  <r>
    <s v="SALE835"/>
    <d v="2024-03-25T00:00:00"/>
    <s v="CUST1283"/>
    <s v="PROD68"/>
    <x v="12"/>
    <n v="1"/>
    <n v="1"/>
    <n v="671.62"/>
    <n v="671.62"/>
    <n v="0.09"/>
    <n v="0.09"/>
    <s v="COD"/>
    <n v="611.17420000000004"/>
    <n v="671.53"/>
    <x v="3"/>
  </r>
  <r>
    <s v="SALE836"/>
    <d v="2025-09-14T00:00:00"/>
    <s v="CUST1317"/>
    <s v="PROD82"/>
    <x v="0"/>
    <n v="1"/>
    <n v="1"/>
    <n v="867.32"/>
    <n v="867.32"/>
    <n v="0.28999999999999998"/>
    <n v="0.28999999999999998"/>
    <s v="PayPal"/>
    <n v="615.79719999999998"/>
    <n v="867.03000000000009"/>
    <x v="0"/>
  </r>
  <r>
    <s v="SALE837"/>
    <d v="2024-02-14T00:00:00"/>
    <s v="CUST1081"/>
    <s v="PROD10"/>
    <x v="18"/>
    <n v="3"/>
    <n v="3"/>
    <n v="240.27"/>
    <n v="240.27"/>
    <n v="0.15"/>
    <n v="0.15"/>
    <s v="PayPal"/>
    <n v="612.68850000000009"/>
    <n v="720.66000000000008"/>
    <x v="0"/>
  </r>
  <r>
    <s v="SALE838"/>
    <d v="2025-03-12T00:00:00"/>
    <s v="CUST1075"/>
    <s v="PROD28"/>
    <x v="9"/>
    <n v="2"/>
    <n v="2"/>
    <n v="619.12"/>
    <n v="619.12"/>
    <n v="0.28000000000000003"/>
    <n v="0.28000000000000003"/>
    <s v="COD"/>
    <n v="891.53279999999995"/>
    <n v="1237.96"/>
    <x v="1"/>
  </r>
  <r>
    <s v="SALE839"/>
    <d v="2025-04-08T00:00:00"/>
    <s v="CUST1213"/>
    <s v="PROD87"/>
    <x v="6"/>
    <n v="3"/>
    <n v="3"/>
    <n v="693.42"/>
    <n v="693.42"/>
    <n v="0.08"/>
    <n v="0.08"/>
    <s v="PayPal"/>
    <n v="1913.8391999999999"/>
    <n v="2080.1799999999998"/>
    <x v="3"/>
  </r>
  <r>
    <s v="SALE840"/>
    <d v="2025-02-07T00:00:00"/>
    <s v="CUST1108"/>
    <s v="PROD48"/>
    <x v="15"/>
    <n v="4"/>
    <n v="4"/>
    <n v="751.63"/>
    <n v="751.63"/>
    <n v="0.28000000000000003"/>
    <n v="0.28000000000000003"/>
    <s v="COD"/>
    <n v="2164.6943999999999"/>
    <n v="3006.24"/>
    <x v="3"/>
  </r>
  <r>
    <s v="SALE841"/>
    <d v="2024-03-29T00:00:00"/>
    <s v="CUST1110"/>
    <s v="PROD31"/>
    <x v="10"/>
    <n v="3"/>
    <n v="3"/>
    <n v="108.14"/>
    <n v="108.14"/>
    <n v="0.19"/>
    <n v="0.19"/>
    <s v="COD"/>
    <n v="262.78019999999998"/>
    <n v="324.23"/>
    <x v="0"/>
  </r>
  <r>
    <s v="SALE842"/>
    <d v="2024-06-03T00:00:00"/>
    <s v="CUST1256"/>
    <s v="PROD27"/>
    <x v="5"/>
    <n v="1"/>
    <n v="1"/>
    <n v="964.11"/>
    <n v="964.11"/>
    <n v="0.17"/>
    <n v="0.17"/>
    <s v="COD"/>
    <n v="800.21129999999994"/>
    <n v="963.94"/>
    <x v="2"/>
  </r>
  <r>
    <s v="SALE843"/>
    <d v="2024-08-21T00:00:00"/>
    <s v="CUST1131"/>
    <s v="PROD19"/>
    <x v="6"/>
    <n v="1"/>
    <n v="1"/>
    <n v="346.2"/>
    <n v="346.2"/>
    <n v="0.28999999999999998"/>
    <n v="0.28999999999999998"/>
    <s v="Credit Card"/>
    <n v="245.80199999999999"/>
    <n v="345.90999999999997"/>
    <x v="3"/>
  </r>
  <r>
    <s v="SALE844"/>
    <d v="2024-08-23T00:00:00"/>
    <s v="CUST1457"/>
    <s v="PROD43"/>
    <x v="10"/>
    <n v="3"/>
    <n v="3"/>
    <n v="791.75"/>
    <n v="791.75"/>
    <n v="0.28999999999999998"/>
    <n v="0.28999999999999998"/>
    <s v="Credit Card"/>
    <n v="1686.4275"/>
    <n v="2374.96"/>
    <x v="0"/>
  </r>
  <r>
    <s v="SALE845"/>
    <d v="2023-12-05T00:00:00"/>
    <s v="CUST1319"/>
    <s v="PROD39"/>
    <x v="13"/>
    <n v="1"/>
    <n v="1"/>
    <n v="529.84"/>
    <n v="529.84"/>
    <n v="0.13"/>
    <n v="0.13"/>
    <s v="PayPal"/>
    <n v="460.96080000000001"/>
    <n v="529.71"/>
    <x v="3"/>
  </r>
  <r>
    <s v="SALE846"/>
    <d v="2025-10-06T00:00:00"/>
    <s v="CUST1471"/>
    <s v="PROD54"/>
    <x v="0"/>
    <n v="3"/>
    <n v="3"/>
    <n v="582.57000000000005"/>
    <n v="582.57000000000005"/>
    <n v="0.11"/>
    <n v="0.11"/>
    <s v="PayPal"/>
    <n v="1555.4619"/>
    <n v="1747.6000000000001"/>
    <x v="0"/>
  </r>
  <r>
    <s v="SALE847"/>
    <d v="2023-11-12T00:00:00"/>
    <s v="CUST1211"/>
    <s v="PROD95"/>
    <x v="1"/>
    <n v="1"/>
    <n v="1"/>
    <n v="219.81"/>
    <n v="219.81"/>
    <n v="0.22"/>
    <n v="0.22"/>
    <s v="COD"/>
    <n v="171.45179999999999"/>
    <n v="219.59"/>
    <x v="0"/>
  </r>
  <r>
    <s v="SALE848"/>
    <d v="2024-05-25T00:00:00"/>
    <s v="CUST1497"/>
    <s v="PROD70"/>
    <x v="14"/>
    <n v="4"/>
    <n v="4"/>
    <n v="883.31"/>
    <n v="883.31"/>
    <n v="0.27"/>
    <n v="0.27"/>
    <s v="Credit Card"/>
    <n v="2579.2651999999998"/>
    <n v="3532.97"/>
    <x v="3"/>
  </r>
  <r>
    <s v="SALE849"/>
    <d v="2024-12-01T00:00:00"/>
    <s v="CUST1234"/>
    <s v="PROD17"/>
    <x v="7"/>
    <n v="4"/>
    <n v="4"/>
    <n v="329.06"/>
    <n v="329.06"/>
    <n v="0.04"/>
    <n v="0.04"/>
    <s v="COD"/>
    <n v="1263.5904"/>
    <n v="1316.2"/>
    <x v="2"/>
  </r>
  <r>
    <s v="SALE850"/>
    <d v="2025-01-21T00:00:00"/>
    <s v="CUST1105"/>
    <s v="PROD68"/>
    <x v="19"/>
    <n v="1"/>
    <n v="1"/>
    <n v="935.78"/>
    <n v="935.78"/>
    <n v="0.03"/>
    <n v="0.03"/>
    <s v="PayPal"/>
    <n v="907.70659999999998"/>
    <n v="935.75"/>
    <x v="2"/>
  </r>
  <r>
    <s v="SALE851"/>
    <d v="2024-07-11T00:00:00"/>
    <s v="CUST1320"/>
    <s v="PROD60"/>
    <x v="15"/>
    <n v="4"/>
    <n v="4"/>
    <n v="597.79999999999995"/>
    <n v="597.79999999999995"/>
    <n v="0.2"/>
    <n v="0.2"/>
    <s v="Credit Card"/>
    <n v="1912.96"/>
    <n v="2391"/>
    <x v="3"/>
  </r>
  <r>
    <s v="SALE852"/>
    <d v="2025-02-12T00:00:00"/>
    <s v="CUST1259"/>
    <s v="PROD13"/>
    <x v="14"/>
    <n v="4"/>
    <n v="4"/>
    <n v="266.98"/>
    <n v="266.98"/>
    <n v="0.16"/>
    <n v="0.16"/>
    <s v="Credit Card"/>
    <n v="897.05280000000005"/>
    <n v="1067.76"/>
    <x v="3"/>
  </r>
  <r>
    <s v="SALE853"/>
    <d v="2025-08-04T00:00:00"/>
    <s v="CUST1407"/>
    <s v="PROD70"/>
    <x v="10"/>
    <n v="3"/>
    <n v="3"/>
    <n v="360.18"/>
    <n v="360.18"/>
    <n v="0.03"/>
    <n v="0.03"/>
    <s v="Credit Card"/>
    <n v="1048.1238000000001"/>
    <n v="1080.51"/>
    <x v="0"/>
  </r>
  <r>
    <s v="SALE854"/>
    <d v="2025-07-22T00:00:00"/>
    <s v="CUST1363"/>
    <s v="PROD56"/>
    <x v="6"/>
    <n v="3"/>
    <n v="3"/>
    <n v="247.41"/>
    <n v="247.41"/>
    <n v="0.05"/>
    <n v="0.05"/>
    <s v="COD"/>
    <n v="705.11850000000004"/>
    <n v="742.18000000000006"/>
    <x v="3"/>
  </r>
  <r>
    <s v="SALE855"/>
    <d v="2023-11-05T00:00:00"/>
    <s v="CUST1078"/>
    <s v="PROD45"/>
    <x v="10"/>
    <n v="3"/>
    <n v="3"/>
    <n v="674.66"/>
    <n v="674.66"/>
    <n v="0.23"/>
    <n v="0.23"/>
    <s v="Credit Card"/>
    <n v="1558.4646"/>
    <n v="2023.75"/>
    <x v="0"/>
  </r>
  <r>
    <s v="SALE856"/>
    <d v="2025-08-05T00:00:00"/>
    <s v="CUST1415"/>
    <s v="PROD42"/>
    <x v="5"/>
    <n v="1"/>
    <n v="1"/>
    <n v="913.98"/>
    <n v="913.98"/>
    <n v="0.27"/>
    <n v="0.27"/>
    <s v="PayPal"/>
    <n v="667.20539999999994"/>
    <n v="913.71"/>
    <x v="2"/>
  </r>
  <r>
    <s v="SALE857"/>
    <d v="2025-04-22T00:00:00"/>
    <s v="CUST1314"/>
    <s v="PROD93"/>
    <x v="15"/>
    <n v="4"/>
    <n v="4"/>
    <n v="370.5"/>
    <n v="370.5"/>
    <n v="0.13"/>
    <n v="0.13"/>
    <s v="PayPal"/>
    <n v="1289.3399999999999"/>
    <n v="1481.87"/>
    <x v="3"/>
  </r>
  <r>
    <s v="SALE858"/>
    <d v="2024-11-23T00:00:00"/>
    <s v="CUST1358"/>
    <s v="PROD72"/>
    <x v="13"/>
    <n v="1"/>
    <n v="1"/>
    <n v="735.1"/>
    <n v="735.1"/>
    <n v="0.1"/>
    <n v="0.1"/>
    <s v="PayPal"/>
    <n v="661.59"/>
    <n v="735"/>
    <x v="3"/>
  </r>
  <r>
    <s v="SALE859"/>
    <d v="2024-11-18T00:00:00"/>
    <s v="CUST1135"/>
    <s v="PROD79"/>
    <x v="17"/>
    <n v="3"/>
    <n v="3"/>
    <n v="448.55"/>
    <n v="448.55"/>
    <n v="0.05"/>
    <n v="0.05"/>
    <s v="Credit Card"/>
    <n v="1278.3675000000001"/>
    <n v="1345.6000000000001"/>
    <x v="2"/>
  </r>
  <r>
    <s v="SALE860"/>
    <d v="2025-02-03T00:00:00"/>
    <s v="CUST1059"/>
    <s v="PROD84"/>
    <x v="13"/>
    <n v="3"/>
    <n v="3"/>
    <n v="904.96"/>
    <n v="904.96"/>
    <n v="7.0000000000000007E-2"/>
    <n v="7.0000000000000007E-2"/>
    <s v="COD"/>
    <n v="2524.8384000000001"/>
    <n v="2714.81"/>
    <x v="3"/>
  </r>
  <r>
    <s v="SALE861"/>
    <d v="2024-11-12T00:00:00"/>
    <s v="CUST1380"/>
    <s v="PROD68"/>
    <x v="13"/>
    <n v="4"/>
    <n v="4"/>
    <n v="408.72"/>
    <n v="408.72"/>
    <n v="0.16"/>
    <n v="0.16"/>
    <s v="COD"/>
    <n v="1373.2991999999999"/>
    <n v="1634.72"/>
    <x v="3"/>
  </r>
  <r>
    <s v="SALE862"/>
    <d v="2024-04-30T00:00:00"/>
    <s v="CUST1282"/>
    <s v="PROD71"/>
    <x v="0"/>
    <n v="4"/>
    <n v="4"/>
    <n v="770.65"/>
    <n v="770.65"/>
    <n v="0.27"/>
    <n v="0.27"/>
    <s v="Credit Card"/>
    <n v="2250.2979999999998"/>
    <n v="3082.33"/>
    <x v="0"/>
  </r>
  <r>
    <s v="SALE863"/>
    <d v="2025-04-20T00:00:00"/>
    <s v="CUST1203"/>
    <s v="PROD30"/>
    <x v="16"/>
    <n v="1"/>
    <n v="1"/>
    <n v="649.22"/>
    <n v="649.22"/>
    <n v="0.03"/>
    <n v="0.03"/>
    <s v="COD"/>
    <n v="629.74340000000007"/>
    <n v="649.19000000000005"/>
    <x v="3"/>
  </r>
  <r>
    <s v="SALE864"/>
    <d v="2024-05-16T00:00:00"/>
    <s v="CUST1348"/>
    <s v="PROD33"/>
    <x v="15"/>
    <n v="2"/>
    <n v="2"/>
    <n v="379.78"/>
    <n v="379.78"/>
    <n v="0.2"/>
    <n v="0.2"/>
    <s v="Credit Card"/>
    <n v="607.64800000000002"/>
    <n v="759.3599999999999"/>
    <x v="3"/>
  </r>
  <r>
    <s v="SALE865"/>
    <d v="2025-04-23T00:00:00"/>
    <s v="CUST1248"/>
    <s v="PROD43"/>
    <x v="2"/>
    <n v="3"/>
    <n v="3"/>
    <n v="924.15"/>
    <n v="924.15"/>
    <n v="0.1"/>
    <n v="0.1"/>
    <s v="PayPal"/>
    <n v="2495.2049999999999"/>
    <n v="2772.35"/>
    <x v="1"/>
  </r>
  <r>
    <s v="SALE866"/>
    <d v="2024-10-06T00:00:00"/>
    <s v="CUST1469"/>
    <s v="PROD45"/>
    <x v="1"/>
    <n v="3"/>
    <n v="3"/>
    <n v="144.66999999999999"/>
    <n v="144.66999999999999"/>
    <n v="0.28999999999999998"/>
    <n v="0.28999999999999998"/>
    <s v="COD"/>
    <n v="308.14710000000002"/>
    <n v="433.71999999999997"/>
    <x v="0"/>
  </r>
  <r>
    <s v="SALE867"/>
    <d v="2025-02-12T00:00:00"/>
    <s v="CUST1121"/>
    <s v="PROD33"/>
    <x v="10"/>
    <n v="2"/>
    <n v="2"/>
    <n v="667.17"/>
    <n v="667.17"/>
    <n v="0.1"/>
    <n v="0.1"/>
    <s v="PayPal"/>
    <n v="1200.9059999999999"/>
    <n v="1334.24"/>
    <x v="0"/>
  </r>
  <r>
    <s v="SALE868"/>
    <d v="2024-03-31T00:00:00"/>
    <s v="CUST1402"/>
    <s v="PROD66"/>
    <x v="0"/>
    <n v="1"/>
    <n v="1"/>
    <n v="984.6"/>
    <n v="984.6"/>
    <n v="0.22"/>
    <n v="0.22"/>
    <s v="Credit Card"/>
    <n v="767.98800000000006"/>
    <n v="984.38"/>
    <x v="0"/>
  </r>
  <r>
    <s v="SALE869"/>
    <d v="2023-11-30T00:00:00"/>
    <s v="CUST1279"/>
    <s v="PROD13"/>
    <x v="2"/>
    <n v="1"/>
    <n v="1"/>
    <n v="139.29"/>
    <n v="139.29"/>
    <n v="0"/>
    <n v="0"/>
    <s v="Credit Card"/>
    <n v="139.29"/>
    <n v="139.29"/>
    <x v="1"/>
  </r>
  <r>
    <s v="SALE870"/>
    <d v="2025-02-14T00:00:00"/>
    <s v="CUST1033"/>
    <s v="PROD16"/>
    <x v="2"/>
    <n v="3"/>
    <n v="3"/>
    <n v="459.57"/>
    <n v="459.57"/>
    <n v="0.1"/>
    <n v="0.1"/>
    <s v="COD"/>
    <n v="1240.8389999999999"/>
    <n v="1378.6100000000001"/>
    <x v="1"/>
  </r>
  <r>
    <s v="SALE871"/>
    <d v="2024-01-11T00:00:00"/>
    <s v="CUST1066"/>
    <s v="PROD40"/>
    <x v="10"/>
    <n v="1"/>
    <n v="1"/>
    <n v="517.82000000000005"/>
    <n v="517.82000000000005"/>
    <n v="0.28999999999999998"/>
    <n v="0.28999999999999998"/>
    <s v="Credit Card"/>
    <n v="367.65219999999999"/>
    <n v="517.53000000000009"/>
    <x v="0"/>
  </r>
  <r>
    <s v="SALE872"/>
    <d v="2024-12-27T00:00:00"/>
    <s v="CUST1379"/>
    <s v="PROD76"/>
    <x v="16"/>
    <n v="4"/>
    <n v="4"/>
    <n v="282.45"/>
    <n v="282.45"/>
    <n v="0.28999999999999998"/>
    <n v="0.28999999999999998"/>
    <s v="COD"/>
    <n v="802.1579999999999"/>
    <n v="1129.51"/>
    <x v="3"/>
  </r>
  <r>
    <s v="SALE873"/>
    <d v="2023-11-20T00:00:00"/>
    <s v="CUST1455"/>
    <s v="PROD87"/>
    <x v="4"/>
    <n v="2"/>
    <n v="2"/>
    <n v="386.46"/>
    <n v="386.46"/>
    <n v="0.23"/>
    <n v="0.23"/>
    <s v="COD"/>
    <n v="595.14840000000004"/>
    <n v="772.68999999999994"/>
    <x v="2"/>
  </r>
  <r>
    <s v="SALE874"/>
    <d v="2025-01-04T00:00:00"/>
    <s v="CUST1195"/>
    <s v="PROD19"/>
    <x v="0"/>
    <n v="1"/>
    <n v="1"/>
    <n v="270.45"/>
    <n v="270.45"/>
    <n v="0.15"/>
    <n v="0.15"/>
    <s v="COD"/>
    <n v="229.88249999999999"/>
    <n v="270.3"/>
    <x v="0"/>
  </r>
  <r>
    <s v="SALE875"/>
    <d v="2024-07-20T00:00:00"/>
    <s v="CUST1041"/>
    <s v="PROD76"/>
    <x v="15"/>
    <n v="4"/>
    <n v="4"/>
    <n v="762.94"/>
    <n v="762.94"/>
    <n v="0.09"/>
    <n v="0.09"/>
    <s v="COD"/>
    <n v="2777.1016"/>
    <n v="3051.67"/>
    <x v="3"/>
  </r>
  <r>
    <s v="SALE876"/>
    <d v="2023-11-12T00:00:00"/>
    <s v="CUST1494"/>
    <s v="PROD41"/>
    <x v="13"/>
    <n v="1"/>
    <n v="1"/>
    <n v="409.03"/>
    <n v="409.03"/>
    <n v="0.25"/>
    <n v="0.25"/>
    <s v="COD"/>
    <n v="306.77249999999998"/>
    <n v="408.78"/>
    <x v="3"/>
  </r>
  <r>
    <s v="SALE877"/>
    <d v="2024-04-29T00:00:00"/>
    <s v="CUST1219"/>
    <s v="PROD96"/>
    <x v="14"/>
    <n v="2"/>
    <n v="2"/>
    <n v="891.13"/>
    <n v="891.13"/>
    <n v="0.13"/>
    <n v="0.13"/>
    <s v="Credit Card"/>
    <n v="1550.5662"/>
    <n v="1782.1299999999999"/>
    <x v="3"/>
  </r>
  <r>
    <s v="SALE878"/>
    <d v="2024-10-28T00:00:00"/>
    <s v="CUST1032"/>
    <s v="PROD92"/>
    <x v="9"/>
    <n v="1"/>
    <n v="1"/>
    <n v="553.38"/>
    <n v="553.38"/>
    <n v="0.21"/>
    <n v="0.21"/>
    <s v="PayPal"/>
    <n v="437.17020000000002"/>
    <n v="553.16999999999996"/>
    <x v="1"/>
  </r>
  <r>
    <s v="SALE879"/>
    <d v="2023-12-21T00:00:00"/>
    <s v="CUST1160"/>
    <s v="PROD85"/>
    <x v="13"/>
    <n v="2"/>
    <n v="2"/>
    <n v="652.29999999999995"/>
    <n v="652.29999999999995"/>
    <n v="0.16"/>
    <n v="0.16"/>
    <s v="COD"/>
    <n v="1095.864"/>
    <n v="1304.4399999999998"/>
    <x v="3"/>
  </r>
  <r>
    <s v="SALE880"/>
    <d v="2024-10-10T00:00:00"/>
    <s v="CUST1122"/>
    <s v="PROD42"/>
    <x v="11"/>
    <n v="4"/>
    <n v="4"/>
    <n v="194.36"/>
    <n v="194.36"/>
    <n v="0.18"/>
    <n v="0.18"/>
    <s v="COD"/>
    <n v="637.50080000000014"/>
    <n v="777.2600000000001"/>
    <x v="2"/>
  </r>
  <r>
    <s v="SALE881"/>
    <d v="2025-01-03T00:00:00"/>
    <s v="CUST1153"/>
    <s v="PROD92"/>
    <x v="8"/>
    <n v="3"/>
    <n v="3"/>
    <n v="476.37"/>
    <n v="476.37"/>
    <n v="0.21"/>
    <n v="0.21"/>
    <s v="COD"/>
    <n v="1128.9969000000001"/>
    <n v="1428.9"/>
    <x v="0"/>
  </r>
  <r>
    <s v="SALE882"/>
    <d v="2024-03-09T00:00:00"/>
    <s v="CUST1365"/>
    <s v="PROD40"/>
    <x v="3"/>
    <n v="3"/>
    <n v="3"/>
    <n v="174.57"/>
    <n v="174.57"/>
    <n v="0"/>
    <n v="0"/>
    <s v="PayPal"/>
    <n v="523.71"/>
    <n v="523.71"/>
    <x v="0"/>
  </r>
  <r>
    <s v="SALE883"/>
    <d v="2024-08-22T00:00:00"/>
    <s v="CUST1119"/>
    <s v="PROD85"/>
    <x v="6"/>
    <n v="3"/>
    <n v="3"/>
    <n v="762"/>
    <n v="762"/>
    <n v="0.02"/>
    <n v="0.02"/>
    <s v="PayPal"/>
    <n v="2240.2800000000002"/>
    <n v="2285.98"/>
    <x v="3"/>
  </r>
  <r>
    <s v="SALE884"/>
    <d v="2024-04-13T00:00:00"/>
    <s v="CUST1425"/>
    <s v="PROD72"/>
    <x v="12"/>
    <n v="1"/>
    <n v="1"/>
    <n v="44.08"/>
    <n v="44.08"/>
    <n v="0.05"/>
    <n v="0.05"/>
    <s v="Credit Card"/>
    <n v="41.875999999999998"/>
    <n v="44.03"/>
    <x v="3"/>
  </r>
  <r>
    <s v="SALE885"/>
    <d v="2024-06-23T00:00:00"/>
    <s v="CUST1495"/>
    <s v="PROD59"/>
    <x v="13"/>
    <n v="1"/>
    <n v="1"/>
    <n v="992.37"/>
    <n v="992.37"/>
    <n v="0.24"/>
    <n v="0.24"/>
    <s v="COD"/>
    <n v="754.20119999999997"/>
    <n v="992.13"/>
    <x v="3"/>
  </r>
  <r>
    <s v="SALE886"/>
    <d v="2025-08-07T00:00:00"/>
    <s v="CUST1201"/>
    <s v="PROD31"/>
    <x v="15"/>
    <n v="3"/>
    <n v="3"/>
    <n v="465.4"/>
    <n v="465.4"/>
    <n v="0.28999999999999998"/>
    <n v="0.28999999999999998"/>
    <s v="COD"/>
    <n v="991.30199999999979"/>
    <n v="1395.9099999999999"/>
    <x v="3"/>
  </r>
  <r>
    <s v="SALE887"/>
    <d v="2025-03-08T00:00:00"/>
    <s v="CUST1337"/>
    <s v="PROD16"/>
    <x v="15"/>
    <n v="2"/>
    <n v="2"/>
    <n v="693.61"/>
    <n v="693.61"/>
    <n v="0.15"/>
    <n v="0.15"/>
    <s v="PayPal"/>
    <n v="1179.1369999999999"/>
    <n v="1387.07"/>
    <x v="3"/>
  </r>
  <r>
    <s v="SALE888"/>
    <d v="2025-05-24T00:00:00"/>
    <s v="CUST1465"/>
    <s v="PROD67"/>
    <x v="2"/>
    <n v="2"/>
    <n v="2"/>
    <n v="995.11"/>
    <n v="995.11"/>
    <n v="0.13"/>
    <n v="0.13"/>
    <s v="PayPal"/>
    <n v="1731.4914000000001"/>
    <n v="1990.09"/>
    <x v="1"/>
  </r>
  <r>
    <s v="SALE889"/>
    <d v="2025-04-02T00:00:00"/>
    <s v="CUST1381"/>
    <s v="PROD23"/>
    <x v="5"/>
    <n v="3"/>
    <n v="3"/>
    <n v="70.97"/>
    <n v="70.97"/>
    <n v="0.06"/>
    <n v="0.06"/>
    <s v="COD"/>
    <n v="200.1354"/>
    <n v="212.85"/>
    <x v="2"/>
  </r>
  <r>
    <s v="SALE890"/>
    <d v="2024-02-03T00:00:00"/>
    <s v="CUST1113"/>
    <s v="PROD83"/>
    <x v="11"/>
    <n v="3"/>
    <n v="3"/>
    <n v="470.42"/>
    <n v="470.42"/>
    <n v="0.16"/>
    <n v="0.16"/>
    <s v="Credit Card"/>
    <n v="1185.4584"/>
    <n v="1411.1"/>
    <x v="2"/>
  </r>
  <r>
    <s v="SALE891"/>
    <d v="2025-10-02T00:00:00"/>
    <s v="CUST1314"/>
    <s v="PROD86"/>
    <x v="9"/>
    <n v="2"/>
    <n v="2"/>
    <n v="215.59"/>
    <n v="215.59"/>
    <n v="0.18"/>
    <n v="0.18"/>
    <s v="Credit Card"/>
    <n v="353.56760000000003"/>
    <n v="431"/>
    <x v="1"/>
  </r>
  <r>
    <s v="SALE892"/>
    <d v="2025-08-26T00:00:00"/>
    <s v="CUST1239"/>
    <s v="PROD92"/>
    <x v="6"/>
    <n v="1"/>
    <n v="1"/>
    <n v="533.79999999999995"/>
    <n v="533.79999999999995"/>
    <n v="0.27"/>
    <n v="0.27"/>
    <s v="COD"/>
    <n v="389.67399999999998"/>
    <n v="533.53"/>
    <x v="3"/>
  </r>
  <r>
    <s v="SALE893"/>
    <d v="2024-11-18T00:00:00"/>
    <s v="CUST1093"/>
    <s v="PROD32"/>
    <x v="0"/>
    <n v="2"/>
    <n v="2"/>
    <n v="732.67"/>
    <n v="732.67"/>
    <n v="0.24"/>
    <n v="0.24"/>
    <s v="PayPal"/>
    <n v="1113.6584"/>
    <n v="1465.1"/>
    <x v="0"/>
  </r>
  <r>
    <s v="SALE894"/>
    <d v="2023-11-17T00:00:00"/>
    <s v="CUST1489"/>
    <s v="PROD60"/>
    <x v="13"/>
    <n v="4"/>
    <n v="4"/>
    <n v="106.48"/>
    <n v="106.48"/>
    <n v="0.1"/>
    <n v="0.1"/>
    <s v="COD"/>
    <n v="383.32799999999997"/>
    <n v="425.82"/>
    <x v="3"/>
  </r>
  <r>
    <s v="SALE895"/>
    <d v="2025-02-08T00:00:00"/>
    <s v="CUST1105"/>
    <s v="PROD57"/>
    <x v="0"/>
    <n v="1"/>
    <n v="1"/>
    <n v="38.950000000000003"/>
    <n v="38.950000000000003"/>
    <n v="0.28000000000000003"/>
    <n v="0.28000000000000003"/>
    <s v="Credit Card"/>
    <n v="28.044"/>
    <n v="38.67"/>
    <x v="0"/>
  </r>
  <r>
    <s v="SALE896"/>
    <d v="2024-01-03T00:00:00"/>
    <s v="CUST1431"/>
    <s v="PROD96"/>
    <x v="9"/>
    <n v="1"/>
    <n v="1"/>
    <n v="835.17"/>
    <n v="835.17"/>
    <n v="0.02"/>
    <n v="0.02"/>
    <s v="COD"/>
    <n v="818.46659999999997"/>
    <n v="835.15"/>
    <x v="1"/>
  </r>
  <r>
    <s v="SALE897"/>
    <d v="2024-04-07T00:00:00"/>
    <s v="CUST1134"/>
    <s v="PROD83"/>
    <x v="0"/>
    <n v="1"/>
    <n v="1"/>
    <n v="113.07"/>
    <n v="113.07"/>
    <n v="0.24"/>
    <n v="0.24"/>
    <s v="Credit Card"/>
    <n v="85.933199999999999"/>
    <n v="112.83"/>
    <x v="0"/>
  </r>
  <r>
    <s v="SALE898"/>
    <d v="2025-09-30T00:00:00"/>
    <s v="CUST1466"/>
    <s v="PROD94"/>
    <x v="18"/>
    <n v="2"/>
    <n v="2"/>
    <n v="451.33"/>
    <n v="451.33"/>
    <n v="0.23"/>
    <n v="0.23"/>
    <s v="COD"/>
    <n v="695.04819999999995"/>
    <n v="902.43"/>
    <x v="0"/>
  </r>
  <r>
    <s v="SALE899"/>
    <d v="2024-06-13T00:00:00"/>
    <s v="CUST1372"/>
    <s v="PROD86"/>
    <x v="16"/>
    <n v="3"/>
    <n v="3"/>
    <n v="619.80999999999995"/>
    <n v="619.80999999999995"/>
    <n v="0.16"/>
    <n v="0.16"/>
    <s v="COD"/>
    <n v="1561.9212"/>
    <n v="1859.2699999999998"/>
    <x v="3"/>
  </r>
  <r>
    <s v="SALE900"/>
    <d v="2025-02-25T00:00:00"/>
    <s v="CUST1108"/>
    <s v="PROD62"/>
    <x v="4"/>
    <n v="4"/>
    <n v="4"/>
    <n v="46.97"/>
    <n v="46.97"/>
    <n v="0.26"/>
    <n v="0.26"/>
    <s v="PayPal"/>
    <n v="139.03120000000001"/>
    <n v="187.62"/>
    <x v="2"/>
  </r>
  <r>
    <s v="SALE901"/>
    <d v="2025-05-07T00:00:00"/>
    <s v="CUST1184"/>
    <s v="PROD46"/>
    <x v="17"/>
    <n v="2"/>
    <n v="2"/>
    <n v="71.48"/>
    <n v="71.48"/>
    <n v="0.14000000000000001"/>
    <n v="0.14000000000000001"/>
    <s v="COD"/>
    <n v="122.9456"/>
    <n v="142.82000000000002"/>
    <x v="2"/>
  </r>
  <r>
    <s v="SALE902"/>
    <d v="2025-06-04T00:00:00"/>
    <s v="CUST1000"/>
    <s v="PROD56"/>
    <x v="12"/>
    <n v="2"/>
    <n v="2"/>
    <n v="404.08"/>
    <n v="404.08"/>
    <n v="7.0000000000000007E-2"/>
    <n v="7.0000000000000007E-2"/>
    <s v="Credit Card"/>
    <n v="751.58879999999988"/>
    <n v="808.08999999999992"/>
    <x v="3"/>
  </r>
  <r>
    <s v="SALE903"/>
    <d v="2024-12-27T00:00:00"/>
    <s v="CUST1264"/>
    <s v="PROD17"/>
    <x v="9"/>
    <n v="1"/>
    <n v="1"/>
    <n v="519.91"/>
    <n v="519.91"/>
    <n v="0.05"/>
    <n v="0.05"/>
    <s v="COD"/>
    <n v="493.91449999999992"/>
    <n v="519.86"/>
    <x v="1"/>
  </r>
  <r>
    <s v="SALE904"/>
    <d v="2025-01-15T00:00:00"/>
    <s v="CUST1145"/>
    <s v="PROD48"/>
    <x v="13"/>
    <n v="3"/>
    <n v="3"/>
    <n v="566.16"/>
    <n v="566.16"/>
    <n v="0.05"/>
    <n v="0.05"/>
    <s v="PayPal"/>
    <n v="1613.556"/>
    <n v="1698.43"/>
    <x v="3"/>
  </r>
  <r>
    <s v="SALE905"/>
    <d v="2025-05-22T00:00:00"/>
    <s v="CUST1392"/>
    <s v="PROD52"/>
    <x v="15"/>
    <n v="2"/>
    <n v="2"/>
    <n v="295.12"/>
    <n v="295.12"/>
    <n v="0.09"/>
    <n v="0.09"/>
    <s v="COD"/>
    <n v="537.11840000000007"/>
    <n v="590.15"/>
    <x v="3"/>
  </r>
  <r>
    <s v="SALE906"/>
    <d v="2025-07-10T00:00:00"/>
    <s v="CUST1109"/>
    <s v="PROD34"/>
    <x v="19"/>
    <n v="2"/>
    <n v="2"/>
    <n v="414.18"/>
    <n v="414.18"/>
    <n v="0.25"/>
    <n v="0.25"/>
    <s v="PayPal"/>
    <n v="621.27"/>
    <n v="828.11"/>
    <x v="2"/>
  </r>
  <r>
    <s v="SALE907"/>
    <d v="2025-09-18T00:00:00"/>
    <s v="CUST1268"/>
    <s v="PROD58"/>
    <x v="2"/>
    <n v="2"/>
    <n v="2"/>
    <n v="433.75"/>
    <n v="433.75"/>
    <n v="0"/>
    <n v="0"/>
    <s v="Credit Card"/>
    <n v="867.5"/>
    <n v="867.5"/>
    <x v="1"/>
  </r>
  <r>
    <s v="SALE908"/>
    <d v="2023-12-28T00:00:00"/>
    <s v="CUST1281"/>
    <s v="PROD85"/>
    <x v="12"/>
    <n v="3"/>
    <n v="3"/>
    <n v="104.33"/>
    <n v="104.33"/>
    <n v="0.13"/>
    <n v="0.13"/>
    <s v="COD"/>
    <n v="272.30130000000003"/>
    <n v="312.86"/>
    <x v="3"/>
  </r>
  <r>
    <s v="SALE909"/>
    <d v="2024-07-04T00:00:00"/>
    <s v="CUST1464"/>
    <s v="PROD4"/>
    <x v="18"/>
    <n v="1"/>
    <n v="1"/>
    <n v="221.7"/>
    <n v="221.7"/>
    <n v="0.04"/>
    <n v="0.04"/>
    <s v="Credit Card"/>
    <n v="212.83199999999999"/>
    <n v="221.66"/>
    <x v="0"/>
  </r>
  <r>
    <s v="SALE910"/>
    <d v="2025-05-19T00:00:00"/>
    <s v="CUST1211"/>
    <s v="PROD67"/>
    <x v="3"/>
    <n v="2"/>
    <n v="2"/>
    <n v="491.26"/>
    <n v="491.26"/>
    <n v="0.14000000000000001"/>
    <n v="0.14000000000000001"/>
    <s v="COD"/>
    <n v="844.96719999999993"/>
    <n v="982.38"/>
    <x v="0"/>
  </r>
  <r>
    <s v="SALE911"/>
    <d v="2024-12-04T00:00:00"/>
    <s v="CUST1181"/>
    <s v="PROD37"/>
    <x v="2"/>
    <n v="4"/>
    <n v="4"/>
    <n v="923.14"/>
    <n v="923.14"/>
    <n v="0.15"/>
    <n v="0.15"/>
    <s v="Credit Card"/>
    <n v="3138.6759999999999"/>
    <n v="3692.41"/>
    <x v="1"/>
  </r>
  <r>
    <s v="SALE912"/>
    <d v="2024-11-29T00:00:00"/>
    <s v="CUST1193"/>
    <s v="PROD64"/>
    <x v="4"/>
    <n v="2"/>
    <n v="2"/>
    <n v="747.65"/>
    <n v="747.65"/>
    <n v="0.08"/>
    <n v="0.08"/>
    <s v="Credit Card"/>
    <n v="1375.6759999999999"/>
    <n v="1495.22"/>
    <x v="2"/>
  </r>
  <r>
    <s v="SALE913"/>
    <d v="2025-04-26T00:00:00"/>
    <s v="CUST1109"/>
    <s v="PROD42"/>
    <x v="4"/>
    <n v="3"/>
    <n v="3"/>
    <n v="94.55"/>
    <n v="94.55"/>
    <n v="0.13"/>
    <n v="0.13"/>
    <s v="COD"/>
    <n v="246.77549999999999"/>
    <n v="283.52"/>
    <x v="2"/>
  </r>
  <r>
    <s v="SALE914"/>
    <d v="2024-01-17T00:00:00"/>
    <s v="CUST1039"/>
    <s v="PROD15"/>
    <x v="12"/>
    <n v="3"/>
    <n v="3"/>
    <n v="620.12"/>
    <n v="620.12"/>
    <n v="0.06"/>
    <n v="0.06"/>
    <s v="Credit Card"/>
    <n v="1748.7384"/>
    <n v="1860.3000000000002"/>
    <x v="3"/>
  </r>
  <r>
    <s v="SALE915"/>
    <d v="2025-07-31T00:00:00"/>
    <s v="CUST1486"/>
    <s v="PROD69"/>
    <x v="16"/>
    <n v="2"/>
    <n v="2"/>
    <n v="354.09"/>
    <n v="354.09"/>
    <n v="0.12"/>
    <n v="0.12"/>
    <s v="COD"/>
    <n v="623.19839999999999"/>
    <n v="708.06"/>
    <x v="3"/>
  </r>
  <r>
    <s v="SALE916"/>
    <d v="2024-11-25T00:00:00"/>
    <s v="CUST1130"/>
    <s v="PROD53"/>
    <x v="3"/>
    <n v="3"/>
    <n v="3"/>
    <n v="214.94"/>
    <n v="214.94"/>
    <n v="0.22"/>
    <n v="0.22"/>
    <s v="COD"/>
    <n v="502.95960000000002"/>
    <n v="644.59999999999991"/>
    <x v="0"/>
  </r>
  <r>
    <s v="SALE917"/>
    <d v="2024-05-16T00:00:00"/>
    <s v="CUST1199"/>
    <s v="PROD9"/>
    <x v="18"/>
    <n v="2"/>
    <n v="2"/>
    <n v="309.77999999999997"/>
    <n v="309.77999999999997"/>
    <n v="0.16"/>
    <n v="0.16"/>
    <s v="Credit Card"/>
    <n v="520.43039999999996"/>
    <n v="619.4"/>
    <x v="0"/>
  </r>
  <r>
    <s v="SALE918"/>
    <d v="2025-05-30T00:00:00"/>
    <s v="CUST1069"/>
    <s v="PROD13"/>
    <x v="0"/>
    <n v="2"/>
    <n v="2"/>
    <n v="183.85"/>
    <n v="183.85"/>
    <n v="0.14000000000000001"/>
    <n v="0.14000000000000001"/>
    <s v="PayPal"/>
    <n v="316.22199999999998"/>
    <n v="367.56"/>
    <x v="0"/>
  </r>
  <r>
    <s v="SALE919"/>
    <d v="2023-11-08T00:00:00"/>
    <s v="CUST1409"/>
    <s v="PROD70"/>
    <x v="6"/>
    <n v="1"/>
    <n v="1"/>
    <n v="550.05999999999995"/>
    <n v="550.05999999999995"/>
    <n v="0.01"/>
    <n v="0.01"/>
    <s v="Credit Card"/>
    <n v="544.55939999999998"/>
    <n v="550.04999999999995"/>
    <x v="3"/>
  </r>
  <r>
    <s v="SALE920"/>
    <d v="2023-11-23T00:00:00"/>
    <s v="CUST1029"/>
    <s v="PROD79"/>
    <x v="5"/>
    <n v="2"/>
    <n v="2"/>
    <n v="32.19"/>
    <n v="32.19"/>
    <n v="0.13"/>
    <n v="0.13"/>
    <s v="COD"/>
    <n v="56.010599999999997"/>
    <n v="64.25"/>
    <x v="2"/>
  </r>
  <r>
    <s v="SALE921"/>
    <d v="2024-06-17T00:00:00"/>
    <s v="CUST1138"/>
    <s v="PROD33"/>
    <x v="12"/>
    <n v="2"/>
    <n v="2"/>
    <n v="892.06"/>
    <n v="892.06"/>
    <n v="0.08"/>
    <n v="0.08"/>
    <s v="Credit Card"/>
    <n v="1641.3904"/>
    <n v="1784.04"/>
    <x v="3"/>
  </r>
  <r>
    <s v="SALE922"/>
    <d v="2024-12-02T00:00:00"/>
    <s v="CUST1472"/>
    <s v="PROD58"/>
    <x v="16"/>
    <n v="1"/>
    <n v="1"/>
    <n v="127.47"/>
    <n v="127.47"/>
    <n v="0.16"/>
    <n v="0.16"/>
    <s v="COD"/>
    <n v="107.0748"/>
    <n v="127.31"/>
    <x v="3"/>
  </r>
  <r>
    <s v="SALE923"/>
    <d v="2025-05-01T00:00:00"/>
    <s v="CUST1388"/>
    <s v="PROD77"/>
    <x v="7"/>
    <n v="3"/>
    <n v="3"/>
    <n v="212.87"/>
    <n v="212.87"/>
    <n v="0.18"/>
    <n v="0.18"/>
    <s v="Credit Card"/>
    <n v="523.66020000000003"/>
    <n v="638.43000000000006"/>
    <x v="2"/>
  </r>
  <r>
    <s v="SALE924"/>
    <d v="2024-06-28T00:00:00"/>
    <s v="CUST1181"/>
    <s v="PROD81"/>
    <x v="4"/>
    <n v="1"/>
    <n v="1"/>
    <n v="26.37"/>
    <n v="26.37"/>
    <n v="0.3"/>
    <n v="0.3"/>
    <s v="COD"/>
    <n v="18.459"/>
    <n v="26.07"/>
    <x v="2"/>
  </r>
  <r>
    <s v="SALE925"/>
    <d v="2025-04-23T00:00:00"/>
    <s v="CUST1466"/>
    <s v="PROD34"/>
    <x v="14"/>
    <n v="4"/>
    <n v="4"/>
    <n v="953.98"/>
    <n v="953.98"/>
    <n v="0.16"/>
    <n v="0.16"/>
    <s v="Credit Card"/>
    <n v="3205.3728000000001"/>
    <n v="3815.76"/>
    <x v="3"/>
  </r>
  <r>
    <s v="SALE926"/>
    <d v="2024-03-18T00:00:00"/>
    <s v="CUST1215"/>
    <s v="PROD67"/>
    <x v="12"/>
    <n v="3"/>
    <n v="3"/>
    <n v="968.88"/>
    <n v="968.88"/>
    <n v="0.15"/>
    <n v="0.15"/>
    <s v="Credit Card"/>
    <n v="2470.6439999999998"/>
    <n v="2906.49"/>
    <x v="3"/>
  </r>
  <r>
    <s v="SALE927"/>
    <d v="2025-09-10T00:00:00"/>
    <s v="CUST1187"/>
    <s v="PROD76"/>
    <x v="14"/>
    <n v="1"/>
    <n v="1"/>
    <n v="533.04999999999995"/>
    <n v="533.04999999999995"/>
    <n v="0.11"/>
    <n v="0.11"/>
    <s v="PayPal"/>
    <n v="474.41449999999998"/>
    <n v="532.93999999999994"/>
    <x v="3"/>
  </r>
  <r>
    <s v="SALE928"/>
    <d v="2024-12-11T00:00:00"/>
    <s v="CUST1381"/>
    <s v="PROD81"/>
    <x v="8"/>
    <n v="3"/>
    <n v="3"/>
    <n v="138.86000000000001"/>
    <n v="138.86000000000001"/>
    <n v="0.11"/>
    <n v="0.11"/>
    <s v="PayPal"/>
    <n v="370.75619999999998"/>
    <n v="416.47"/>
    <x v="0"/>
  </r>
  <r>
    <s v="SALE929"/>
    <d v="2025-02-18T00:00:00"/>
    <s v="CUST1159"/>
    <s v="PROD22"/>
    <x v="6"/>
    <n v="1"/>
    <n v="1"/>
    <n v="588.92999999999995"/>
    <n v="588.92999999999995"/>
    <n v="0.03"/>
    <n v="0.03"/>
    <s v="COD"/>
    <n v="571.26209999999992"/>
    <n v="588.9"/>
    <x v="3"/>
  </r>
  <r>
    <s v="SALE930"/>
    <d v="2024-09-22T00:00:00"/>
    <s v="CUST1403"/>
    <s v="PROD52"/>
    <x v="3"/>
    <n v="2"/>
    <n v="2"/>
    <n v="576.83000000000004"/>
    <n v="576.83000000000004"/>
    <n v="0.19"/>
    <n v="0.19"/>
    <s v="PayPal"/>
    <n v="934.46460000000013"/>
    <n v="1153.47"/>
    <x v="0"/>
  </r>
  <r>
    <s v="SALE931"/>
    <d v="2024-02-16T00:00:00"/>
    <s v="CUST1323"/>
    <s v="PROD65"/>
    <x v="18"/>
    <n v="1"/>
    <n v="1"/>
    <n v="681.3"/>
    <n v="681.3"/>
    <n v="0.05"/>
    <n v="0.05"/>
    <s v="Credit Card"/>
    <n v="647.2349999999999"/>
    <n v="681.25"/>
    <x v="0"/>
  </r>
  <r>
    <s v="SALE932"/>
    <d v="2024-05-29T00:00:00"/>
    <s v="CUST1457"/>
    <s v="PROD25"/>
    <x v="10"/>
    <n v="3"/>
    <n v="3"/>
    <n v="504.97"/>
    <n v="504.97"/>
    <n v="0.3"/>
    <n v="0.3"/>
    <s v="Credit Card"/>
    <n v="1060.4369999999999"/>
    <n v="1514.6100000000001"/>
    <x v="0"/>
  </r>
  <r>
    <s v="SALE933"/>
    <d v="2024-04-14T00:00:00"/>
    <s v="CUST1060"/>
    <s v="PROD38"/>
    <x v="19"/>
    <n v="3"/>
    <n v="3"/>
    <n v="649.78"/>
    <n v="649.78"/>
    <n v="0.1"/>
    <n v="0.1"/>
    <s v="PayPal"/>
    <n v="1754.4059999999999"/>
    <n v="1949.24"/>
    <x v="2"/>
  </r>
  <r>
    <s v="SALE934"/>
    <d v="2024-01-26T00:00:00"/>
    <s v="CUST1245"/>
    <s v="PROD39"/>
    <x v="11"/>
    <n v="2"/>
    <n v="2"/>
    <n v="986.73"/>
    <n v="986.73"/>
    <n v="0.05"/>
    <n v="0.05"/>
    <s v="PayPal"/>
    <n v="1874.787"/>
    <n v="1973.41"/>
    <x v="2"/>
  </r>
  <r>
    <s v="SALE935"/>
    <d v="2023-11-05T00:00:00"/>
    <s v="CUST1119"/>
    <s v="PROD13"/>
    <x v="10"/>
    <n v="2"/>
    <n v="2"/>
    <n v="65.44"/>
    <n v="65.44"/>
    <n v="0.05"/>
    <n v="0.05"/>
    <s v="PayPal"/>
    <n v="124.336"/>
    <n v="130.82999999999998"/>
    <x v="0"/>
  </r>
  <r>
    <s v="SALE936"/>
    <d v="2025-06-16T00:00:00"/>
    <s v="CUST1383"/>
    <s v="PROD63"/>
    <x v="13"/>
    <n v="3"/>
    <n v="3"/>
    <n v="953.74"/>
    <n v="953.74"/>
    <n v="0.04"/>
    <n v="0.04"/>
    <s v="Credit Card"/>
    <n v="2746.7712000000001"/>
    <n v="2861.1800000000003"/>
    <x v="3"/>
  </r>
  <r>
    <s v="SALE937"/>
    <d v="2024-09-08T00:00:00"/>
    <s v="CUST1067"/>
    <s v="PROD76"/>
    <x v="15"/>
    <n v="3"/>
    <n v="3"/>
    <n v="904.48"/>
    <n v="904.48"/>
    <n v="0.21"/>
    <n v="0.21"/>
    <s v="PayPal"/>
    <n v="2143.6176"/>
    <n v="2713.23"/>
    <x v="3"/>
  </r>
  <r>
    <s v="SALE938"/>
    <d v="2024-10-30T00:00:00"/>
    <s v="CUST1492"/>
    <s v="PROD62"/>
    <x v="10"/>
    <n v="3"/>
    <n v="3"/>
    <n v="920.82"/>
    <n v="920.82"/>
    <n v="0.1"/>
    <n v="0.1"/>
    <s v="PayPal"/>
    <n v="2486.2139999999999"/>
    <n v="2762.36"/>
    <x v="0"/>
  </r>
  <r>
    <s v="SALE939"/>
    <d v="2025-05-26T00:00:00"/>
    <s v="CUST1305"/>
    <s v="PROD28"/>
    <x v="8"/>
    <n v="1"/>
    <n v="1"/>
    <n v="182.28"/>
    <n v="182.28"/>
    <n v="0.15"/>
    <n v="0.15"/>
    <s v="COD"/>
    <n v="154.93799999999999"/>
    <n v="182.13"/>
    <x v="0"/>
  </r>
  <r>
    <s v="SALE940"/>
    <d v="2025-08-11T00:00:00"/>
    <s v="CUST1445"/>
    <s v="PROD31"/>
    <x v="9"/>
    <n v="3"/>
    <n v="3"/>
    <n v="938.68"/>
    <n v="938.68"/>
    <n v="0.14000000000000001"/>
    <n v="0.14000000000000001"/>
    <s v="Credit Card"/>
    <n v="2421.7944000000002"/>
    <n v="2815.9"/>
    <x v="1"/>
  </r>
  <r>
    <s v="SALE941"/>
    <d v="2025-02-02T00:00:00"/>
    <s v="CUST1081"/>
    <s v="PROD91"/>
    <x v="3"/>
    <n v="3"/>
    <n v="3"/>
    <n v="219.96"/>
    <n v="219.96"/>
    <n v="0.18"/>
    <n v="0.18"/>
    <s v="PayPal"/>
    <n v="541.10160000000008"/>
    <n v="659.7"/>
    <x v="0"/>
  </r>
  <r>
    <s v="SALE942"/>
    <d v="2025-07-03T00:00:00"/>
    <s v="CUST1473"/>
    <s v="PROD71"/>
    <x v="14"/>
    <n v="3"/>
    <n v="3"/>
    <n v="385.74"/>
    <n v="385.74"/>
    <n v="0.27"/>
    <n v="0.27"/>
    <s v="Credit Card"/>
    <n v="844.77059999999994"/>
    <n v="1156.95"/>
    <x v="3"/>
  </r>
  <r>
    <s v="SALE943"/>
    <d v="2024-03-29T00:00:00"/>
    <s v="CUST1453"/>
    <s v="PROD81"/>
    <x v="14"/>
    <n v="2"/>
    <n v="2"/>
    <n v="830.94"/>
    <n v="830.94"/>
    <n v="0.28000000000000003"/>
    <n v="0.28000000000000003"/>
    <s v="PayPal"/>
    <n v="1196.5536"/>
    <n v="1661.6000000000001"/>
    <x v="3"/>
  </r>
  <r>
    <s v="SALE944"/>
    <d v="2024-07-30T00:00:00"/>
    <s v="CUST1383"/>
    <s v="PROD3"/>
    <x v="11"/>
    <n v="3"/>
    <n v="3"/>
    <n v="462.75"/>
    <n v="462.75"/>
    <n v="0.22"/>
    <n v="0.22"/>
    <s v="PayPal"/>
    <n v="1082.835"/>
    <n v="1388.03"/>
    <x v="2"/>
  </r>
  <r>
    <s v="SALE945"/>
    <d v="2024-10-02T00:00:00"/>
    <s v="CUST1067"/>
    <s v="PROD14"/>
    <x v="10"/>
    <n v="4"/>
    <n v="4"/>
    <n v="973.9"/>
    <n v="973.9"/>
    <n v="0.02"/>
    <n v="0.02"/>
    <s v="COD"/>
    <n v="3817.6880000000001"/>
    <n v="3895.58"/>
    <x v="0"/>
  </r>
  <r>
    <s v="SALE946"/>
    <d v="2024-11-04T00:00:00"/>
    <s v="CUST1140"/>
    <s v="PROD35"/>
    <x v="8"/>
    <n v="2"/>
    <n v="2"/>
    <n v="157.18"/>
    <n v="157.18"/>
    <n v="0.15"/>
    <n v="0.15"/>
    <s v="Credit Card"/>
    <n v="267.20600000000002"/>
    <n v="314.21000000000004"/>
    <x v="0"/>
  </r>
  <r>
    <s v="SALE947"/>
    <d v="2024-05-03T00:00:00"/>
    <s v="CUST1013"/>
    <s v="PROD73"/>
    <x v="13"/>
    <n v="3"/>
    <n v="3"/>
    <n v="239.57"/>
    <n v="239.57"/>
    <n v="0.16"/>
    <n v="0.16"/>
    <s v="Credit Card"/>
    <n v="603.71640000000002"/>
    <n v="718.55000000000007"/>
    <x v="3"/>
  </r>
  <r>
    <s v="SALE948"/>
    <d v="2024-02-21T00:00:00"/>
    <s v="CUST1327"/>
    <s v="PROD9"/>
    <x v="9"/>
    <n v="4"/>
    <n v="4"/>
    <n v="583.21"/>
    <n v="583.21"/>
    <n v="0.2"/>
    <n v="0.2"/>
    <s v="Credit Card"/>
    <n v="1866.2719999999999"/>
    <n v="2332.6400000000003"/>
    <x v="1"/>
  </r>
  <r>
    <s v="SALE949"/>
    <d v="2024-04-17T00:00:00"/>
    <s v="CUST1413"/>
    <s v="PROD81"/>
    <x v="2"/>
    <n v="3"/>
    <n v="3"/>
    <n v="758.75"/>
    <n v="758.75"/>
    <n v="0.27"/>
    <n v="0.27"/>
    <s v="PayPal"/>
    <n v="1661.6624999999999"/>
    <n v="2275.98"/>
    <x v="1"/>
  </r>
  <r>
    <s v="SALE950"/>
    <d v="2025-02-01T00:00:00"/>
    <s v="CUST1309"/>
    <s v="PROD61"/>
    <x v="3"/>
    <n v="4"/>
    <n v="4"/>
    <n v="372.42"/>
    <n v="372.42"/>
    <n v="0.19"/>
    <n v="0.19"/>
    <s v="Credit Card"/>
    <n v="1206.6407999999999"/>
    <n v="1489.49"/>
    <x v="0"/>
  </r>
  <r>
    <s v="SALE951"/>
    <d v="2025-02-11T00:00:00"/>
    <s v="CUST1154"/>
    <s v="PROD63"/>
    <x v="12"/>
    <n v="4"/>
    <n v="4"/>
    <n v="286.27999999999997"/>
    <n v="286.27999999999997"/>
    <n v="0.28000000000000003"/>
    <n v="0.28000000000000003"/>
    <s v="PayPal"/>
    <n v="824.48639999999989"/>
    <n v="1144.8399999999999"/>
    <x v="3"/>
  </r>
  <r>
    <s v="SALE952"/>
    <d v="2025-01-06T00:00:00"/>
    <s v="CUST1279"/>
    <s v="PROD73"/>
    <x v="19"/>
    <n v="3"/>
    <n v="3"/>
    <n v="488.37"/>
    <n v="488.37"/>
    <n v="0.27"/>
    <n v="0.27"/>
    <s v="COD"/>
    <n v="1069.5302999999999"/>
    <n v="1464.8400000000001"/>
    <x v="2"/>
  </r>
  <r>
    <s v="SALE953"/>
    <d v="2024-03-26T00:00:00"/>
    <s v="CUST1469"/>
    <s v="PROD87"/>
    <x v="2"/>
    <n v="3"/>
    <n v="3"/>
    <n v="662.82"/>
    <n v="662.82"/>
    <n v="0.01"/>
    <n v="0.01"/>
    <s v="COD"/>
    <n v="1968.5753999999999"/>
    <n v="1988.45"/>
    <x v="1"/>
  </r>
  <r>
    <s v="SALE954"/>
    <d v="2024-04-30T00:00:00"/>
    <s v="CUST1497"/>
    <s v="PROD6"/>
    <x v="9"/>
    <n v="2"/>
    <n v="2"/>
    <n v="824.34"/>
    <n v="824.34"/>
    <n v="0.1"/>
    <n v="0.1"/>
    <s v="COD"/>
    <n v="1483.8119999999999"/>
    <n v="1648.5800000000002"/>
    <x v="1"/>
  </r>
  <r>
    <s v="SALE955"/>
    <d v="2024-02-27T00:00:00"/>
    <s v="CUST1113"/>
    <s v="PROD59"/>
    <x v="2"/>
    <n v="1"/>
    <n v="1"/>
    <n v="437.12"/>
    <n v="437.12"/>
    <n v="0.21"/>
    <n v="0.21"/>
    <s v="Credit Card"/>
    <n v="345.32479999999998"/>
    <n v="436.91"/>
    <x v="1"/>
  </r>
  <r>
    <s v="SALE956"/>
    <d v="2024-07-13T00:00:00"/>
    <s v="CUST1357"/>
    <s v="PROD88"/>
    <x v="16"/>
    <n v="3"/>
    <n v="3"/>
    <n v="23.37"/>
    <n v="23.37"/>
    <n v="0.15"/>
    <n v="0.15"/>
    <s v="PayPal"/>
    <n v="59.593499999999999"/>
    <n v="69.959999999999994"/>
    <x v="3"/>
  </r>
  <r>
    <s v="SALE957"/>
    <d v="2025-04-14T00:00:00"/>
    <s v="CUST1187"/>
    <s v="PROD36"/>
    <x v="2"/>
    <n v="1"/>
    <n v="1"/>
    <n v="579.69000000000005"/>
    <n v="579.69000000000005"/>
    <n v="0.02"/>
    <n v="0.02"/>
    <s v="Credit Card"/>
    <n v="568.09620000000007"/>
    <n v="579.67000000000007"/>
    <x v="1"/>
  </r>
  <r>
    <s v="SALE958"/>
    <d v="2024-12-13T00:00:00"/>
    <s v="CUST1430"/>
    <s v="PROD78"/>
    <x v="7"/>
    <n v="3"/>
    <n v="3"/>
    <n v="240.51"/>
    <n v="240.51"/>
    <n v="7.0000000000000007E-2"/>
    <n v="7.0000000000000007E-2"/>
    <s v="Credit Card"/>
    <n v="671.02289999999994"/>
    <n v="721.45999999999992"/>
    <x v="2"/>
  </r>
  <r>
    <s v="SALE959"/>
    <d v="2025-08-24T00:00:00"/>
    <s v="CUST1382"/>
    <s v="PROD25"/>
    <x v="7"/>
    <n v="2"/>
    <n v="2"/>
    <n v="855.4"/>
    <n v="855.4"/>
    <n v="0.08"/>
    <n v="0.08"/>
    <s v="COD"/>
    <n v="1573.9359999999999"/>
    <n v="1710.72"/>
    <x v="2"/>
  </r>
  <r>
    <s v="SALE960"/>
    <d v="2023-10-28T00:00:00"/>
    <s v="CUST1007"/>
    <s v="PROD90"/>
    <x v="4"/>
    <n v="1"/>
    <n v="1"/>
    <n v="537.26"/>
    <n v="537.26"/>
    <n v="0.09"/>
    <n v="0.09"/>
    <s v="Credit Card"/>
    <n v="488.90660000000003"/>
    <n v="537.16999999999996"/>
    <x v="2"/>
  </r>
  <r>
    <s v="SALE961"/>
    <d v="2024-12-11T00:00:00"/>
    <s v="CUST1384"/>
    <s v="PROD51"/>
    <x v="15"/>
    <n v="3"/>
    <n v="3"/>
    <n v="918.26"/>
    <n v="918.26"/>
    <n v="0.17"/>
    <n v="0.17"/>
    <s v="COD"/>
    <n v="2286.4674"/>
    <n v="2754.6099999999997"/>
    <x v="3"/>
  </r>
  <r>
    <s v="SALE962"/>
    <d v="2024-06-29T00:00:00"/>
    <s v="CUST1095"/>
    <s v="PROD6"/>
    <x v="11"/>
    <n v="4"/>
    <n v="4"/>
    <n v="579.70000000000005"/>
    <n v="579.70000000000005"/>
    <n v="0.18"/>
    <n v="0.18"/>
    <s v="PayPal"/>
    <n v="1901.4159999999999"/>
    <n v="2318.6200000000003"/>
    <x v="2"/>
  </r>
  <r>
    <s v="SALE963"/>
    <d v="2025-02-22T00:00:00"/>
    <s v="CUST1145"/>
    <s v="PROD43"/>
    <x v="16"/>
    <n v="1"/>
    <n v="1"/>
    <n v="824.32"/>
    <n v="824.32"/>
    <n v="0.18"/>
    <n v="0.18"/>
    <s v="Credit Card"/>
    <n v="675.94240000000013"/>
    <n v="824.1400000000001"/>
    <x v="3"/>
  </r>
  <r>
    <s v="SALE964"/>
    <d v="2025-01-25T00:00:00"/>
    <s v="CUST1109"/>
    <s v="PROD46"/>
    <x v="10"/>
    <n v="4"/>
    <n v="4"/>
    <n v="614.99"/>
    <n v="614.99"/>
    <n v="0.16"/>
    <n v="0.16"/>
    <s v="PayPal"/>
    <n v="2066.3663999999999"/>
    <n v="2459.8000000000002"/>
    <x v="0"/>
  </r>
  <r>
    <s v="SALE965"/>
    <d v="2025-03-14T00:00:00"/>
    <s v="CUST1128"/>
    <s v="PROD62"/>
    <x v="6"/>
    <n v="4"/>
    <n v="4"/>
    <n v="189.21"/>
    <n v="189.21"/>
    <n v="0.06"/>
    <n v="0.06"/>
    <s v="COD"/>
    <n v="711.42959999999994"/>
    <n v="756.78000000000009"/>
    <x v="3"/>
  </r>
  <r>
    <s v="SALE966"/>
    <d v="2024-12-03T00:00:00"/>
    <s v="CUST1154"/>
    <s v="PROD62"/>
    <x v="7"/>
    <n v="2"/>
    <n v="2"/>
    <n v="233.33"/>
    <n v="233.33"/>
    <n v="0.05"/>
    <n v="0.05"/>
    <s v="Credit Card"/>
    <n v="443.327"/>
    <n v="466.61"/>
    <x v="2"/>
  </r>
  <r>
    <s v="SALE967"/>
    <d v="2025-05-06T00:00:00"/>
    <s v="CUST1248"/>
    <s v="PROD39"/>
    <x v="14"/>
    <n v="3"/>
    <n v="3"/>
    <n v="529.89"/>
    <n v="529.89"/>
    <n v="0.21"/>
    <n v="0.21"/>
    <s v="Credit Card"/>
    <n v="1255.8393000000001"/>
    <n v="1589.46"/>
    <x v="3"/>
  </r>
  <r>
    <s v="SALE968"/>
    <d v="2024-08-14T00:00:00"/>
    <s v="CUST1489"/>
    <s v="PROD92"/>
    <x v="8"/>
    <n v="2"/>
    <n v="2"/>
    <n v="954.1"/>
    <n v="954.1"/>
    <n v="0.17"/>
    <n v="0.17"/>
    <s v="PayPal"/>
    <n v="1583.806"/>
    <n v="1908.03"/>
    <x v="0"/>
  </r>
  <r>
    <s v="SALE969"/>
    <d v="2023-12-14T00:00:00"/>
    <s v="CUST1323"/>
    <s v="PROD65"/>
    <x v="4"/>
    <n v="1"/>
    <n v="1"/>
    <n v="370.04"/>
    <n v="370.04"/>
    <n v="0.04"/>
    <n v="0.04"/>
    <s v="COD"/>
    <n v="355.23840000000001"/>
    <n v="370"/>
    <x v="2"/>
  </r>
  <r>
    <s v="SALE970"/>
    <d v="2024-01-06T00:00:00"/>
    <s v="CUST1061"/>
    <s v="PROD96"/>
    <x v="12"/>
    <n v="4"/>
    <n v="4"/>
    <n v="492.71"/>
    <n v="492.71"/>
    <n v="0.08"/>
    <n v="0.08"/>
    <s v="Credit Card"/>
    <n v="1813.1728000000001"/>
    <n v="1970.76"/>
    <x v="3"/>
  </r>
  <r>
    <s v="SALE971"/>
    <d v="2024-08-26T00:00:00"/>
    <s v="CUST1280"/>
    <s v="PROD91"/>
    <x v="13"/>
    <n v="4"/>
    <n v="4"/>
    <n v="853.26"/>
    <n v="853.26"/>
    <n v="0.24"/>
    <n v="0.24"/>
    <s v="COD"/>
    <n v="2593.9104000000002"/>
    <n v="3412.8"/>
    <x v="3"/>
  </r>
  <r>
    <s v="SALE972"/>
    <d v="2025-03-24T00:00:00"/>
    <s v="CUST1406"/>
    <s v="PROD3"/>
    <x v="9"/>
    <n v="1"/>
    <n v="1"/>
    <n v="402.47"/>
    <n v="402.47"/>
    <n v="0.19"/>
    <n v="0.19"/>
    <s v="PayPal"/>
    <n v="326.00070000000011"/>
    <n v="402.28000000000003"/>
    <x v="1"/>
  </r>
  <r>
    <s v="SALE973"/>
    <d v="2024-01-20T00:00:00"/>
    <s v="CUST1402"/>
    <s v="PROD54"/>
    <x v="14"/>
    <n v="2"/>
    <n v="2"/>
    <n v="528.29999999999995"/>
    <n v="528.29999999999995"/>
    <n v="0.24"/>
    <n v="0.24"/>
    <s v="Credit Card"/>
    <n v="803.01599999999996"/>
    <n v="1056.3599999999999"/>
    <x v="3"/>
  </r>
  <r>
    <s v="SALE974"/>
    <d v="2025-01-10T00:00:00"/>
    <s v="CUST1444"/>
    <s v="PROD10"/>
    <x v="16"/>
    <n v="4"/>
    <n v="4"/>
    <n v="599.85"/>
    <n v="599.85"/>
    <n v="0.25"/>
    <n v="0.25"/>
    <s v="Credit Card"/>
    <n v="1799.55"/>
    <n v="2399.15"/>
    <x v="3"/>
  </r>
  <r>
    <s v="SALE975"/>
    <d v="2023-12-21T00:00:00"/>
    <s v="CUST1303"/>
    <s v="PROD16"/>
    <x v="11"/>
    <n v="2"/>
    <n v="2"/>
    <n v="61.42"/>
    <n v="61.42"/>
    <n v="0.08"/>
    <n v="0.08"/>
    <s v="PayPal"/>
    <n v="113.0128"/>
    <n v="122.76"/>
    <x v="2"/>
  </r>
  <r>
    <s v="SALE976"/>
    <d v="2025-02-05T00:00:00"/>
    <s v="CUST1249"/>
    <s v="PROD19"/>
    <x v="15"/>
    <n v="2"/>
    <n v="2"/>
    <n v="466.42"/>
    <n v="466.42"/>
    <n v="0.12"/>
    <n v="0.12"/>
    <s v="PayPal"/>
    <n v="820.89920000000006"/>
    <n v="932.72"/>
    <x v="3"/>
  </r>
  <r>
    <s v="SALE977"/>
    <d v="2025-07-19T00:00:00"/>
    <s v="CUST1099"/>
    <s v="PROD31"/>
    <x v="3"/>
    <n v="4"/>
    <n v="4"/>
    <n v="540.69000000000005"/>
    <n v="540.69000000000005"/>
    <n v="0.09"/>
    <n v="0.09"/>
    <s v="COD"/>
    <n v="1968.1116"/>
    <n v="2162.67"/>
    <x v="0"/>
  </r>
  <r>
    <s v="SALE978"/>
    <d v="2025-03-21T00:00:00"/>
    <s v="CUST1298"/>
    <s v="PROD19"/>
    <x v="13"/>
    <n v="3"/>
    <n v="3"/>
    <n v="677.46"/>
    <n v="677.46"/>
    <n v="0.05"/>
    <n v="0.05"/>
    <s v="Credit Card"/>
    <n v="1930.761"/>
    <n v="2032.3300000000002"/>
    <x v="3"/>
  </r>
  <r>
    <s v="SALE979"/>
    <d v="2025-04-24T00:00:00"/>
    <s v="CUST1328"/>
    <s v="PROD21"/>
    <x v="8"/>
    <n v="3"/>
    <n v="3"/>
    <n v="614.63"/>
    <n v="614.63"/>
    <n v="0.06"/>
    <n v="0.06"/>
    <s v="PayPal"/>
    <n v="1733.2565999999999"/>
    <n v="1843.83"/>
    <x v="0"/>
  </r>
  <r>
    <s v="SALE980"/>
    <d v="2023-12-12T00:00:00"/>
    <s v="CUST1232"/>
    <s v="PROD66"/>
    <x v="2"/>
    <n v="4"/>
    <n v="4"/>
    <n v="649.52"/>
    <n v="649.52"/>
    <n v="0.11"/>
    <n v="0.11"/>
    <s v="Credit Card"/>
    <n v="2312.2912000000001"/>
    <n v="2597.9699999999998"/>
    <x v="1"/>
  </r>
  <r>
    <s v="SALE981"/>
    <d v="2024-07-08T00:00:00"/>
    <s v="CUST1445"/>
    <s v="PROD85"/>
    <x v="2"/>
    <n v="2"/>
    <n v="2"/>
    <n v="943.93"/>
    <n v="943.93"/>
    <n v="0.22"/>
    <n v="0.22"/>
    <s v="PayPal"/>
    <n v="1472.5308"/>
    <n v="1887.6399999999999"/>
    <x v="1"/>
  </r>
  <r>
    <s v="SALE982"/>
    <d v="2023-10-29T00:00:00"/>
    <s v="CUST1165"/>
    <s v="PROD31"/>
    <x v="2"/>
    <n v="4"/>
    <n v="4"/>
    <n v="538.73"/>
    <n v="538.73"/>
    <n v="0.03"/>
    <n v="0.03"/>
    <s v="Credit Card"/>
    <n v="2090.2723999999998"/>
    <n v="2154.89"/>
    <x v="1"/>
  </r>
  <r>
    <s v="SALE983"/>
    <d v="2024-05-20T00:00:00"/>
    <s v="CUST1088"/>
    <s v="PROD66"/>
    <x v="2"/>
    <n v="2"/>
    <n v="2"/>
    <n v="853.93"/>
    <n v="853.93"/>
    <n v="0.01"/>
    <n v="0.01"/>
    <s v="PayPal"/>
    <n v="1690.7814000000001"/>
    <n v="1707.85"/>
    <x v="1"/>
  </r>
  <r>
    <s v="SALE984"/>
    <d v="2025-09-14T00:00:00"/>
    <s v="CUST1491"/>
    <s v="PROD29"/>
    <x v="5"/>
    <n v="4"/>
    <n v="4"/>
    <n v="465.42"/>
    <n v="465.42"/>
    <n v="0.26"/>
    <n v="0.26"/>
    <s v="COD"/>
    <n v="1377.6432"/>
    <n v="1861.42"/>
    <x v="2"/>
  </r>
  <r>
    <s v="SALE985"/>
    <d v="2025-04-11T00:00:00"/>
    <s v="CUST1055"/>
    <s v="PROD1"/>
    <x v="19"/>
    <n v="4"/>
    <n v="4"/>
    <n v="880.26"/>
    <n v="880.26"/>
    <n v="0.11"/>
    <n v="0.11"/>
    <s v="COD"/>
    <n v="3133.7256000000002"/>
    <n v="3520.93"/>
    <x v="2"/>
  </r>
  <r>
    <s v="SALE986"/>
    <d v="2024-05-17T00:00:00"/>
    <s v="CUST1483"/>
    <s v="PROD51"/>
    <x v="19"/>
    <n v="3"/>
    <n v="3"/>
    <n v="461.02"/>
    <n v="461.02"/>
    <n v="0.28999999999999998"/>
    <n v="0.28999999999999998"/>
    <s v="PayPal"/>
    <n v="981.97259999999994"/>
    <n v="1382.77"/>
    <x v="2"/>
  </r>
  <r>
    <s v="SALE987"/>
    <d v="2024-10-13T00:00:00"/>
    <s v="CUST1026"/>
    <s v="PROD25"/>
    <x v="13"/>
    <n v="1"/>
    <n v="1"/>
    <n v="531.99"/>
    <n v="531.99"/>
    <n v="0.17"/>
    <n v="0.17"/>
    <s v="PayPal"/>
    <n v="441.55169999999998"/>
    <n v="531.82000000000005"/>
    <x v="3"/>
  </r>
  <r>
    <s v="SALE988"/>
    <d v="2024-07-13T00:00:00"/>
    <s v="CUST1004"/>
    <s v="PROD47"/>
    <x v="1"/>
    <n v="2"/>
    <n v="2"/>
    <n v="274.08999999999997"/>
    <n v="274.08999999999997"/>
    <n v="0.13"/>
    <n v="0.13"/>
    <s v="PayPal"/>
    <n v="476.91660000000002"/>
    <n v="548.04999999999995"/>
    <x v="0"/>
  </r>
  <r>
    <s v="SALE989"/>
    <d v="2025-02-06T00:00:00"/>
    <s v="CUST1443"/>
    <s v="PROD88"/>
    <x v="15"/>
    <n v="1"/>
    <n v="1"/>
    <n v="66.14"/>
    <n v="66.14"/>
    <n v="0.14000000000000001"/>
    <n v="0.14000000000000001"/>
    <s v="COD"/>
    <n v="56.880400000000002"/>
    <n v="66"/>
    <x v="3"/>
  </r>
  <r>
    <s v="SALE990"/>
    <d v="2025-08-06T00:00:00"/>
    <s v="CUST1077"/>
    <s v="PROD20"/>
    <x v="11"/>
    <n v="3"/>
    <n v="3"/>
    <n v="955.82"/>
    <n v="955.82"/>
    <n v="0.16"/>
    <n v="0.16"/>
    <s v="COD"/>
    <n v="2408.6664000000001"/>
    <n v="2867.3"/>
    <x v="2"/>
  </r>
  <r>
    <s v="SALE991"/>
    <d v="2024-05-20T00:00:00"/>
    <s v="CUST1319"/>
    <s v="PROD22"/>
    <x v="18"/>
    <n v="1"/>
    <n v="1"/>
    <n v="904.92"/>
    <n v="904.92"/>
    <n v="0.13"/>
    <n v="0.13"/>
    <s v="Credit Card"/>
    <n v="787.28039999999999"/>
    <n v="904.79"/>
    <x v="0"/>
  </r>
  <r>
    <s v="SALE992"/>
    <d v="2024-10-10T00:00:00"/>
    <s v="CUST1000"/>
    <s v="PROD40"/>
    <x v="4"/>
    <n v="3"/>
    <n v="3"/>
    <n v="490.02"/>
    <n v="490.02"/>
    <n v="0.26"/>
    <n v="0.26"/>
    <s v="Credit Card"/>
    <n v="1087.8444"/>
    <n v="1469.8"/>
    <x v="2"/>
  </r>
  <r>
    <s v="SALE993"/>
    <d v="2024-02-18T00:00:00"/>
    <s v="CUST1363"/>
    <s v="PROD19"/>
    <x v="16"/>
    <n v="2"/>
    <n v="2"/>
    <n v="957.54"/>
    <n v="957.54"/>
    <n v="0.1"/>
    <n v="0.1"/>
    <s v="COD"/>
    <n v="1723.5719999999999"/>
    <n v="1914.98"/>
    <x v="3"/>
  </r>
  <r>
    <s v="SALE994"/>
    <d v="2025-09-26T00:00:00"/>
    <s v="CUST1329"/>
    <s v="PROD99"/>
    <x v="13"/>
    <n v="2"/>
    <n v="2"/>
    <n v="314.39999999999998"/>
    <n v="314.39999999999998"/>
    <n v="7.0000000000000007E-2"/>
    <n v="7.0000000000000007E-2"/>
    <s v="PayPal"/>
    <n v="584.78399999999988"/>
    <n v="628.7299999999999"/>
    <x v="3"/>
  </r>
  <r>
    <s v="SALE995"/>
    <d v="2024-03-22T00:00:00"/>
    <s v="CUST1394"/>
    <s v="PROD24"/>
    <x v="16"/>
    <n v="3"/>
    <n v="3"/>
    <n v="480.11"/>
    <n v="480.11"/>
    <n v="0.11"/>
    <n v="0.11"/>
    <s v="PayPal"/>
    <n v="1281.8937000000001"/>
    <n v="1440.22"/>
    <x v="3"/>
  </r>
  <r>
    <s v="SALE996"/>
    <d v="2024-10-14T00:00:00"/>
    <s v="CUST1388"/>
    <s v="PROD48"/>
    <x v="16"/>
    <n v="4"/>
    <n v="4"/>
    <n v="826.55"/>
    <n v="826.55"/>
    <n v="0.28000000000000003"/>
    <n v="0.28000000000000003"/>
    <s v="Credit Card"/>
    <n v="2380.4639999999999"/>
    <n v="3305.9199999999996"/>
    <x v="3"/>
  </r>
  <r>
    <s v="SALE997"/>
    <d v="2025-05-28T00:00:00"/>
    <s v="CUST1190"/>
    <s v="PROD27"/>
    <x v="0"/>
    <n v="3"/>
    <n v="3"/>
    <n v="530.16999999999996"/>
    <n v="530.16999999999996"/>
    <n v="0.18"/>
    <n v="0.18"/>
    <s v="PayPal"/>
    <n v="1304.2182"/>
    <n v="1590.3299999999997"/>
    <x v="0"/>
  </r>
  <r>
    <s v="SALE998"/>
    <d v="2024-08-18T00:00:00"/>
    <s v="CUST1407"/>
    <s v="PROD34"/>
    <x v="1"/>
    <n v="3"/>
    <n v="3"/>
    <n v="336.17"/>
    <n v="336.17"/>
    <n v="0.04"/>
    <n v="0.04"/>
    <s v="COD"/>
    <n v="968.16959999999995"/>
    <n v="1008.47"/>
    <x v="0"/>
  </r>
  <r>
    <s v="SALE999"/>
    <d v="2024-01-13T00:00:00"/>
    <s v="CUST1421"/>
    <s v="PROD81"/>
    <x v="2"/>
    <n v="4"/>
    <n v="4"/>
    <n v="22.51"/>
    <n v="22.51"/>
    <n v="0.27"/>
    <n v="0.27"/>
    <s v="PayPal"/>
    <n v="65.729200000000006"/>
    <n v="89.77000000000001"/>
    <x v="1"/>
  </r>
  <r>
    <s v="SALE1000"/>
    <d v="2024-06-13T00:00:00"/>
    <s v="CUST1190"/>
    <s v="PROD59"/>
    <x v="17"/>
    <n v="2"/>
    <n v="2"/>
    <n v="909.51"/>
    <n v="909.51"/>
    <n v="0.27"/>
    <n v="0.27"/>
    <s v="Credit Card"/>
    <n v="1327.8846000000001"/>
    <n v="1818.75"/>
    <x v="2"/>
  </r>
  <r>
    <s v="SALE1001"/>
    <d v="2025-04-29T00:00:00"/>
    <s v="CUST1052"/>
    <s v="PROD69"/>
    <x v="7"/>
    <n v="4"/>
    <n v="4"/>
    <n v="593.84"/>
    <n v="593.84"/>
    <n v="0.24"/>
    <n v="0.24"/>
    <s v="PayPal"/>
    <n v="1805.2736"/>
    <n v="2375.1200000000003"/>
    <x v="2"/>
  </r>
  <r>
    <s v="SALE1002"/>
    <d v="2024-10-01T00:00:00"/>
    <s v="CUST1109"/>
    <s v="PROD73"/>
    <x v="15"/>
    <n v="3"/>
    <n v="3"/>
    <n v="909.11"/>
    <n v="909.11"/>
    <n v="0.23"/>
    <n v="0.23"/>
    <s v="COD"/>
    <n v="2100.0441000000001"/>
    <n v="2727.1"/>
    <x v="3"/>
  </r>
  <r>
    <s v="SALE1003"/>
    <d v="2024-09-07T00:00:00"/>
    <s v="CUST1399"/>
    <s v="PROD24"/>
    <x v="8"/>
    <n v="4"/>
    <n v="4"/>
    <n v="996.85"/>
    <n v="996.85"/>
    <n v="0.24"/>
    <n v="0.24"/>
    <s v="PayPal"/>
    <n v="3030.424"/>
    <n v="3987.1600000000003"/>
    <x v="0"/>
  </r>
  <r>
    <s v="SALE1004"/>
    <d v="2025-06-26T00:00:00"/>
    <s v="CUST1300"/>
    <s v="PROD0"/>
    <x v="1"/>
    <n v="1"/>
    <n v="1"/>
    <n v="522.69000000000005"/>
    <n v="522.69000000000005"/>
    <n v="0.06"/>
    <n v="0.06"/>
    <s v="COD"/>
    <n v="491.32860000000011"/>
    <n v="522.63000000000011"/>
    <x v="0"/>
  </r>
  <r>
    <s v="SALE1005"/>
    <d v="2024-04-23T00:00:00"/>
    <s v="CUST1194"/>
    <s v="PROD54"/>
    <x v="0"/>
    <n v="3"/>
    <n v="3"/>
    <n v="261.05"/>
    <n v="261.05"/>
    <n v="0.12"/>
    <n v="0.12"/>
    <s v="PayPal"/>
    <n v="689.17200000000014"/>
    <n v="783.03000000000009"/>
    <x v="0"/>
  </r>
  <r>
    <s v="SALE1006"/>
    <d v="2025-09-18T00:00:00"/>
    <s v="CUST1087"/>
    <s v="PROD23"/>
    <x v="1"/>
    <n v="3"/>
    <n v="3"/>
    <n v="644.73"/>
    <n v="644.73"/>
    <n v="0.01"/>
    <n v="0.01"/>
    <s v="COD"/>
    <n v="1914.8480999999999"/>
    <n v="1934.18"/>
    <x v="0"/>
  </r>
  <r>
    <s v="SALE1007"/>
    <d v="2023-10-18T00:00:00"/>
    <s v="CUST1198"/>
    <s v="PROD75"/>
    <x v="17"/>
    <n v="2"/>
    <n v="2"/>
    <n v="541.52"/>
    <n v="541.52"/>
    <n v="0.26"/>
    <n v="0.26"/>
    <s v="PayPal"/>
    <n v="801.44959999999992"/>
    <n v="1082.78"/>
    <x v="2"/>
  </r>
  <r>
    <s v="SALE1008"/>
    <d v="2023-11-29T00:00:00"/>
    <s v="CUST1426"/>
    <s v="PROD63"/>
    <x v="15"/>
    <n v="1"/>
    <n v="1"/>
    <n v="395.18"/>
    <n v="395.18"/>
    <n v="0.09"/>
    <n v="0.09"/>
    <s v="PayPal"/>
    <n v="359.61380000000003"/>
    <n v="395.09000000000003"/>
    <x v="3"/>
  </r>
  <r>
    <s v="SALE1009"/>
    <d v="2025-03-24T00:00:00"/>
    <s v="CUST1100"/>
    <s v="PROD8"/>
    <x v="2"/>
    <n v="4"/>
    <n v="4"/>
    <n v="56.37"/>
    <n v="56.37"/>
    <n v="0.17"/>
    <n v="0.17"/>
    <s v="Credit Card"/>
    <n v="187.14840000000001"/>
    <n v="225.31"/>
    <x v="1"/>
  </r>
  <r>
    <s v="SALE1010"/>
    <d v="2025-09-08T00:00:00"/>
    <s v="CUST1209"/>
    <s v="PROD79"/>
    <x v="11"/>
    <n v="4"/>
    <n v="4"/>
    <n v="202.59"/>
    <n v="202.59"/>
    <n v="0.06"/>
    <n v="0.06"/>
    <s v="COD"/>
    <n v="761.73839999999996"/>
    <n v="810.30000000000007"/>
    <x v="2"/>
  </r>
  <r>
    <s v="SALE1011"/>
    <d v="2024-11-05T00:00:00"/>
    <s v="CUST1004"/>
    <s v="PROD81"/>
    <x v="3"/>
    <n v="2"/>
    <n v="2"/>
    <n v="358.36"/>
    <n v="358.36"/>
    <n v="0.05"/>
    <n v="0.05"/>
    <s v="PayPal"/>
    <n v="680.88400000000001"/>
    <n v="716.67000000000007"/>
    <x v="0"/>
  </r>
  <r>
    <s v="SALE1012"/>
    <d v="2024-08-31T00:00:00"/>
    <s v="CUST1072"/>
    <s v="PROD37"/>
    <x v="14"/>
    <n v="4"/>
    <n v="4"/>
    <n v="85.62"/>
    <n v="85.62"/>
    <n v="0.28000000000000003"/>
    <n v="0.28000000000000003"/>
    <s v="COD"/>
    <n v="246.5856"/>
    <n v="342.20000000000005"/>
    <x v="3"/>
  </r>
  <r>
    <s v="SALE1013"/>
    <d v="2024-06-16T00:00:00"/>
    <s v="CUST1185"/>
    <s v="PROD7"/>
    <x v="1"/>
    <n v="4"/>
    <n v="4"/>
    <n v="929.26"/>
    <n v="929.26"/>
    <n v="0.23"/>
    <n v="0.23"/>
    <s v="PayPal"/>
    <n v="2862.1208000000001"/>
    <n v="3716.81"/>
    <x v="0"/>
  </r>
  <r>
    <s v="SALE1014"/>
    <d v="2025-01-24T00:00:00"/>
    <s v="CUST1309"/>
    <s v="PROD60"/>
    <x v="13"/>
    <n v="2"/>
    <n v="2"/>
    <n v="92.64"/>
    <n v="92.64"/>
    <n v="0.14000000000000001"/>
    <n v="0.14000000000000001"/>
    <s v="COD"/>
    <n v="159.3408"/>
    <n v="185.14000000000001"/>
    <x v="3"/>
  </r>
  <r>
    <s v="SALE1015"/>
    <d v="2025-03-09T00:00:00"/>
    <s v="CUST1248"/>
    <s v="PROD62"/>
    <x v="5"/>
    <n v="4"/>
    <n v="4"/>
    <n v="139.05000000000001"/>
    <n v="139.05000000000001"/>
    <n v="0.28999999999999998"/>
    <n v="0.28999999999999998"/>
    <s v="COD"/>
    <n v="394.90199999999999"/>
    <n v="555.91000000000008"/>
    <x v="2"/>
  </r>
  <r>
    <s v="SALE1016"/>
    <d v="2024-06-18T00:00:00"/>
    <s v="CUST1140"/>
    <s v="PROD53"/>
    <x v="5"/>
    <n v="3"/>
    <n v="3"/>
    <n v="155.87"/>
    <n v="155.87"/>
    <n v="0.03"/>
    <n v="0.03"/>
    <s v="COD"/>
    <n v="453.58170000000001"/>
    <n v="467.58000000000004"/>
    <x v="2"/>
  </r>
  <r>
    <s v="SALE1017"/>
    <d v="2025-06-29T00:00:00"/>
    <s v="CUST1442"/>
    <s v="PROD34"/>
    <x v="9"/>
    <n v="4"/>
    <n v="4"/>
    <n v="115.42"/>
    <n v="115.42"/>
    <n v="0.03"/>
    <n v="0.03"/>
    <s v="COD"/>
    <n v="447.82960000000003"/>
    <n v="461.65000000000003"/>
    <x v="1"/>
  </r>
  <r>
    <s v="SALE1018"/>
    <d v="2025-06-15T00:00:00"/>
    <s v="CUST1122"/>
    <s v="PROD52"/>
    <x v="16"/>
    <n v="3"/>
    <n v="3"/>
    <n v="593.62"/>
    <n v="593.62"/>
    <n v="0.08"/>
    <n v="0.08"/>
    <s v="Credit Card"/>
    <n v="1638.3912"/>
    <n v="1780.7800000000002"/>
    <x v="3"/>
  </r>
  <r>
    <s v="SALE1019"/>
    <d v="2025-03-17T00:00:00"/>
    <s v="CUST1353"/>
    <s v="PROD45"/>
    <x v="5"/>
    <n v="2"/>
    <n v="2"/>
    <n v="825.04"/>
    <n v="825.04"/>
    <n v="0.2"/>
    <n v="0.2"/>
    <s v="Credit Card"/>
    <n v="1320.0640000000001"/>
    <n v="1649.8799999999999"/>
    <x v="2"/>
  </r>
  <r>
    <s v="SALE1020"/>
    <d v="2024-01-31T00:00:00"/>
    <s v="CUST1464"/>
    <s v="PROD25"/>
    <x v="13"/>
    <n v="1"/>
    <n v="1"/>
    <n v="963.76"/>
    <n v="963.76"/>
    <n v="0.14000000000000001"/>
    <n v="0.14000000000000001"/>
    <s v="PayPal"/>
    <n v="828.83359999999993"/>
    <n v="963.62"/>
    <x v="3"/>
  </r>
  <r>
    <s v="SALE1021"/>
    <d v="2024-05-03T00:00:00"/>
    <s v="CUST1292"/>
    <s v="PROD55"/>
    <x v="16"/>
    <n v="1"/>
    <n v="1"/>
    <n v="238.24"/>
    <n v="238.24"/>
    <n v="0.12"/>
    <n v="0.12"/>
    <s v="PayPal"/>
    <n v="209.65119999999999"/>
    <n v="238.12"/>
    <x v="3"/>
  </r>
  <r>
    <s v="SALE1022"/>
    <d v="2024-12-18T00:00:00"/>
    <s v="CUST1457"/>
    <s v="PROD82"/>
    <x v="9"/>
    <n v="1"/>
    <n v="1"/>
    <n v="756.63"/>
    <n v="756.63"/>
    <n v="0.04"/>
    <n v="0.04"/>
    <s v="PayPal"/>
    <n v="726.36479999999995"/>
    <n v="756.59"/>
    <x v="1"/>
  </r>
  <r>
    <s v="SALE1023"/>
    <d v="2025-07-07T00:00:00"/>
    <s v="CUST1019"/>
    <s v="PROD93"/>
    <x v="4"/>
    <n v="3"/>
    <n v="3"/>
    <n v="159.76"/>
    <n v="159.76"/>
    <n v="0.22"/>
    <n v="0.22"/>
    <s v="Credit Card"/>
    <n v="373.83839999999998"/>
    <n v="479.05999999999995"/>
    <x v="2"/>
  </r>
  <r>
    <s v="SALE1024"/>
    <d v="2024-03-03T00:00:00"/>
    <s v="CUST1368"/>
    <s v="PROD95"/>
    <x v="2"/>
    <n v="1"/>
    <n v="1"/>
    <n v="329.94"/>
    <n v="329.94"/>
    <n v="0.14000000000000001"/>
    <n v="0.14000000000000001"/>
    <s v="COD"/>
    <n v="283.7484"/>
    <n v="329.8"/>
    <x v="1"/>
  </r>
  <r>
    <s v="SALE1025"/>
    <d v="2025-03-04T00:00:00"/>
    <s v="CUST1060"/>
    <s v="PROD17"/>
    <x v="2"/>
    <n v="1"/>
    <n v="1"/>
    <n v="234.06"/>
    <n v="234.06"/>
    <n v="0.11"/>
    <n v="0.11"/>
    <s v="PayPal"/>
    <n v="208.3134"/>
    <n v="233.95"/>
    <x v="1"/>
  </r>
  <r>
    <s v="SALE1026"/>
    <d v="2023-12-18T00:00:00"/>
    <s v="CUST1317"/>
    <s v="PROD81"/>
    <x v="6"/>
    <n v="2"/>
    <n v="2"/>
    <n v="773.75"/>
    <n v="773.75"/>
    <n v="0.16"/>
    <n v="0.16"/>
    <s v="PayPal"/>
    <n v="1299.9000000000001"/>
    <n v="1547.34"/>
    <x v="3"/>
  </r>
  <r>
    <s v="SALE1027"/>
    <d v="2024-05-10T00:00:00"/>
    <s v="CUST1436"/>
    <s v="PROD52"/>
    <x v="14"/>
    <n v="1"/>
    <n v="1"/>
    <n v="73.88"/>
    <n v="73.88"/>
    <n v="0.04"/>
    <n v="0.04"/>
    <s v="Credit Card"/>
    <n v="70.924799999999991"/>
    <n v="73.839999999999989"/>
    <x v="3"/>
  </r>
  <r>
    <s v="SALE1028"/>
    <d v="2024-02-15T00:00:00"/>
    <s v="CUST1005"/>
    <s v="PROD86"/>
    <x v="14"/>
    <n v="1"/>
    <n v="1"/>
    <n v="859.3"/>
    <n v="859.3"/>
    <n v="0.16"/>
    <n v="0.16"/>
    <s v="PayPal"/>
    <n v="721.8119999999999"/>
    <n v="859.14"/>
    <x v="3"/>
  </r>
  <r>
    <s v="SALE1029"/>
    <d v="2024-09-29T00:00:00"/>
    <s v="CUST1129"/>
    <s v="PROD81"/>
    <x v="16"/>
    <n v="4"/>
    <n v="4"/>
    <n v="762.43"/>
    <n v="762.43"/>
    <n v="0.05"/>
    <n v="0.05"/>
    <s v="Credit Card"/>
    <n v="2897.233999999999"/>
    <n v="3049.6699999999996"/>
    <x v="3"/>
  </r>
  <r>
    <s v="SALE1030"/>
    <d v="2024-05-12T00:00:00"/>
    <s v="CUST1124"/>
    <s v="PROD73"/>
    <x v="6"/>
    <n v="1"/>
    <n v="1"/>
    <n v="328.51"/>
    <n v="328.51"/>
    <n v="0.2"/>
    <n v="0.2"/>
    <s v="COD"/>
    <n v="262.80799999999999"/>
    <n v="328.31"/>
    <x v="3"/>
  </r>
  <r>
    <s v="SALE1031"/>
    <d v="2025-03-03T00:00:00"/>
    <s v="CUST1274"/>
    <s v="PROD44"/>
    <x v="5"/>
    <n v="1"/>
    <n v="1"/>
    <n v="34.51"/>
    <n v="34.51"/>
    <n v="0.04"/>
    <n v="0.04"/>
    <s v="COD"/>
    <n v="33.129600000000003"/>
    <n v="34.47"/>
    <x v="2"/>
  </r>
  <r>
    <s v="SALE1032"/>
    <d v="2023-11-20T00:00:00"/>
    <s v="CUST1105"/>
    <s v="PROD19"/>
    <x v="19"/>
    <n v="3"/>
    <n v="3"/>
    <n v="663.73"/>
    <n v="663.73"/>
    <n v="0.06"/>
    <n v="0.06"/>
    <s v="COD"/>
    <n v="1871.7185999999999"/>
    <n v="1991.13"/>
    <x v="2"/>
  </r>
  <r>
    <s v="SALE1033"/>
    <d v="2024-07-06T00:00:00"/>
    <s v="CUST1246"/>
    <s v="PROD33"/>
    <x v="11"/>
    <n v="1"/>
    <n v="1"/>
    <n v="409.41"/>
    <n v="409.41"/>
    <n v="0.13"/>
    <n v="0.13"/>
    <s v="PayPal"/>
    <n v="356.18669999999997"/>
    <n v="409.28000000000003"/>
    <x v="2"/>
  </r>
  <r>
    <s v="SALE1034"/>
    <d v="2025-03-11T00:00:00"/>
    <s v="CUST1092"/>
    <s v="PROD78"/>
    <x v="0"/>
    <n v="3"/>
    <n v="3"/>
    <n v="461.03"/>
    <n v="461.03"/>
    <n v="0.11"/>
    <n v="0.11"/>
    <s v="PayPal"/>
    <n v="1230.9501"/>
    <n v="1382.98"/>
    <x v="0"/>
  </r>
  <r>
    <s v="SALE1035"/>
    <d v="2024-04-12T00:00:00"/>
    <s v="CUST1368"/>
    <s v="PROD19"/>
    <x v="7"/>
    <n v="2"/>
    <n v="2"/>
    <n v="760.14"/>
    <n v="760.14"/>
    <n v="0.02"/>
    <n v="0.02"/>
    <s v="COD"/>
    <n v="1489.8743999999999"/>
    <n v="1520.26"/>
    <x v="2"/>
  </r>
  <r>
    <s v="SALE1036"/>
    <d v="2025-04-26T00:00:00"/>
    <s v="CUST1278"/>
    <s v="PROD23"/>
    <x v="8"/>
    <n v="3"/>
    <n v="3"/>
    <n v="688.76"/>
    <n v="688.76"/>
    <n v="0.12"/>
    <n v="0.12"/>
    <s v="PayPal"/>
    <n v="1818.3263999999999"/>
    <n v="2066.16"/>
    <x v="0"/>
  </r>
  <r>
    <s v="SALE1037"/>
    <d v="2025-05-02T00:00:00"/>
    <s v="CUST1159"/>
    <s v="PROD43"/>
    <x v="11"/>
    <n v="2"/>
    <n v="2"/>
    <n v="257.77999999999997"/>
    <n v="257.77999999999997"/>
    <n v="0.05"/>
    <n v="0.05"/>
    <s v="Credit Card"/>
    <n v="489.78199999999993"/>
    <n v="515.51"/>
    <x v="2"/>
  </r>
  <r>
    <s v="SALE1038"/>
    <d v="2024-04-18T00:00:00"/>
    <s v="CUST1052"/>
    <s v="PROD53"/>
    <x v="4"/>
    <n v="2"/>
    <n v="2"/>
    <n v="314.29000000000002"/>
    <n v="314.29000000000002"/>
    <n v="0.19"/>
    <n v="0.19"/>
    <s v="COD"/>
    <n v="509.14980000000008"/>
    <n v="628.39"/>
    <x v="2"/>
  </r>
  <r>
    <s v="SALE1039"/>
    <d v="2024-08-16T00:00:00"/>
    <s v="CUST1155"/>
    <s v="PROD72"/>
    <x v="7"/>
    <n v="3"/>
    <n v="3"/>
    <n v="336.09"/>
    <n v="336.09"/>
    <n v="0.01"/>
    <n v="0.01"/>
    <s v="PayPal"/>
    <n v="998.18729999999994"/>
    <n v="1008.26"/>
    <x v="2"/>
  </r>
  <r>
    <s v="SALE1040"/>
    <d v="2025-07-23T00:00:00"/>
    <s v="CUST1002"/>
    <s v="PROD75"/>
    <x v="1"/>
    <n v="3"/>
    <n v="3"/>
    <n v="202.07"/>
    <n v="202.07"/>
    <n v="0.23"/>
    <n v="0.23"/>
    <s v="PayPal"/>
    <n v="466.78170000000011"/>
    <n v="605.98"/>
    <x v="0"/>
  </r>
  <r>
    <s v="SALE1041"/>
    <d v="2025-05-04T00:00:00"/>
    <s v="CUST1310"/>
    <s v="PROD17"/>
    <x v="2"/>
    <n v="2"/>
    <n v="2"/>
    <n v="485.25"/>
    <n v="485.25"/>
    <n v="0.28000000000000003"/>
    <n v="0.28000000000000003"/>
    <s v="Credit Card"/>
    <n v="698.76"/>
    <n v="970.22"/>
    <x v="1"/>
  </r>
  <r>
    <s v="SALE1042"/>
    <d v="2025-09-06T00:00:00"/>
    <s v="CUST1171"/>
    <s v="PROD75"/>
    <x v="15"/>
    <n v="4"/>
    <n v="4"/>
    <n v="552.38"/>
    <n v="552.38"/>
    <n v="0.1"/>
    <n v="0.1"/>
    <s v="PayPal"/>
    <n v="1988.568"/>
    <n v="2209.42"/>
    <x v="3"/>
  </r>
  <r>
    <s v="SALE1043"/>
    <d v="2023-11-21T00:00:00"/>
    <s v="CUST1107"/>
    <s v="PROD58"/>
    <x v="1"/>
    <n v="4"/>
    <n v="4"/>
    <n v="377.26"/>
    <n v="377.26"/>
    <n v="0.22"/>
    <n v="0.22"/>
    <s v="COD"/>
    <n v="1177.0512000000001"/>
    <n v="1508.82"/>
    <x v="0"/>
  </r>
  <r>
    <s v="SALE1044"/>
    <d v="2023-11-27T00:00:00"/>
    <s v="CUST1053"/>
    <s v="PROD47"/>
    <x v="12"/>
    <n v="4"/>
    <n v="4"/>
    <n v="189.07"/>
    <n v="189.07"/>
    <n v="0.1"/>
    <n v="0.1"/>
    <s v="COD"/>
    <n v="680.65200000000004"/>
    <n v="756.18"/>
    <x v="3"/>
  </r>
  <r>
    <s v="SALE1045"/>
    <d v="2025-06-10T00:00:00"/>
    <s v="CUST1499"/>
    <s v="PROD30"/>
    <x v="5"/>
    <n v="3"/>
    <n v="3"/>
    <n v="272.27"/>
    <n v="272.27"/>
    <n v="0.01"/>
    <n v="0.01"/>
    <s v="Credit Card"/>
    <n v="808.64189999999996"/>
    <n v="816.8"/>
    <x v="2"/>
  </r>
  <r>
    <s v="SALE1046"/>
    <d v="2025-05-29T00:00:00"/>
    <s v="CUST1264"/>
    <s v="PROD92"/>
    <x v="19"/>
    <n v="1"/>
    <n v="1"/>
    <n v="209.39"/>
    <n v="209.39"/>
    <n v="0.28000000000000003"/>
    <n v="0.28000000000000003"/>
    <s v="PayPal"/>
    <n v="150.76079999999999"/>
    <n v="209.10999999999999"/>
    <x v="2"/>
  </r>
  <r>
    <s v="SALE1047"/>
    <d v="2023-12-28T00:00:00"/>
    <s v="CUST1053"/>
    <s v="PROD80"/>
    <x v="11"/>
    <n v="1"/>
    <n v="1"/>
    <n v="813.87"/>
    <n v="813.87"/>
    <n v="0.23"/>
    <n v="0.23"/>
    <s v="Credit Card"/>
    <n v="626.67989999999998"/>
    <n v="813.64"/>
    <x v="2"/>
  </r>
  <r>
    <s v="SALE1048"/>
    <d v="2025-05-06T00:00:00"/>
    <s v="CUST1257"/>
    <s v="PROD28"/>
    <x v="6"/>
    <n v="1"/>
    <n v="1"/>
    <n v="143.69999999999999"/>
    <n v="143.69999999999999"/>
    <n v="0.19"/>
    <n v="0.19"/>
    <s v="PayPal"/>
    <n v="116.39700000000001"/>
    <n v="143.51"/>
    <x v="3"/>
  </r>
  <r>
    <s v="SALE1049"/>
    <d v="2024-04-03T00:00:00"/>
    <s v="CUST1470"/>
    <s v="PROD46"/>
    <x v="8"/>
    <n v="4"/>
    <n v="4"/>
    <n v="837.34"/>
    <n v="837.34"/>
    <n v="0.05"/>
    <n v="0.05"/>
    <s v="PayPal"/>
    <n v="3181.8919999999998"/>
    <n v="3349.31"/>
    <x v="0"/>
  </r>
  <r>
    <s v="SALE1050"/>
    <d v="2025-08-09T00:00:00"/>
    <s v="CUST1120"/>
    <s v="PROD15"/>
    <x v="12"/>
    <n v="1"/>
    <n v="1"/>
    <n v="151.66"/>
    <n v="151.66"/>
    <n v="0.16"/>
    <n v="0.16"/>
    <s v="COD"/>
    <n v="127.3944"/>
    <n v="151.5"/>
    <x v="3"/>
  </r>
  <r>
    <s v="SALE1051"/>
    <d v="2025-03-04T00:00:00"/>
    <s v="CUST1499"/>
    <s v="PROD44"/>
    <x v="2"/>
    <n v="3"/>
    <n v="3"/>
    <n v="961.4"/>
    <n v="961.4"/>
    <n v="0.02"/>
    <n v="0.02"/>
    <s v="PayPal"/>
    <n v="2826.5160000000001"/>
    <n v="2884.18"/>
    <x v="1"/>
  </r>
  <r>
    <s v="SALE1052"/>
    <d v="2024-07-30T00:00:00"/>
    <s v="CUST1370"/>
    <s v="PROD74"/>
    <x v="14"/>
    <n v="4"/>
    <n v="4"/>
    <n v="475.98"/>
    <n v="475.98"/>
    <n v="0.19"/>
    <n v="0.19"/>
    <s v="PayPal"/>
    <n v="1542.1751999999999"/>
    <n v="1903.73"/>
    <x v="3"/>
  </r>
  <r>
    <s v="SALE1053"/>
    <d v="2024-09-16T00:00:00"/>
    <s v="CUST1380"/>
    <s v="PROD38"/>
    <x v="10"/>
    <n v="4"/>
    <n v="4"/>
    <n v="132.88999999999999"/>
    <n v="132.88999999999999"/>
    <n v="0.12"/>
    <n v="0.12"/>
    <s v="Credit Card"/>
    <n v="467.77280000000002"/>
    <n v="531.43999999999994"/>
    <x v="0"/>
  </r>
  <r>
    <s v="SALE1054"/>
    <d v="2025-07-12T00:00:00"/>
    <s v="CUST1437"/>
    <s v="PROD35"/>
    <x v="18"/>
    <n v="3"/>
    <n v="3"/>
    <n v="471.31"/>
    <n v="471.31"/>
    <n v="0"/>
    <n v="0"/>
    <s v="PayPal"/>
    <n v="1413.93"/>
    <n v="1413.93"/>
    <x v="0"/>
  </r>
  <r>
    <s v="SALE1055"/>
    <d v="2024-05-29T00:00:00"/>
    <s v="CUST1464"/>
    <s v="PROD76"/>
    <x v="7"/>
    <n v="2"/>
    <n v="2"/>
    <n v="720.32"/>
    <n v="720.32"/>
    <n v="0.26"/>
    <n v="0.26"/>
    <s v="Credit Card"/>
    <n v="1066.0735999999999"/>
    <n v="1440.38"/>
    <x v="2"/>
  </r>
  <r>
    <s v="SALE1056"/>
    <d v="2024-05-19T00:00:00"/>
    <s v="CUST1075"/>
    <s v="PROD66"/>
    <x v="14"/>
    <n v="4"/>
    <n v="4"/>
    <n v="99.92"/>
    <n v="99.92"/>
    <n v="0.11"/>
    <n v="0.11"/>
    <s v="COD"/>
    <n v="355.71519999999998"/>
    <n v="399.57"/>
    <x v="3"/>
  </r>
  <r>
    <s v="SALE1057"/>
    <d v="2025-08-04T00:00:00"/>
    <s v="CUST1067"/>
    <s v="PROD10"/>
    <x v="0"/>
    <n v="3"/>
    <n v="3"/>
    <n v="900.63"/>
    <n v="900.63"/>
    <n v="0.11"/>
    <n v="0.11"/>
    <s v="COD"/>
    <n v="2404.6821"/>
    <n v="2701.7799999999997"/>
    <x v="0"/>
  </r>
  <r>
    <s v="SALE1058"/>
    <d v="2024-12-03T00:00:00"/>
    <s v="CUST1442"/>
    <s v="PROD46"/>
    <x v="2"/>
    <n v="1"/>
    <n v="1"/>
    <n v="681.72"/>
    <n v="681.72"/>
    <n v="0.11"/>
    <n v="0.11"/>
    <s v="PayPal"/>
    <n v="606.73080000000004"/>
    <n v="681.61"/>
    <x v="1"/>
  </r>
  <r>
    <s v="SALE1059"/>
    <d v="2023-10-23T00:00:00"/>
    <s v="CUST1009"/>
    <s v="PROD78"/>
    <x v="13"/>
    <n v="2"/>
    <n v="2"/>
    <n v="838.22"/>
    <n v="838.22"/>
    <n v="0.3"/>
    <n v="0.3"/>
    <s v="Credit Card"/>
    <n v="1173.508"/>
    <n v="1676.14"/>
    <x v="3"/>
  </r>
  <r>
    <s v="SALE1060"/>
    <d v="2025-05-20T00:00:00"/>
    <s v="CUST1194"/>
    <s v="PROD87"/>
    <x v="18"/>
    <n v="2"/>
    <n v="2"/>
    <n v="816.22"/>
    <n v="816.22"/>
    <n v="0.27"/>
    <n v="0.27"/>
    <s v="Credit Card"/>
    <n v="1191.6812"/>
    <n v="1632.17"/>
    <x v="0"/>
  </r>
  <r>
    <s v="SALE1061"/>
    <d v="2024-09-19T00:00:00"/>
    <s v="CUST1380"/>
    <s v="PROD61"/>
    <x v="4"/>
    <n v="2"/>
    <n v="2"/>
    <n v="654.12"/>
    <n v="654.12"/>
    <n v="0.27"/>
    <n v="0.27"/>
    <s v="PayPal"/>
    <n v="955.01519999999994"/>
    <n v="1307.97"/>
    <x v="2"/>
  </r>
  <r>
    <s v="SALE1062"/>
    <d v="2024-04-03T00:00:00"/>
    <s v="CUST1105"/>
    <s v="PROD73"/>
    <x v="13"/>
    <n v="4"/>
    <n v="4"/>
    <n v="528.22"/>
    <n v="528.22"/>
    <n v="0.2"/>
    <n v="0.2"/>
    <s v="PayPal"/>
    <n v="1690.3040000000001"/>
    <n v="2112.6800000000003"/>
    <x v="3"/>
  </r>
  <r>
    <s v="SALE1063"/>
    <d v="2025-02-16T00:00:00"/>
    <s v="CUST1221"/>
    <s v="PROD34"/>
    <x v="4"/>
    <n v="4"/>
    <n v="4"/>
    <n v="36.72"/>
    <n v="36.72"/>
    <n v="7.0000000000000007E-2"/>
    <n v="7.0000000000000007E-2"/>
    <s v="COD"/>
    <n v="136.5984"/>
    <n v="146.81"/>
    <x v="2"/>
  </r>
  <r>
    <s v="SALE1064"/>
    <d v="2024-09-10T00:00:00"/>
    <s v="CUST1370"/>
    <s v="PROD78"/>
    <x v="12"/>
    <n v="2"/>
    <n v="2"/>
    <n v="705.97"/>
    <n v="705.97"/>
    <n v="0.1"/>
    <n v="0.1"/>
    <s v="PayPal"/>
    <n v="1270.7460000000001"/>
    <n v="1411.8400000000001"/>
    <x v="3"/>
  </r>
  <r>
    <s v="SALE1065"/>
    <d v="2025-03-20T00:00:00"/>
    <s v="CUST1023"/>
    <s v="PROD40"/>
    <x v="8"/>
    <n v="2"/>
    <n v="2"/>
    <n v="994.29"/>
    <n v="994.29"/>
    <n v="0.01"/>
    <n v="0.01"/>
    <s v="PayPal"/>
    <n v="1968.6941999999999"/>
    <n v="1988.57"/>
    <x v="0"/>
  </r>
  <r>
    <s v="SALE1066"/>
    <d v="2024-11-12T00:00:00"/>
    <s v="CUST1421"/>
    <s v="PROD92"/>
    <x v="14"/>
    <n v="1"/>
    <n v="1"/>
    <n v="909.04"/>
    <n v="909.04"/>
    <n v="0.11"/>
    <n v="0.11"/>
    <s v="Credit Card"/>
    <n v="809.04560000000004"/>
    <n v="908.93"/>
    <x v="3"/>
  </r>
  <r>
    <s v="SALE1067"/>
    <d v="2024-02-12T00:00:00"/>
    <s v="CUST1349"/>
    <s v="PROD34"/>
    <x v="19"/>
    <n v="1"/>
    <n v="1"/>
    <n v="164.73"/>
    <n v="164.73"/>
    <n v="0.12"/>
    <n v="0.12"/>
    <s v="PayPal"/>
    <n v="144.9624"/>
    <n v="164.60999999999999"/>
    <x v="2"/>
  </r>
  <r>
    <s v="SALE1068"/>
    <d v="2025-02-02T00:00:00"/>
    <s v="CUST1062"/>
    <s v="PROD37"/>
    <x v="4"/>
    <n v="2"/>
    <n v="2"/>
    <n v="606.35"/>
    <n v="606.35"/>
    <n v="0.16"/>
    <n v="0.16"/>
    <s v="COD"/>
    <n v="1018.668"/>
    <n v="1212.54"/>
    <x v="2"/>
  </r>
  <r>
    <s v="SALE1069"/>
    <d v="2024-07-08T00:00:00"/>
    <s v="CUST1163"/>
    <s v="PROD98"/>
    <x v="5"/>
    <n v="3"/>
    <n v="3"/>
    <n v="904.19"/>
    <n v="904.19"/>
    <n v="0.09"/>
    <n v="0.09"/>
    <s v="Credit Card"/>
    <n v="2468.4387000000002"/>
    <n v="2712.48"/>
    <x v="2"/>
  </r>
  <r>
    <s v="SALE1070"/>
    <d v="2024-10-11T00:00:00"/>
    <s v="CUST1151"/>
    <s v="PROD50"/>
    <x v="17"/>
    <n v="4"/>
    <n v="4"/>
    <n v="694.61"/>
    <n v="694.61"/>
    <n v="0.18"/>
    <n v="0.18"/>
    <s v="COD"/>
    <n v="2278.3208"/>
    <n v="2778.26"/>
    <x v="2"/>
  </r>
  <r>
    <s v="SALE1071"/>
    <d v="2023-10-16T00:00:00"/>
    <s v="CUST1225"/>
    <s v="PROD89"/>
    <x v="17"/>
    <n v="4"/>
    <n v="4"/>
    <n v="753.83"/>
    <n v="753.83"/>
    <n v="0.24"/>
    <n v="0.24"/>
    <s v="Credit Card"/>
    <n v="2291.6432"/>
    <n v="3015.0800000000004"/>
    <x v="2"/>
  </r>
  <r>
    <s v="SALE1072"/>
    <d v="2024-12-27T00:00:00"/>
    <s v="CUST1197"/>
    <s v="PROD21"/>
    <x v="2"/>
    <n v="1"/>
    <n v="1"/>
    <n v="66.22"/>
    <n v="66.22"/>
    <n v="0.02"/>
    <n v="0.02"/>
    <s v="Credit Card"/>
    <n v="64.895600000000002"/>
    <n v="66.2"/>
    <x v="1"/>
  </r>
  <r>
    <s v="SALE1073"/>
    <d v="2023-11-11T00:00:00"/>
    <s v="CUST1337"/>
    <s v="PROD64"/>
    <x v="7"/>
    <n v="2"/>
    <n v="2"/>
    <n v="891.8"/>
    <n v="891.8"/>
    <n v="0.28999999999999998"/>
    <n v="0.28999999999999998"/>
    <s v="COD"/>
    <n v="1266.356"/>
    <n v="1783.31"/>
    <x v="2"/>
  </r>
  <r>
    <s v="SALE1074"/>
    <d v="2024-05-16T00:00:00"/>
    <s v="CUST1363"/>
    <s v="PROD75"/>
    <x v="11"/>
    <n v="4"/>
    <n v="4"/>
    <n v="255.48"/>
    <n v="255.48"/>
    <n v="0.03"/>
    <n v="0.03"/>
    <s v="COD"/>
    <n v="991.26239999999996"/>
    <n v="1021.89"/>
    <x v="2"/>
  </r>
  <r>
    <s v="SALE1075"/>
    <d v="2024-10-28T00:00:00"/>
    <s v="CUST1301"/>
    <s v="PROD84"/>
    <x v="1"/>
    <n v="4"/>
    <n v="4"/>
    <n v="604.87"/>
    <n v="604.87"/>
    <n v="0.28000000000000003"/>
    <n v="0.28000000000000003"/>
    <s v="PayPal"/>
    <n v="1742.0255999999999"/>
    <n v="2419.1999999999998"/>
    <x v="0"/>
  </r>
  <r>
    <s v="SALE1076"/>
    <d v="2024-03-19T00:00:00"/>
    <s v="CUST1045"/>
    <s v="PROD33"/>
    <x v="1"/>
    <n v="3"/>
    <n v="3"/>
    <n v="623.82000000000005"/>
    <n v="623.82000000000005"/>
    <n v="0.13"/>
    <n v="0.13"/>
    <s v="COD"/>
    <n v="1628.1702"/>
    <n v="1871.33"/>
    <x v="0"/>
  </r>
  <r>
    <s v="SALE1077"/>
    <d v="2025-08-13T00:00:00"/>
    <s v="CUST1138"/>
    <s v="PROD71"/>
    <x v="9"/>
    <n v="3"/>
    <n v="3"/>
    <n v="575.24"/>
    <n v="575.24"/>
    <n v="0.12"/>
    <n v="0.12"/>
    <s v="COD"/>
    <n v="1518.6335999999999"/>
    <n v="1725.6000000000001"/>
    <x v="1"/>
  </r>
  <r>
    <s v="SALE1078"/>
    <d v="2025-08-09T00:00:00"/>
    <s v="CUST1414"/>
    <s v="PROD4"/>
    <x v="19"/>
    <n v="1"/>
    <n v="1"/>
    <n v="769.4"/>
    <n v="769.4"/>
    <n v="0.16"/>
    <n v="0.16"/>
    <s v="Credit Card"/>
    <n v="646.29599999999994"/>
    <n v="769.24"/>
    <x v="2"/>
  </r>
  <r>
    <s v="SALE1079"/>
    <d v="2024-05-08T00:00:00"/>
    <s v="CUST1329"/>
    <s v="PROD4"/>
    <x v="1"/>
    <n v="1"/>
    <n v="1"/>
    <n v="227.28"/>
    <n v="227.28"/>
    <n v="0.13"/>
    <n v="0.13"/>
    <s v="COD"/>
    <n v="197.7336"/>
    <n v="227.15"/>
    <x v="0"/>
  </r>
  <r>
    <s v="SALE1080"/>
    <d v="2024-03-10T00:00:00"/>
    <s v="CUST1051"/>
    <s v="PROD2"/>
    <x v="1"/>
    <n v="4"/>
    <n v="4"/>
    <n v="127.58"/>
    <n v="127.58"/>
    <n v="0.15"/>
    <n v="0.15"/>
    <s v="Credit Card"/>
    <n v="433.77199999999999"/>
    <n v="510.17"/>
    <x v="0"/>
  </r>
  <r>
    <s v="SALE1081"/>
    <d v="2025-02-14T00:00:00"/>
    <s v="CUST1418"/>
    <s v="PROD44"/>
    <x v="0"/>
    <n v="1"/>
    <n v="1"/>
    <n v="793.21"/>
    <n v="793.21"/>
    <n v="0.09"/>
    <n v="0.09"/>
    <s v="Credit Card"/>
    <n v="721.8211"/>
    <n v="793.12"/>
    <x v="0"/>
  </r>
  <r>
    <s v="SALE1082"/>
    <d v="2025-08-02T00:00:00"/>
    <s v="CUST1301"/>
    <s v="PROD83"/>
    <x v="18"/>
    <n v="3"/>
    <n v="3"/>
    <n v="435.61"/>
    <n v="435.61"/>
    <n v="0.03"/>
    <n v="0.03"/>
    <s v="PayPal"/>
    <n v="1267.6251"/>
    <n v="1306.8"/>
    <x v="0"/>
  </r>
  <r>
    <s v="SALE1083"/>
    <d v="2024-08-27T00:00:00"/>
    <s v="CUST1385"/>
    <s v="PROD29"/>
    <x v="9"/>
    <n v="1"/>
    <n v="1"/>
    <n v="850.06"/>
    <n v="850.06"/>
    <n v="0.28999999999999998"/>
    <n v="0.28999999999999998"/>
    <s v="PayPal"/>
    <n v="603.54259999999988"/>
    <n v="849.77"/>
    <x v="1"/>
  </r>
  <r>
    <s v="SALE1084"/>
    <d v="2024-02-08T00:00:00"/>
    <s v="CUST1347"/>
    <s v="PROD16"/>
    <x v="9"/>
    <n v="2"/>
    <n v="2"/>
    <n v="753.92"/>
    <n v="753.92"/>
    <n v="0.17"/>
    <n v="0.17"/>
    <s v="PayPal"/>
    <n v="1251.5072"/>
    <n v="1507.6699999999998"/>
    <x v="1"/>
  </r>
  <r>
    <s v="SALE1085"/>
    <d v="2024-01-20T00:00:00"/>
    <s v="CUST1488"/>
    <s v="PROD4"/>
    <x v="13"/>
    <n v="3"/>
    <n v="3"/>
    <n v="408.99"/>
    <n v="408.99"/>
    <n v="0.27"/>
    <n v="0.27"/>
    <s v="PayPal"/>
    <n v="895.68809999999996"/>
    <n v="1226.7"/>
    <x v="3"/>
  </r>
  <r>
    <s v="SALE1086"/>
    <d v="2024-10-02T00:00:00"/>
    <s v="CUST1285"/>
    <s v="PROD57"/>
    <x v="3"/>
    <n v="3"/>
    <n v="3"/>
    <n v="404.5"/>
    <n v="404.5"/>
    <n v="0.22"/>
    <n v="0.22"/>
    <s v="PayPal"/>
    <n v="946.53000000000009"/>
    <n v="1213.28"/>
    <x v="0"/>
  </r>
  <r>
    <s v="SALE1087"/>
    <d v="2023-11-09T00:00:00"/>
    <s v="CUST1380"/>
    <s v="PROD39"/>
    <x v="0"/>
    <n v="3"/>
    <n v="3"/>
    <n v="717.81"/>
    <n v="717.81"/>
    <n v="0.17"/>
    <n v="0.17"/>
    <s v="COD"/>
    <n v="1787.3469"/>
    <n v="2153.2599999999998"/>
    <x v="0"/>
  </r>
  <r>
    <s v="SALE1088"/>
    <d v="2023-12-24T00:00:00"/>
    <s v="CUST1251"/>
    <s v="PROD84"/>
    <x v="8"/>
    <n v="3"/>
    <n v="3"/>
    <n v="204.77"/>
    <n v="204.77"/>
    <n v="0.14000000000000001"/>
    <n v="0.14000000000000001"/>
    <s v="Credit Card"/>
    <n v="528.3066"/>
    <n v="614.17000000000007"/>
    <x v="0"/>
  </r>
  <r>
    <s v="SALE1089"/>
    <d v="2025-01-29T00:00:00"/>
    <s v="CUST1039"/>
    <s v="PROD48"/>
    <x v="14"/>
    <n v="4"/>
    <n v="4"/>
    <n v="106.23"/>
    <n v="106.23"/>
    <n v="0.28000000000000003"/>
    <n v="0.28000000000000003"/>
    <s v="COD"/>
    <n v="305.94240000000002"/>
    <n v="424.64000000000004"/>
    <x v="3"/>
  </r>
  <r>
    <s v="SALE1090"/>
    <d v="2025-06-16T00:00:00"/>
    <s v="CUST1325"/>
    <s v="PROD66"/>
    <x v="3"/>
    <n v="2"/>
    <n v="2"/>
    <n v="769.48"/>
    <n v="769.48"/>
    <n v="0.11"/>
    <n v="0.11"/>
    <s v="PayPal"/>
    <n v="1369.6744000000001"/>
    <n v="1538.8500000000001"/>
    <x v="0"/>
  </r>
  <r>
    <s v="SALE1091"/>
    <d v="2025-07-29T00:00:00"/>
    <s v="CUST1255"/>
    <s v="PROD57"/>
    <x v="13"/>
    <n v="2"/>
    <n v="2"/>
    <n v="714.21"/>
    <n v="714.21"/>
    <n v="0.14000000000000001"/>
    <n v="0.14000000000000001"/>
    <s v="Credit Card"/>
    <n v="1228.4412"/>
    <n v="1428.28"/>
    <x v="3"/>
  </r>
  <r>
    <s v="SALE1092"/>
    <d v="2024-10-13T00:00:00"/>
    <s v="CUST1271"/>
    <s v="PROD11"/>
    <x v="10"/>
    <n v="4"/>
    <n v="4"/>
    <n v="632.24"/>
    <n v="632.24"/>
    <n v="0.25"/>
    <n v="0.25"/>
    <s v="PayPal"/>
    <n v="1896.72"/>
    <n v="2528.71"/>
    <x v="0"/>
  </r>
  <r>
    <s v="SALE1093"/>
    <d v="2024-10-10T00:00:00"/>
    <s v="CUST1161"/>
    <s v="PROD78"/>
    <x v="0"/>
    <n v="2"/>
    <n v="2"/>
    <n v="845.27"/>
    <n v="845.27"/>
    <n v="0.18"/>
    <n v="0.18"/>
    <s v="PayPal"/>
    <n v="1386.2428"/>
    <n v="1690.36"/>
    <x v="0"/>
  </r>
  <r>
    <s v="SALE1094"/>
    <d v="2025-06-08T00:00:00"/>
    <s v="CUST1497"/>
    <s v="PROD87"/>
    <x v="13"/>
    <n v="1"/>
    <n v="1"/>
    <n v="575.94000000000005"/>
    <n v="575.94000000000005"/>
    <n v="0.17"/>
    <n v="0.17"/>
    <s v="Credit Card"/>
    <n v="478.03019999999998"/>
    <n v="575.7700000000001"/>
    <x v="3"/>
  </r>
  <r>
    <s v="SALE1095"/>
    <d v="2024-11-24T00:00:00"/>
    <s v="CUST1251"/>
    <s v="PROD84"/>
    <x v="10"/>
    <n v="1"/>
    <n v="1"/>
    <n v="907.97"/>
    <n v="907.97"/>
    <n v="0.26"/>
    <n v="0.26"/>
    <s v="COD"/>
    <n v="671.89779999999996"/>
    <n v="907.71"/>
    <x v="0"/>
  </r>
  <r>
    <s v="SALE1096"/>
    <d v="2025-02-07T00:00:00"/>
    <s v="CUST1266"/>
    <s v="PROD20"/>
    <x v="18"/>
    <n v="1"/>
    <n v="1"/>
    <n v="99.35"/>
    <n v="99.35"/>
    <n v="0.08"/>
    <n v="0.08"/>
    <s v="COD"/>
    <n v="91.402000000000001"/>
    <n v="99.27"/>
    <x v="0"/>
  </r>
  <r>
    <s v="SALE1097"/>
    <d v="2024-10-31T00:00:00"/>
    <s v="CUST1071"/>
    <s v="PROD0"/>
    <x v="0"/>
    <n v="2"/>
    <n v="2"/>
    <n v="374.42"/>
    <n v="374.42"/>
    <n v="0.21"/>
    <n v="0.21"/>
    <s v="COD"/>
    <n v="591.58360000000005"/>
    <n v="748.63"/>
    <x v="0"/>
  </r>
  <r>
    <s v="SALE1098"/>
    <d v="2025-07-31T00:00:00"/>
    <s v="CUST1481"/>
    <s v="PROD15"/>
    <x v="10"/>
    <n v="3"/>
    <n v="3"/>
    <n v="248.43"/>
    <n v="248.43"/>
    <n v="0.24"/>
    <n v="0.24"/>
    <s v="COD"/>
    <n v="566.42039999999997"/>
    <n v="745.05"/>
    <x v="0"/>
  </r>
  <r>
    <s v="SALE1099"/>
    <d v="2024-12-05T00:00:00"/>
    <s v="CUST1468"/>
    <s v="PROD85"/>
    <x v="8"/>
    <n v="1"/>
    <n v="1"/>
    <n v="784.46"/>
    <n v="784.46"/>
    <n v="0.14000000000000001"/>
    <n v="0.14000000000000001"/>
    <s v="COD"/>
    <n v="674.63560000000007"/>
    <n v="784.32"/>
    <x v="0"/>
  </r>
  <r>
    <s v="SALE1100"/>
    <d v="2024-03-28T00:00:00"/>
    <s v="CUST1259"/>
    <s v="PROD52"/>
    <x v="15"/>
    <n v="3"/>
    <n v="3"/>
    <n v="70.88"/>
    <n v="70.88"/>
    <n v="0.27"/>
    <n v="0.27"/>
    <s v="COD"/>
    <n v="155.22720000000001"/>
    <n v="212.36999999999998"/>
    <x v="3"/>
  </r>
  <r>
    <s v="SALE1101"/>
    <d v="2024-12-15T00:00:00"/>
    <s v="CUST1110"/>
    <s v="PROD8"/>
    <x v="8"/>
    <n v="3"/>
    <n v="3"/>
    <n v="324.29000000000002"/>
    <n v="324.29000000000002"/>
    <n v="0.16"/>
    <n v="0.16"/>
    <s v="COD"/>
    <n v="817.21080000000006"/>
    <n v="972.71000000000015"/>
    <x v="0"/>
  </r>
  <r>
    <s v="SALE1102"/>
    <d v="2025-07-04T00:00:00"/>
    <s v="CUST1141"/>
    <s v="PROD15"/>
    <x v="0"/>
    <n v="4"/>
    <n v="4"/>
    <n v="243.92"/>
    <n v="243.92"/>
    <n v="0.02"/>
    <n v="0.02"/>
    <s v="PayPal"/>
    <n v="956.16639999999995"/>
    <n v="975.66"/>
    <x v="0"/>
  </r>
  <r>
    <s v="SALE1103"/>
    <d v="2023-11-27T00:00:00"/>
    <s v="CUST1375"/>
    <s v="PROD28"/>
    <x v="13"/>
    <n v="1"/>
    <n v="1"/>
    <n v="664.35"/>
    <n v="664.35"/>
    <n v="0"/>
    <n v="0"/>
    <s v="Credit Card"/>
    <n v="664.35"/>
    <n v="664.35"/>
    <x v="3"/>
  </r>
  <r>
    <s v="SALE1104"/>
    <d v="2024-06-25T00:00:00"/>
    <s v="CUST1384"/>
    <s v="PROD21"/>
    <x v="15"/>
    <n v="2"/>
    <n v="2"/>
    <n v="218.07"/>
    <n v="218.07"/>
    <n v="0.19"/>
    <n v="0.19"/>
    <s v="PayPal"/>
    <n v="353.27339999999998"/>
    <n v="435.95"/>
    <x v="3"/>
  </r>
  <r>
    <s v="SALE1105"/>
    <d v="2023-10-29T00:00:00"/>
    <s v="CUST1383"/>
    <s v="PROD15"/>
    <x v="0"/>
    <n v="4"/>
    <n v="4"/>
    <n v="921.83"/>
    <n v="921.83"/>
    <n v="0.27"/>
    <n v="0.27"/>
    <s v="Credit Card"/>
    <n v="2691.7435999999998"/>
    <n v="3687.05"/>
    <x v="0"/>
  </r>
  <r>
    <s v="SALE1106"/>
    <d v="2025-01-04T00:00:00"/>
    <s v="CUST1168"/>
    <s v="PROD50"/>
    <x v="8"/>
    <n v="3"/>
    <n v="3"/>
    <n v="326.2"/>
    <n v="326.2"/>
    <n v="0.22"/>
    <n v="0.22"/>
    <s v="COD"/>
    <n v="763.30799999999999"/>
    <n v="978.37999999999988"/>
    <x v="0"/>
  </r>
  <r>
    <s v="SALE1107"/>
    <d v="2025-02-13T00:00:00"/>
    <s v="CUST1458"/>
    <s v="PROD17"/>
    <x v="12"/>
    <n v="1"/>
    <n v="1"/>
    <n v="244.25"/>
    <n v="244.25"/>
    <n v="0.09"/>
    <n v="0.09"/>
    <s v="PayPal"/>
    <n v="222.26750000000001"/>
    <n v="244.16"/>
    <x v="3"/>
  </r>
  <r>
    <s v="SALE1108"/>
    <d v="2024-06-05T00:00:00"/>
    <s v="CUST1369"/>
    <s v="PROD61"/>
    <x v="15"/>
    <n v="3"/>
    <n v="3"/>
    <n v="808.87"/>
    <n v="808.87"/>
    <n v="0.12"/>
    <n v="0.12"/>
    <s v="COD"/>
    <n v="2135.4168"/>
    <n v="2426.4900000000002"/>
    <x v="3"/>
  </r>
  <r>
    <s v="SALE1109"/>
    <d v="2024-04-05T00:00:00"/>
    <s v="CUST1338"/>
    <s v="PROD31"/>
    <x v="17"/>
    <n v="3"/>
    <n v="3"/>
    <n v="826.15"/>
    <n v="826.15"/>
    <n v="0"/>
    <n v="0"/>
    <s v="PayPal"/>
    <n v="2478.4499999999998"/>
    <n v="2478.4499999999998"/>
    <x v="2"/>
  </r>
  <r>
    <s v="SALE1110"/>
    <d v="2024-12-26T00:00:00"/>
    <s v="CUST1187"/>
    <s v="PROD24"/>
    <x v="12"/>
    <n v="3"/>
    <n v="3"/>
    <n v="631.20000000000005"/>
    <n v="631.20000000000005"/>
    <n v="0.24"/>
    <n v="0.24"/>
    <s v="Credit Card"/>
    <n v="1439.136"/>
    <n v="1893.3600000000001"/>
    <x v="3"/>
  </r>
  <r>
    <s v="SALE1111"/>
    <d v="2024-01-25T00:00:00"/>
    <s v="CUST1274"/>
    <s v="PROD58"/>
    <x v="15"/>
    <n v="1"/>
    <n v="1"/>
    <n v="937.01"/>
    <n v="937.01"/>
    <n v="7.0000000000000007E-2"/>
    <n v="7.0000000000000007E-2"/>
    <s v="Credit Card"/>
    <n v="871.41929999999991"/>
    <n v="936.93999999999994"/>
    <x v="3"/>
  </r>
  <r>
    <s v="SALE1112"/>
    <d v="2024-01-25T00:00:00"/>
    <s v="CUST1151"/>
    <s v="PROD73"/>
    <x v="3"/>
    <n v="2"/>
    <n v="2"/>
    <n v="644"/>
    <n v="644"/>
    <n v="0.04"/>
    <n v="0.04"/>
    <s v="PayPal"/>
    <n v="1236.48"/>
    <n v="1287.96"/>
    <x v="0"/>
  </r>
  <r>
    <s v="SALE1113"/>
    <d v="2025-08-19T00:00:00"/>
    <s v="CUST1094"/>
    <s v="PROD91"/>
    <x v="3"/>
    <n v="3"/>
    <n v="3"/>
    <n v="629.58000000000004"/>
    <n v="629.58000000000004"/>
    <n v="0.05"/>
    <n v="0.05"/>
    <s v="Credit Card"/>
    <n v="1794.3030000000001"/>
    <n v="1888.6900000000003"/>
    <x v="0"/>
  </r>
  <r>
    <s v="SALE1114"/>
    <d v="2025-05-14T00:00:00"/>
    <s v="CUST1466"/>
    <s v="PROD87"/>
    <x v="17"/>
    <n v="2"/>
    <n v="2"/>
    <n v="121.52"/>
    <n v="121.52"/>
    <n v="0.18"/>
    <n v="0.18"/>
    <s v="COD"/>
    <n v="199.2928"/>
    <n v="242.85999999999999"/>
    <x v="2"/>
  </r>
  <r>
    <s v="SALE1115"/>
    <d v="2024-05-08T00:00:00"/>
    <s v="CUST1401"/>
    <s v="PROD65"/>
    <x v="12"/>
    <n v="2"/>
    <n v="2"/>
    <n v="549.83000000000004"/>
    <n v="549.83000000000004"/>
    <n v="7.0000000000000007E-2"/>
    <n v="7.0000000000000007E-2"/>
    <s v="PayPal"/>
    <n v="1022.6838"/>
    <n v="1099.5900000000001"/>
    <x v="3"/>
  </r>
  <r>
    <s v="SALE1116"/>
    <d v="2023-10-20T00:00:00"/>
    <s v="CUST1140"/>
    <s v="PROD13"/>
    <x v="2"/>
    <n v="3"/>
    <n v="3"/>
    <n v="278.38"/>
    <n v="278.38"/>
    <n v="0.03"/>
    <n v="0.03"/>
    <s v="Credit Card"/>
    <n v="810.08579999999995"/>
    <n v="835.11"/>
    <x v="1"/>
  </r>
  <r>
    <s v="SALE1117"/>
    <d v="2024-08-06T00:00:00"/>
    <s v="CUST1437"/>
    <s v="PROD96"/>
    <x v="0"/>
    <n v="4"/>
    <n v="4"/>
    <n v="723.66"/>
    <n v="723.66"/>
    <n v="0.03"/>
    <n v="0.03"/>
    <s v="PayPal"/>
    <n v="2807.8008"/>
    <n v="2894.6099999999997"/>
    <x v="0"/>
  </r>
  <r>
    <s v="SALE1118"/>
    <d v="2025-01-30T00:00:00"/>
    <s v="CUST1205"/>
    <s v="PROD72"/>
    <x v="11"/>
    <n v="1"/>
    <n v="1"/>
    <n v="724.74"/>
    <n v="724.74"/>
    <n v="0.15"/>
    <n v="0.15"/>
    <s v="PayPal"/>
    <n v="616.029"/>
    <n v="724.59"/>
    <x v="2"/>
  </r>
  <r>
    <s v="SALE1119"/>
    <d v="2023-12-11T00:00:00"/>
    <s v="CUST1455"/>
    <s v="PROD21"/>
    <x v="5"/>
    <n v="2"/>
    <n v="2"/>
    <n v="961.84"/>
    <n v="961.84"/>
    <n v="0.25"/>
    <n v="0.25"/>
    <s v="PayPal"/>
    <n v="1442.76"/>
    <n v="1923.43"/>
    <x v="2"/>
  </r>
  <r>
    <s v="SALE1120"/>
    <d v="2024-06-03T00:00:00"/>
    <s v="CUST1020"/>
    <s v="PROD37"/>
    <x v="9"/>
    <n v="4"/>
    <n v="4"/>
    <n v="21.12"/>
    <n v="21.12"/>
    <n v="0.18"/>
    <n v="0.18"/>
    <s v="COD"/>
    <n v="69.273600000000002"/>
    <n v="84.3"/>
    <x v="1"/>
  </r>
  <r>
    <s v="SALE1121"/>
    <d v="2024-10-14T00:00:00"/>
    <s v="CUST1319"/>
    <s v="PROD0"/>
    <x v="5"/>
    <n v="3"/>
    <n v="3"/>
    <n v="819.93"/>
    <n v="819.93"/>
    <n v="0.08"/>
    <n v="0.08"/>
    <s v="PayPal"/>
    <n v="2263.0068000000001"/>
    <n v="2459.71"/>
    <x v="2"/>
  </r>
  <r>
    <s v="SALE1122"/>
    <d v="2025-03-09T00:00:00"/>
    <s v="CUST1294"/>
    <s v="PROD42"/>
    <x v="6"/>
    <n v="2"/>
    <n v="2"/>
    <n v="700.95"/>
    <n v="700.95"/>
    <n v="0.18"/>
    <n v="0.18"/>
    <s v="Credit Card"/>
    <n v="1149.558"/>
    <n v="1401.72"/>
    <x v="3"/>
  </r>
  <r>
    <s v="SALE1123"/>
    <d v="2025-09-10T00:00:00"/>
    <s v="CUST1141"/>
    <s v="PROD17"/>
    <x v="7"/>
    <n v="2"/>
    <n v="2"/>
    <n v="456.38"/>
    <n v="456.38"/>
    <n v="0.12"/>
    <n v="0.12"/>
    <s v="Credit Card"/>
    <n v="803.22879999999998"/>
    <n v="912.64"/>
    <x v="2"/>
  </r>
  <r>
    <s v="SALE1124"/>
    <d v="2024-06-04T00:00:00"/>
    <s v="CUST1361"/>
    <s v="PROD76"/>
    <x v="7"/>
    <n v="3"/>
    <n v="3"/>
    <n v="291.05"/>
    <n v="291.05"/>
    <n v="0.3"/>
    <n v="0.3"/>
    <s v="Credit Card"/>
    <n v="611.20500000000004"/>
    <n v="872.85000000000014"/>
    <x v="2"/>
  </r>
  <r>
    <s v="SALE1125"/>
    <d v="2024-01-16T00:00:00"/>
    <s v="CUST1233"/>
    <s v="PROD95"/>
    <x v="10"/>
    <n v="2"/>
    <n v="2"/>
    <n v="463.52"/>
    <n v="463.52"/>
    <n v="0.27"/>
    <n v="0.27"/>
    <s v="PayPal"/>
    <n v="676.73919999999998"/>
    <n v="926.77"/>
    <x v="0"/>
  </r>
  <r>
    <s v="SALE1126"/>
    <d v="2024-12-27T00:00:00"/>
    <s v="CUST1379"/>
    <s v="PROD0"/>
    <x v="1"/>
    <n v="3"/>
    <n v="3"/>
    <n v="241.64"/>
    <n v="241.64"/>
    <n v="0.28999999999999998"/>
    <n v="0.28999999999999998"/>
    <s v="PayPal"/>
    <n v="514.69319999999993"/>
    <n v="724.63"/>
    <x v="0"/>
  </r>
  <r>
    <s v="SALE1127"/>
    <d v="2025-06-09T00:00:00"/>
    <s v="CUST1483"/>
    <s v="PROD30"/>
    <x v="15"/>
    <n v="2"/>
    <n v="2"/>
    <n v="47.86"/>
    <n v="47.86"/>
    <n v="0.03"/>
    <n v="0.03"/>
    <s v="PayPal"/>
    <n v="92.848399999999998"/>
    <n v="95.69"/>
    <x v="3"/>
  </r>
  <r>
    <s v="SALE1128"/>
    <d v="2024-08-05T00:00:00"/>
    <s v="CUST1344"/>
    <s v="PROD92"/>
    <x v="0"/>
    <n v="1"/>
    <n v="1"/>
    <n v="805.07"/>
    <n v="805.07"/>
    <n v="0.06"/>
    <n v="0.06"/>
    <s v="COD"/>
    <n v="756.76580000000001"/>
    <n v="805.0100000000001"/>
    <x v="0"/>
  </r>
  <r>
    <s v="SALE1129"/>
    <d v="2025-04-06T00:00:00"/>
    <s v="CUST1373"/>
    <s v="PROD34"/>
    <x v="8"/>
    <n v="3"/>
    <n v="3"/>
    <n v="848.48"/>
    <n v="848.48"/>
    <n v="0"/>
    <n v="0"/>
    <s v="COD"/>
    <n v="2545.44"/>
    <n v="2545.44"/>
    <x v="0"/>
  </r>
  <r>
    <s v="SALE1130"/>
    <d v="2024-08-08T00:00:00"/>
    <s v="CUST1244"/>
    <s v="PROD53"/>
    <x v="2"/>
    <n v="2"/>
    <n v="2"/>
    <n v="568.95000000000005"/>
    <n v="568.95000000000005"/>
    <n v="0.22"/>
    <n v="0.22"/>
    <s v="Credit Card"/>
    <n v="887.56200000000013"/>
    <n v="1137.68"/>
    <x v="1"/>
  </r>
  <r>
    <s v="SALE1131"/>
    <d v="2025-04-17T00:00:00"/>
    <s v="CUST1162"/>
    <s v="PROD53"/>
    <x v="19"/>
    <n v="3"/>
    <n v="3"/>
    <n v="269.83999999999997"/>
    <n v="269.83999999999997"/>
    <n v="0.05"/>
    <n v="0.05"/>
    <s v="PayPal"/>
    <n v="769.04399999999998"/>
    <n v="809.47"/>
    <x v="2"/>
  </r>
  <r>
    <s v="SALE1132"/>
    <d v="2025-03-30T00:00:00"/>
    <s v="CUST1309"/>
    <s v="PROD62"/>
    <x v="13"/>
    <n v="4"/>
    <n v="4"/>
    <n v="267.36"/>
    <n v="267.36"/>
    <n v="0.27"/>
    <n v="0.27"/>
    <s v="PayPal"/>
    <n v="780.69119999999998"/>
    <n v="1069.17"/>
    <x v="3"/>
  </r>
  <r>
    <s v="SALE1133"/>
    <d v="2024-12-21T00:00:00"/>
    <s v="CUST1114"/>
    <s v="PROD37"/>
    <x v="8"/>
    <n v="1"/>
    <n v="1"/>
    <n v="438.41"/>
    <n v="438.41"/>
    <n v="0.09"/>
    <n v="0.09"/>
    <s v="Credit Card"/>
    <n v="398.95310000000012"/>
    <n v="438.32000000000005"/>
    <x v="0"/>
  </r>
  <r>
    <s v="SALE1134"/>
    <d v="2024-05-31T00:00:00"/>
    <s v="CUST1164"/>
    <s v="PROD51"/>
    <x v="14"/>
    <n v="2"/>
    <n v="2"/>
    <n v="86.72"/>
    <n v="86.72"/>
    <n v="0.28000000000000003"/>
    <n v="0.28000000000000003"/>
    <s v="COD"/>
    <n v="124.8768"/>
    <n v="173.16"/>
    <x v="3"/>
  </r>
  <r>
    <s v="SALE1135"/>
    <d v="2025-03-06T00:00:00"/>
    <s v="CUST1425"/>
    <s v="PROD89"/>
    <x v="16"/>
    <n v="4"/>
    <n v="4"/>
    <n v="630.21"/>
    <n v="630.21"/>
    <n v="0.14000000000000001"/>
    <n v="0.14000000000000001"/>
    <s v="COD"/>
    <n v="2167.9223999999999"/>
    <n v="2520.7000000000003"/>
    <x v="3"/>
  </r>
  <r>
    <s v="SALE1136"/>
    <d v="2024-10-10T00:00:00"/>
    <s v="CUST1359"/>
    <s v="PROD59"/>
    <x v="16"/>
    <n v="3"/>
    <n v="3"/>
    <n v="180.84"/>
    <n v="180.84"/>
    <n v="0.03"/>
    <n v="0.03"/>
    <s v="PayPal"/>
    <n v="526.24439999999993"/>
    <n v="542.49"/>
    <x v="3"/>
  </r>
  <r>
    <s v="SALE1137"/>
    <d v="2024-05-29T00:00:00"/>
    <s v="CUST1004"/>
    <s v="PROD64"/>
    <x v="9"/>
    <n v="1"/>
    <n v="1"/>
    <n v="453.41"/>
    <n v="453.41"/>
    <n v="0.04"/>
    <n v="0.04"/>
    <s v="COD"/>
    <n v="435.27359999999999"/>
    <n v="453.37"/>
    <x v="1"/>
  </r>
  <r>
    <s v="SALE1138"/>
    <d v="2025-10-10T00:00:00"/>
    <s v="CUST1024"/>
    <s v="PROD51"/>
    <x v="16"/>
    <n v="1"/>
    <n v="1"/>
    <n v="629.09"/>
    <n v="629.09"/>
    <n v="0.02"/>
    <n v="0.02"/>
    <s v="Credit Card"/>
    <n v="616.50819999999999"/>
    <n v="629.07000000000005"/>
    <x v="3"/>
  </r>
  <r>
    <s v="SALE1139"/>
    <d v="2024-08-14T00:00:00"/>
    <s v="CUST1022"/>
    <s v="PROD77"/>
    <x v="17"/>
    <n v="2"/>
    <n v="2"/>
    <n v="257.45"/>
    <n v="257.45"/>
    <n v="0"/>
    <n v="0"/>
    <s v="COD"/>
    <n v="514.9"/>
    <n v="514.9"/>
    <x v="2"/>
  </r>
  <r>
    <s v="SALE1140"/>
    <d v="2025-07-23T00:00:00"/>
    <s v="CUST1179"/>
    <s v="PROD34"/>
    <x v="10"/>
    <n v="2"/>
    <n v="2"/>
    <n v="696.61"/>
    <n v="696.61"/>
    <n v="0.17"/>
    <n v="0.17"/>
    <s v="PayPal"/>
    <n v="1156.3725999999999"/>
    <n v="1393.05"/>
    <x v="0"/>
  </r>
  <r>
    <s v="SALE1141"/>
    <d v="2024-05-04T00:00:00"/>
    <s v="CUST1373"/>
    <s v="PROD46"/>
    <x v="4"/>
    <n v="2"/>
    <n v="2"/>
    <n v="143.79"/>
    <n v="143.79"/>
    <n v="0.1"/>
    <n v="0.1"/>
    <s v="PayPal"/>
    <n v="258.822"/>
    <n v="287.47999999999996"/>
    <x v="2"/>
  </r>
  <r>
    <s v="SALE1142"/>
    <d v="2024-11-12T00:00:00"/>
    <s v="CUST1296"/>
    <s v="PROD83"/>
    <x v="8"/>
    <n v="3"/>
    <n v="3"/>
    <n v="460.93"/>
    <n v="460.93"/>
    <n v="0.19"/>
    <n v="0.19"/>
    <s v="COD"/>
    <n v="1120.0599"/>
    <n v="1382.6"/>
    <x v="0"/>
  </r>
  <r>
    <s v="SALE1143"/>
    <d v="2024-01-10T00:00:00"/>
    <s v="CUST1499"/>
    <s v="PROD28"/>
    <x v="11"/>
    <n v="2"/>
    <n v="2"/>
    <n v="67.55"/>
    <n v="67.55"/>
    <n v="0.03"/>
    <n v="0.03"/>
    <s v="Credit Card"/>
    <n v="131.047"/>
    <n v="135.07"/>
    <x v="2"/>
  </r>
  <r>
    <s v="SALE1144"/>
    <d v="2024-05-21T00:00:00"/>
    <s v="CUST1210"/>
    <s v="PROD49"/>
    <x v="8"/>
    <n v="3"/>
    <n v="3"/>
    <n v="803.31"/>
    <n v="803.31"/>
    <n v="0.1"/>
    <n v="0.1"/>
    <s v="PayPal"/>
    <n v="2168.9369999999999"/>
    <n v="2409.83"/>
    <x v="0"/>
  </r>
  <r>
    <s v="SALE1145"/>
    <d v="2025-06-13T00:00:00"/>
    <s v="CUST1432"/>
    <s v="PROD16"/>
    <x v="13"/>
    <n v="4"/>
    <n v="4"/>
    <n v="254.71"/>
    <n v="254.71"/>
    <n v="0.2"/>
    <n v="0.2"/>
    <s v="COD"/>
    <n v="815.07200000000012"/>
    <n v="1018.64"/>
    <x v="3"/>
  </r>
  <r>
    <s v="SALE1146"/>
    <d v="2024-08-04T00:00:00"/>
    <s v="CUST1051"/>
    <s v="PROD50"/>
    <x v="5"/>
    <n v="4"/>
    <n v="4"/>
    <n v="594.89"/>
    <n v="594.89"/>
    <n v="0.3"/>
    <n v="0.3"/>
    <s v="PayPal"/>
    <n v="1665.692"/>
    <n v="2379.2599999999998"/>
    <x v="2"/>
  </r>
  <r>
    <s v="SALE1147"/>
    <d v="2025-07-16T00:00:00"/>
    <s v="CUST1219"/>
    <s v="PROD91"/>
    <x v="6"/>
    <n v="2"/>
    <n v="2"/>
    <n v="844.31"/>
    <n v="844.31"/>
    <n v="7.0000000000000007E-2"/>
    <n v="7.0000000000000007E-2"/>
    <s v="PayPal"/>
    <n v="1570.4166"/>
    <n v="1688.55"/>
    <x v="3"/>
  </r>
  <r>
    <s v="SALE1148"/>
    <d v="2024-10-04T00:00:00"/>
    <s v="CUST1134"/>
    <s v="PROD15"/>
    <x v="16"/>
    <n v="4"/>
    <n v="4"/>
    <n v="101.33"/>
    <n v="101.33"/>
    <n v="0"/>
    <n v="0"/>
    <s v="Credit Card"/>
    <n v="405.32"/>
    <n v="405.32"/>
    <x v="3"/>
  </r>
  <r>
    <s v="SALE1149"/>
    <d v="2025-06-16T00:00:00"/>
    <s v="CUST1131"/>
    <s v="PROD26"/>
    <x v="2"/>
    <n v="3"/>
    <n v="3"/>
    <n v="922.56"/>
    <n v="922.56"/>
    <n v="0.18"/>
    <n v="0.18"/>
    <s v="PayPal"/>
    <n v="2269.4976000000001"/>
    <n v="2767.5"/>
    <x v="1"/>
  </r>
  <r>
    <s v="SALE1150"/>
    <d v="2024-03-01T00:00:00"/>
    <s v="CUST1432"/>
    <s v="PROD38"/>
    <x v="7"/>
    <n v="4"/>
    <n v="4"/>
    <n v="867.19"/>
    <n v="867.19"/>
    <n v="7.0000000000000007E-2"/>
    <n v="7.0000000000000007E-2"/>
    <s v="COD"/>
    <n v="3225.9468000000002"/>
    <n v="3468.69"/>
    <x v="2"/>
  </r>
  <r>
    <s v="SALE1151"/>
    <d v="2024-06-11T00:00:00"/>
    <s v="CUST1006"/>
    <s v="PROD83"/>
    <x v="1"/>
    <n v="3"/>
    <n v="3"/>
    <n v="816.87"/>
    <n v="816.87"/>
    <n v="0.14000000000000001"/>
    <n v="0.14000000000000001"/>
    <s v="PayPal"/>
    <n v="2107.5246000000002"/>
    <n v="2450.4700000000003"/>
    <x v="0"/>
  </r>
  <r>
    <s v="SALE1152"/>
    <d v="2025-09-24T00:00:00"/>
    <s v="CUST1480"/>
    <s v="PROD65"/>
    <x v="0"/>
    <n v="3"/>
    <n v="3"/>
    <n v="258.06"/>
    <n v="258.06"/>
    <n v="0"/>
    <n v="0"/>
    <s v="PayPal"/>
    <n v="774.18000000000006"/>
    <n v="774.18000000000006"/>
    <x v="0"/>
  </r>
  <r>
    <s v="SALE1153"/>
    <d v="2025-02-06T00:00:00"/>
    <s v="CUST1312"/>
    <s v="PROD38"/>
    <x v="7"/>
    <n v="2"/>
    <n v="2"/>
    <n v="574.58000000000004"/>
    <n v="574.58000000000004"/>
    <n v="0.06"/>
    <n v="0.06"/>
    <s v="Credit Card"/>
    <n v="1080.2103999999999"/>
    <n v="1149.1000000000001"/>
    <x v="2"/>
  </r>
  <r>
    <s v="SALE1154"/>
    <d v="2024-10-22T00:00:00"/>
    <s v="CUST1022"/>
    <s v="PROD83"/>
    <x v="16"/>
    <n v="2"/>
    <n v="2"/>
    <n v="472.18"/>
    <n v="472.18"/>
    <n v="0.27"/>
    <n v="0.27"/>
    <s v="PayPal"/>
    <n v="689.38279999999997"/>
    <n v="944.09"/>
    <x v="3"/>
  </r>
  <r>
    <s v="SALE1155"/>
    <d v="2024-09-21T00:00:00"/>
    <s v="CUST1340"/>
    <s v="PROD41"/>
    <x v="3"/>
    <n v="2"/>
    <n v="2"/>
    <n v="20.47"/>
    <n v="20.47"/>
    <n v="0.12"/>
    <n v="0.12"/>
    <s v="COD"/>
    <n v="36.027200000000001"/>
    <n v="40.82"/>
    <x v="0"/>
  </r>
  <r>
    <s v="SALE1156"/>
    <d v="2025-09-23T00:00:00"/>
    <s v="CUST1023"/>
    <s v="PROD22"/>
    <x v="4"/>
    <n v="3"/>
    <n v="3"/>
    <n v="235.41"/>
    <n v="235.41"/>
    <n v="0.15"/>
    <n v="0.15"/>
    <s v="PayPal"/>
    <n v="600.29549999999995"/>
    <n v="706.08"/>
    <x v="2"/>
  </r>
  <r>
    <s v="SALE1157"/>
    <d v="2025-06-03T00:00:00"/>
    <s v="CUST1230"/>
    <s v="PROD78"/>
    <x v="4"/>
    <n v="3"/>
    <n v="3"/>
    <n v="744.9"/>
    <n v="744.9"/>
    <n v="0.27"/>
    <n v="0.27"/>
    <s v="PayPal"/>
    <n v="1631.3309999999999"/>
    <n v="2234.4299999999998"/>
    <x v="2"/>
  </r>
  <r>
    <s v="SALE1158"/>
    <d v="2024-09-24T00:00:00"/>
    <s v="CUST1047"/>
    <s v="PROD18"/>
    <x v="0"/>
    <n v="2"/>
    <n v="2"/>
    <n v="382.2"/>
    <n v="382.2"/>
    <n v="0.15"/>
    <n v="0.15"/>
    <s v="Credit Card"/>
    <n v="649.74"/>
    <n v="764.25"/>
    <x v="0"/>
  </r>
  <r>
    <s v="SALE1159"/>
    <d v="2025-08-12T00:00:00"/>
    <s v="CUST1346"/>
    <s v="PROD90"/>
    <x v="9"/>
    <n v="1"/>
    <n v="1"/>
    <n v="269.25"/>
    <n v="269.25"/>
    <n v="0.14000000000000001"/>
    <n v="0.14000000000000001"/>
    <s v="PayPal"/>
    <n v="231.55500000000001"/>
    <n v="269.11"/>
    <x v="1"/>
  </r>
  <r>
    <s v="SALE1160"/>
    <d v="2024-03-16T00:00:00"/>
    <s v="CUST1365"/>
    <s v="PROD30"/>
    <x v="19"/>
    <n v="2"/>
    <n v="2"/>
    <n v="723.75"/>
    <n v="723.75"/>
    <n v="0.03"/>
    <n v="0.03"/>
    <s v="PayPal"/>
    <n v="1404.075"/>
    <n v="1447.47"/>
    <x v="2"/>
  </r>
  <r>
    <s v="SALE1161"/>
    <d v="2025-06-24T00:00:00"/>
    <s v="CUST1281"/>
    <s v="PROD19"/>
    <x v="12"/>
    <n v="4"/>
    <n v="4"/>
    <n v="58.92"/>
    <n v="58.92"/>
    <n v="0.18"/>
    <n v="0.18"/>
    <s v="Credit Card"/>
    <n v="193.2576"/>
    <n v="235.5"/>
    <x v="3"/>
  </r>
  <r>
    <s v="SALE1162"/>
    <d v="2024-05-26T00:00:00"/>
    <s v="CUST1188"/>
    <s v="PROD71"/>
    <x v="15"/>
    <n v="2"/>
    <n v="2"/>
    <n v="913.08"/>
    <n v="913.08"/>
    <n v="0.26"/>
    <n v="0.26"/>
    <s v="Credit Card"/>
    <n v="1351.3584000000001"/>
    <n v="1825.9"/>
    <x v="3"/>
  </r>
  <r>
    <s v="SALE1163"/>
    <d v="2025-02-03T00:00:00"/>
    <s v="CUST1242"/>
    <s v="PROD81"/>
    <x v="8"/>
    <n v="1"/>
    <n v="1"/>
    <n v="791.83"/>
    <n v="791.83"/>
    <n v="0.28000000000000003"/>
    <n v="0.28000000000000003"/>
    <s v="PayPal"/>
    <n v="570.11760000000004"/>
    <n v="791.55000000000007"/>
    <x v="0"/>
  </r>
  <r>
    <s v="SALE1164"/>
    <d v="2024-08-02T00:00:00"/>
    <s v="CUST1471"/>
    <s v="PROD3"/>
    <x v="10"/>
    <n v="1"/>
    <n v="1"/>
    <n v="74.290000000000006"/>
    <n v="74.290000000000006"/>
    <n v="0.3"/>
    <n v="0.3"/>
    <s v="COD"/>
    <n v="52.003"/>
    <n v="73.990000000000009"/>
    <x v="0"/>
  </r>
  <r>
    <s v="SALE1165"/>
    <d v="2023-11-21T00:00:00"/>
    <s v="CUST1243"/>
    <s v="PROD35"/>
    <x v="6"/>
    <n v="2"/>
    <n v="2"/>
    <n v="961.68"/>
    <n v="961.68"/>
    <n v="0.27"/>
    <n v="0.27"/>
    <s v="PayPal"/>
    <n v="1404.0527999999999"/>
    <n v="1923.09"/>
    <x v="3"/>
  </r>
  <r>
    <s v="SALE1166"/>
    <d v="2025-03-06T00:00:00"/>
    <s v="CUST1494"/>
    <s v="PROD19"/>
    <x v="7"/>
    <n v="1"/>
    <n v="1"/>
    <n v="90.72"/>
    <n v="90.72"/>
    <n v="0.1"/>
    <n v="0.1"/>
    <s v="PayPal"/>
    <n v="81.647999999999996"/>
    <n v="90.62"/>
    <x v="2"/>
  </r>
  <r>
    <s v="SALE1167"/>
    <d v="2025-02-01T00:00:00"/>
    <s v="CUST1060"/>
    <s v="PROD58"/>
    <x v="4"/>
    <n v="1"/>
    <n v="1"/>
    <n v="458.69"/>
    <n v="458.69"/>
    <n v="0.16"/>
    <n v="0.16"/>
    <s v="PayPal"/>
    <n v="385.2996"/>
    <n v="458.53"/>
    <x v="2"/>
  </r>
  <r>
    <s v="SALE1168"/>
    <d v="2024-02-24T00:00:00"/>
    <s v="CUST1231"/>
    <s v="PROD34"/>
    <x v="4"/>
    <n v="1"/>
    <n v="1"/>
    <n v="168.29"/>
    <n v="168.29"/>
    <n v="0.05"/>
    <n v="0.05"/>
    <s v="PayPal"/>
    <n v="159.87549999999999"/>
    <n v="168.23999999999998"/>
    <x v="2"/>
  </r>
  <r>
    <s v="SALE1169"/>
    <d v="2024-09-14T00:00:00"/>
    <s v="CUST1211"/>
    <s v="PROD17"/>
    <x v="1"/>
    <n v="1"/>
    <n v="1"/>
    <n v="391.77"/>
    <n v="391.77"/>
    <n v="0.1"/>
    <n v="0.1"/>
    <s v="PayPal"/>
    <n v="352.59300000000002"/>
    <n v="391.66999999999996"/>
    <x v="0"/>
  </r>
  <r>
    <s v="SALE1170"/>
    <d v="2025-08-31T00:00:00"/>
    <s v="CUST1343"/>
    <s v="PROD12"/>
    <x v="7"/>
    <n v="1"/>
    <n v="1"/>
    <n v="424.83"/>
    <n v="424.83"/>
    <n v="0.05"/>
    <n v="0.05"/>
    <s v="COD"/>
    <n v="403.58850000000001"/>
    <n v="424.78"/>
    <x v="2"/>
  </r>
  <r>
    <s v="SALE1171"/>
    <d v="2024-01-17T00:00:00"/>
    <s v="CUST1053"/>
    <s v="PROD11"/>
    <x v="0"/>
    <n v="1"/>
    <n v="1"/>
    <n v="499.46"/>
    <n v="499.46"/>
    <n v="0.1"/>
    <n v="0.1"/>
    <s v="Credit Card"/>
    <n v="449.51400000000001"/>
    <n v="499.35999999999996"/>
    <x v="0"/>
  </r>
  <r>
    <s v="SALE1172"/>
    <d v="2024-02-14T00:00:00"/>
    <s v="CUST1019"/>
    <s v="PROD99"/>
    <x v="8"/>
    <n v="2"/>
    <n v="2"/>
    <n v="698.34"/>
    <n v="698.34"/>
    <n v="0.15"/>
    <n v="0.15"/>
    <s v="PayPal"/>
    <n v="1187.1780000000001"/>
    <n v="1396.53"/>
    <x v="0"/>
  </r>
  <r>
    <s v="SALE1173"/>
    <d v="2023-10-14T00:00:00"/>
    <s v="CUST1283"/>
    <s v="PROD56"/>
    <x v="9"/>
    <n v="2"/>
    <n v="2"/>
    <n v="805.08"/>
    <n v="805.08"/>
    <n v="0.27"/>
    <n v="0.27"/>
    <s v="PayPal"/>
    <n v="1175.4168"/>
    <n v="1609.89"/>
    <x v="1"/>
  </r>
  <r>
    <s v="SALE1174"/>
    <d v="2025-03-26T00:00:00"/>
    <s v="CUST1466"/>
    <s v="PROD76"/>
    <x v="17"/>
    <n v="4"/>
    <n v="4"/>
    <n v="934.79"/>
    <n v="934.79"/>
    <n v="0.08"/>
    <n v="0.08"/>
    <s v="PayPal"/>
    <n v="3440.0272"/>
    <n v="3739.08"/>
    <x v="2"/>
  </r>
  <r>
    <s v="SALE1175"/>
    <d v="2025-10-02T00:00:00"/>
    <s v="CUST1019"/>
    <s v="PROD60"/>
    <x v="8"/>
    <n v="2"/>
    <n v="2"/>
    <n v="424.54"/>
    <n v="424.54"/>
    <n v="0.24"/>
    <n v="0.24"/>
    <s v="PayPal"/>
    <n v="645.30080000000009"/>
    <n v="848.84"/>
    <x v="0"/>
  </r>
  <r>
    <s v="SALE1176"/>
    <d v="2024-06-19T00:00:00"/>
    <s v="CUST1327"/>
    <s v="PROD84"/>
    <x v="1"/>
    <n v="1"/>
    <n v="1"/>
    <n v="235.44"/>
    <n v="235.44"/>
    <n v="0.19"/>
    <n v="0.19"/>
    <s v="COD"/>
    <n v="190.7064"/>
    <n v="235.25"/>
    <x v="0"/>
  </r>
  <r>
    <s v="SALE1177"/>
    <d v="2024-10-03T00:00:00"/>
    <s v="CUST1271"/>
    <s v="PROD49"/>
    <x v="13"/>
    <n v="2"/>
    <n v="2"/>
    <n v="620.71"/>
    <n v="620.71"/>
    <n v="0.27"/>
    <n v="0.27"/>
    <s v="Credit Card"/>
    <n v="906.23660000000007"/>
    <n v="1241.1500000000001"/>
    <x v="3"/>
  </r>
  <r>
    <s v="SALE1178"/>
    <d v="2024-04-15T00:00:00"/>
    <s v="CUST1115"/>
    <s v="PROD16"/>
    <x v="19"/>
    <n v="2"/>
    <n v="2"/>
    <n v="851.77"/>
    <n v="851.77"/>
    <n v="0.13"/>
    <n v="0.13"/>
    <s v="PayPal"/>
    <n v="1482.0798"/>
    <n v="1703.4099999999999"/>
    <x v="2"/>
  </r>
  <r>
    <s v="SALE1179"/>
    <d v="2024-10-04T00:00:00"/>
    <s v="CUST1168"/>
    <s v="PROD45"/>
    <x v="8"/>
    <n v="3"/>
    <n v="3"/>
    <n v="876.01"/>
    <n v="876.01"/>
    <n v="0.2"/>
    <n v="0.2"/>
    <s v="Credit Card"/>
    <n v="2102.424"/>
    <n v="2627.83"/>
    <x v="0"/>
  </r>
  <r>
    <s v="SALE1180"/>
    <d v="2024-03-02T00:00:00"/>
    <s v="CUST1276"/>
    <s v="PROD27"/>
    <x v="11"/>
    <n v="2"/>
    <n v="2"/>
    <n v="717.21"/>
    <n v="717.21"/>
    <n v="0.15"/>
    <n v="0.15"/>
    <s v="COD"/>
    <n v="1219.2570000000001"/>
    <n v="1434.27"/>
    <x v="2"/>
  </r>
  <r>
    <s v="SALE1181"/>
    <d v="2024-02-21T00:00:00"/>
    <s v="CUST1056"/>
    <s v="PROD41"/>
    <x v="2"/>
    <n v="2"/>
    <n v="2"/>
    <n v="871.43"/>
    <n v="871.43"/>
    <n v="0.05"/>
    <n v="0.05"/>
    <s v="Credit Card"/>
    <n v="1655.7170000000001"/>
    <n v="1742.81"/>
    <x v="1"/>
  </r>
  <r>
    <s v="SALE1182"/>
    <d v="2024-01-30T00:00:00"/>
    <s v="CUST1453"/>
    <s v="PROD36"/>
    <x v="4"/>
    <n v="1"/>
    <n v="1"/>
    <n v="514.65"/>
    <n v="514.65"/>
    <n v="0.18"/>
    <n v="0.18"/>
    <s v="Credit Card"/>
    <n v="422.01299999999998"/>
    <n v="514.47"/>
    <x v="2"/>
  </r>
  <r>
    <s v="SALE1183"/>
    <d v="2024-12-24T00:00:00"/>
    <s v="CUST1459"/>
    <s v="PROD62"/>
    <x v="9"/>
    <n v="3"/>
    <n v="3"/>
    <n v="198.76"/>
    <n v="198.76"/>
    <n v="0.28000000000000003"/>
    <n v="0.28000000000000003"/>
    <s v="COD"/>
    <n v="429.32159999999999"/>
    <n v="596"/>
    <x v="1"/>
  </r>
  <r>
    <s v="SALE1184"/>
    <d v="2025-06-03T00:00:00"/>
    <s v="CUST1225"/>
    <s v="PROD63"/>
    <x v="0"/>
    <n v="2"/>
    <n v="2"/>
    <n v="975.72"/>
    <n v="975.72"/>
    <n v="0.16"/>
    <n v="0.16"/>
    <s v="COD"/>
    <n v="1639.2095999999999"/>
    <n v="1951.28"/>
    <x v="0"/>
  </r>
  <r>
    <s v="SALE1185"/>
    <d v="2024-08-01T00:00:00"/>
    <s v="CUST1420"/>
    <s v="PROD15"/>
    <x v="8"/>
    <n v="1"/>
    <n v="1"/>
    <n v="86.03"/>
    <n v="86.03"/>
    <n v="0.01"/>
    <n v="0.01"/>
    <s v="Credit Card"/>
    <n v="85.169700000000006"/>
    <n v="86.02"/>
    <x v="0"/>
  </r>
  <r>
    <s v="SALE1186"/>
    <d v="2025-08-28T00:00:00"/>
    <s v="CUST1087"/>
    <s v="PROD54"/>
    <x v="18"/>
    <n v="4"/>
    <n v="4"/>
    <n v="705.12"/>
    <n v="705.12"/>
    <n v="0.15"/>
    <n v="0.15"/>
    <s v="PayPal"/>
    <n v="2397.4079999999999"/>
    <n v="2820.33"/>
    <x v="0"/>
  </r>
  <r>
    <s v="SALE1187"/>
    <d v="2024-11-06T00:00:00"/>
    <s v="CUST1371"/>
    <s v="PROD18"/>
    <x v="18"/>
    <n v="3"/>
    <n v="3"/>
    <n v="99.77"/>
    <n v="99.77"/>
    <n v="0.01"/>
    <n v="0.01"/>
    <s v="PayPal"/>
    <n v="296.31689999999998"/>
    <n v="299.3"/>
    <x v="0"/>
  </r>
  <r>
    <s v="SALE1188"/>
    <d v="2024-08-26T00:00:00"/>
    <s v="CUST1209"/>
    <s v="PROD34"/>
    <x v="11"/>
    <n v="2"/>
    <n v="2"/>
    <n v="166.26"/>
    <n v="166.26"/>
    <n v="0.14000000000000001"/>
    <n v="0.14000000000000001"/>
    <s v="PayPal"/>
    <n v="285.96719999999999"/>
    <n v="332.38"/>
    <x v="2"/>
  </r>
  <r>
    <s v="SALE1189"/>
    <d v="2025-03-13T00:00:00"/>
    <s v="CUST1459"/>
    <s v="PROD26"/>
    <x v="3"/>
    <n v="1"/>
    <n v="1"/>
    <n v="429.25"/>
    <n v="429.25"/>
    <n v="0.28999999999999998"/>
    <n v="0.28999999999999998"/>
    <s v="Credit Card"/>
    <n v="304.76749999999998"/>
    <n v="428.96"/>
    <x v="0"/>
  </r>
  <r>
    <s v="SALE1190"/>
    <d v="2024-06-25T00:00:00"/>
    <s v="CUST1443"/>
    <s v="PROD0"/>
    <x v="11"/>
    <n v="2"/>
    <n v="2"/>
    <n v="540.48"/>
    <n v="540.48"/>
    <n v="0.28999999999999998"/>
    <n v="0.28999999999999998"/>
    <s v="Credit Card"/>
    <n v="767.48159999999996"/>
    <n v="1080.67"/>
    <x v="2"/>
  </r>
  <r>
    <s v="SALE1191"/>
    <d v="2025-10-06T00:00:00"/>
    <s v="CUST1269"/>
    <s v="PROD59"/>
    <x v="7"/>
    <n v="2"/>
    <n v="2"/>
    <n v="579.52"/>
    <n v="579.52"/>
    <n v="0.01"/>
    <n v="0.01"/>
    <s v="PayPal"/>
    <n v="1147.4495999999999"/>
    <n v="1159.03"/>
    <x v="2"/>
  </r>
  <r>
    <s v="SALE1192"/>
    <d v="2024-11-26T00:00:00"/>
    <s v="CUST1026"/>
    <s v="PROD69"/>
    <x v="1"/>
    <n v="4"/>
    <n v="4"/>
    <n v="477.52"/>
    <n v="477.52"/>
    <n v="7.0000000000000007E-2"/>
    <n v="7.0000000000000007E-2"/>
    <s v="PayPal"/>
    <n v="1776.3743999999999"/>
    <n v="1910.01"/>
    <x v="0"/>
  </r>
  <r>
    <s v="SALE1193"/>
    <d v="2025-02-17T00:00:00"/>
    <s v="CUST1259"/>
    <s v="PROD91"/>
    <x v="16"/>
    <n v="3"/>
    <n v="3"/>
    <n v="242.58"/>
    <n v="242.58"/>
    <n v="0.25"/>
    <n v="0.25"/>
    <s v="Credit Card"/>
    <n v="545.80500000000006"/>
    <n v="727.49"/>
    <x v="3"/>
  </r>
  <r>
    <s v="SALE1194"/>
    <d v="2023-11-20T00:00:00"/>
    <s v="CUST1367"/>
    <s v="PROD26"/>
    <x v="1"/>
    <n v="2"/>
    <n v="2"/>
    <n v="519.29999999999995"/>
    <n v="519.29999999999995"/>
    <n v="0.09"/>
    <n v="0.09"/>
    <s v="PayPal"/>
    <n v="945.12599999999998"/>
    <n v="1038.51"/>
    <x v="0"/>
  </r>
  <r>
    <s v="SALE1195"/>
    <d v="2025-01-27T00:00:00"/>
    <s v="CUST1491"/>
    <s v="PROD94"/>
    <x v="19"/>
    <n v="3"/>
    <n v="3"/>
    <n v="845.67"/>
    <n v="845.67"/>
    <n v="0.12"/>
    <n v="0.12"/>
    <s v="COD"/>
    <n v="2232.5688"/>
    <n v="2536.89"/>
    <x v="2"/>
  </r>
  <r>
    <s v="SALE1196"/>
    <d v="2024-04-13T00:00:00"/>
    <s v="CUST1305"/>
    <s v="PROD55"/>
    <x v="9"/>
    <n v="4"/>
    <n v="4"/>
    <n v="750.26"/>
    <n v="750.26"/>
    <n v="0.01"/>
    <n v="0.01"/>
    <s v="PayPal"/>
    <n v="2971.0295999999998"/>
    <n v="3001.0299999999997"/>
    <x v="1"/>
  </r>
  <r>
    <s v="SALE1197"/>
    <d v="2024-03-31T00:00:00"/>
    <s v="CUST1332"/>
    <s v="PROD92"/>
    <x v="18"/>
    <n v="4"/>
    <n v="4"/>
    <n v="294.38"/>
    <n v="294.38"/>
    <n v="0.2"/>
    <n v="0.2"/>
    <s v="Credit Card"/>
    <n v="942.01600000000008"/>
    <n v="1177.32"/>
    <x v="0"/>
  </r>
  <r>
    <s v="SALE1198"/>
    <d v="2025-09-19T00:00:00"/>
    <s v="CUST1097"/>
    <s v="PROD96"/>
    <x v="17"/>
    <n v="3"/>
    <n v="3"/>
    <n v="583.52"/>
    <n v="583.52"/>
    <n v="7.0000000000000007E-2"/>
    <n v="7.0000000000000007E-2"/>
    <s v="PayPal"/>
    <n v="1628.0208"/>
    <n v="1750.49"/>
    <x v="2"/>
  </r>
  <r>
    <s v="SALE1199"/>
    <d v="2024-06-10T00:00:00"/>
    <s v="CUST1470"/>
    <s v="PROD89"/>
    <x v="9"/>
    <n v="2"/>
    <n v="2"/>
    <n v="635.22"/>
    <n v="635.22"/>
    <n v="0.3"/>
    <n v="0.3"/>
    <s v="COD"/>
    <n v="889.30799999999999"/>
    <n v="1270.1400000000001"/>
    <x v="1"/>
  </r>
  <r>
    <s v="SALE1200"/>
    <d v="2024-01-22T00:00:00"/>
    <s v="CUST1428"/>
    <s v="PROD66"/>
    <x v="17"/>
    <n v="1"/>
    <n v="1"/>
    <n v="743.55"/>
    <n v="743.55"/>
    <n v="0.11"/>
    <n v="0.11"/>
    <s v="COD"/>
    <n v="661.7595"/>
    <n v="743.43999999999994"/>
    <x v="2"/>
  </r>
  <r>
    <s v="SALE1201"/>
    <d v="2024-03-26T00:00:00"/>
    <s v="CUST1101"/>
    <s v="PROD44"/>
    <x v="0"/>
    <n v="4"/>
    <n v="4"/>
    <n v="530.45000000000005"/>
    <n v="530.45000000000005"/>
    <n v="0.13"/>
    <n v="0.13"/>
    <s v="Credit Card"/>
    <n v="1845.9659999999999"/>
    <n v="2121.67"/>
    <x v="0"/>
  </r>
  <r>
    <s v="SALE1202"/>
    <d v="2024-03-20T00:00:00"/>
    <s v="CUST1264"/>
    <s v="PROD66"/>
    <x v="11"/>
    <n v="2"/>
    <n v="2"/>
    <n v="972.4"/>
    <n v="972.4"/>
    <n v="0.06"/>
    <n v="0.06"/>
    <s v="COD"/>
    <n v="1828.1120000000001"/>
    <n v="1944.74"/>
    <x v="2"/>
  </r>
  <r>
    <s v="SALE1203"/>
    <d v="2025-05-20T00:00:00"/>
    <s v="CUST1378"/>
    <s v="PROD15"/>
    <x v="14"/>
    <n v="3"/>
    <n v="3"/>
    <n v="197.93"/>
    <n v="197.93"/>
    <n v="0"/>
    <n v="0"/>
    <s v="COD"/>
    <n v="593.79"/>
    <n v="593.79"/>
    <x v="3"/>
  </r>
  <r>
    <s v="SALE1204"/>
    <d v="2024-10-10T00:00:00"/>
    <s v="CUST1342"/>
    <s v="PROD87"/>
    <x v="19"/>
    <n v="4"/>
    <n v="4"/>
    <n v="565.51"/>
    <n v="565.51"/>
    <n v="0.16"/>
    <n v="0.16"/>
    <s v="PayPal"/>
    <n v="1900.1135999999999"/>
    <n v="2261.88"/>
    <x v="2"/>
  </r>
  <r>
    <s v="SALE1205"/>
    <d v="2024-10-01T00:00:00"/>
    <s v="CUST1400"/>
    <s v="PROD39"/>
    <x v="5"/>
    <n v="4"/>
    <n v="4"/>
    <n v="983.38"/>
    <n v="983.38"/>
    <n v="0.25"/>
    <n v="0.25"/>
    <s v="COD"/>
    <n v="2950.14"/>
    <n v="3933.27"/>
    <x v="2"/>
  </r>
  <r>
    <s v="SALE1206"/>
    <d v="2023-11-22T00:00:00"/>
    <s v="CUST1234"/>
    <s v="PROD99"/>
    <x v="11"/>
    <n v="1"/>
    <n v="1"/>
    <n v="955.06"/>
    <n v="955.06"/>
    <n v="0.14000000000000001"/>
    <n v="0.14000000000000001"/>
    <s v="Credit Card"/>
    <n v="821.35159999999996"/>
    <n v="954.92"/>
    <x v="2"/>
  </r>
  <r>
    <s v="SALE1207"/>
    <d v="2025-02-05T00:00:00"/>
    <s v="CUST1352"/>
    <s v="PROD59"/>
    <x v="10"/>
    <n v="3"/>
    <n v="3"/>
    <n v="597.46"/>
    <n v="597.46"/>
    <n v="0.02"/>
    <n v="0.02"/>
    <s v="PayPal"/>
    <n v="1756.5324000000001"/>
    <n v="1792.3600000000001"/>
    <x v="0"/>
  </r>
  <r>
    <s v="SALE1208"/>
    <d v="2024-06-03T00:00:00"/>
    <s v="CUST1317"/>
    <s v="PROD8"/>
    <x v="9"/>
    <n v="3"/>
    <n v="3"/>
    <n v="581.09"/>
    <n v="581.09"/>
    <n v="0.1"/>
    <n v="0.1"/>
    <s v="COD"/>
    <n v="1568.943"/>
    <n v="1743.17"/>
    <x v="1"/>
  </r>
  <r>
    <s v="SALE1209"/>
    <d v="2025-07-24T00:00:00"/>
    <s v="CUST1054"/>
    <s v="PROD30"/>
    <x v="5"/>
    <n v="4"/>
    <n v="4"/>
    <n v="153.94999999999999"/>
    <n v="153.94999999999999"/>
    <n v="0.11"/>
    <n v="0.11"/>
    <s v="PayPal"/>
    <n v="548.06200000000001"/>
    <n v="615.68999999999994"/>
    <x v="2"/>
  </r>
  <r>
    <s v="SALE1210"/>
    <d v="2024-08-26T00:00:00"/>
    <s v="CUST1081"/>
    <s v="PROD36"/>
    <x v="2"/>
    <n v="4"/>
    <n v="4"/>
    <n v="271.04000000000002"/>
    <n v="271.04000000000002"/>
    <n v="0.12"/>
    <n v="0.12"/>
    <s v="COD"/>
    <n v="954.06080000000009"/>
    <n v="1084.0400000000002"/>
    <x v="1"/>
  </r>
  <r>
    <s v="SALE1211"/>
    <d v="2024-09-23T00:00:00"/>
    <s v="CUST1015"/>
    <s v="PROD35"/>
    <x v="16"/>
    <n v="4"/>
    <n v="4"/>
    <n v="328.27"/>
    <n v="328.27"/>
    <n v="0.09"/>
    <n v="0.09"/>
    <s v="PayPal"/>
    <n v="1194.9028000000001"/>
    <n v="1312.99"/>
    <x v="3"/>
  </r>
  <r>
    <s v="SALE1212"/>
    <d v="2024-06-29T00:00:00"/>
    <s v="CUST1494"/>
    <s v="PROD17"/>
    <x v="7"/>
    <n v="4"/>
    <n v="4"/>
    <n v="884.71"/>
    <n v="884.71"/>
    <n v="0.09"/>
    <n v="0.09"/>
    <s v="PayPal"/>
    <n v="3220.3444"/>
    <n v="3538.75"/>
    <x v="2"/>
  </r>
  <r>
    <s v="SALE1213"/>
    <d v="2025-06-01T00:00:00"/>
    <s v="CUST1249"/>
    <s v="PROD72"/>
    <x v="5"/>
    <n v="1"/>
    <n v="1"/>
    <n v="41.39"/>
    <n v="41.39"/>
    <n v="0.01"/>
    <n v="0.01"/>
    <s v="Credit Card"/>
    <n v="40.976100000000002"/>
    <n v="41.38"/>
    <x v="2"/>
  </r>
  <r>
    <s v="SALE1214"/>
    <d v="2025-05-06T00:00:00"/>
    <s v="CUST1165"/>
    <s v="PROD57"/>
    <x v="11"/>
    <n v="4"/>
    <n v="4"/>
    <n v="64.06"/>
    <n v="64.06"/>
    <n v="0.26"/>
    <n v="0.26"/>
    <s v="Credit Card"/>
    <n v="189.61760000000001"/>
    <n v="255.98000000000002"/>
    <x v="2"/>
  </r>
  <r>
    <s v="SALE1215"/>
    <d v="2025-07-11T00:00:00"/>
    <s v="CUST1346"/>
    <s v="PROD46"/>
    <x v="11"/>
    <n v="2"/>
    <n v="2"/>
    <n v="152.25"/>
    <n v="152.25"/>
    <n v="0.13"/>
    <n v="0.13"/>
    <s v="Credit Card"/>
    <n v="264.91500000000002"/>
    <n v="304.37"/>
    <x v="2"/>
  </r>
  <r>
    <s v="SALE1216"/>
    <d v="2023-12-21T00:00:00"/>
    <s v="CUST1100"/>
    <s v="PROD13"/>
    <x v="12"/>
    <n v="2"/>
    <n v="2"/>
    <n v="889.04"/>
    <n v="889.04"/>
    <n v="0.23"/>
    <n v="0.23"/>
    <s v="Credit Card"/>
    <n v="1369.1215999999999"/>
    <n v="1777.85"/>
    <x v="3"/>
  </r>
  <r>
    <s v="SALE1217"/>
    <d v="2024-01-31T00:00:00"/>
    <s v="CUST1161"/>
    <s v="PROD37"/>
    <x v="15"/>
    <n v="3"/>
    <n v="3"/>
    <n v="145.25"/>
    <n v="145.25"/>
    <n v="0.24"/>
    <n v="0.24"/>
    <s v="PayPal"/>
    <n v="331.17"/>
    <n v="435.51"/>
    <x v="3"/>
  </r>
  <r>
    <s v="SALE1218"/>
    <d v="2024-09-25T00:00:00"/>
    <s v="CUST1056"/>
    <s v="PROD88"/>
    <x v="17"/>
    <n v="2"/>
    <n v="2"/>
    <n v="898.45"/>
    <n v="898.45"/>
    <n v="0.28999999999999998"/>
    <n v="0.28999999999999998"/>
    <s v="COD"/>
    <n v="1275.799"/>
    <n v="1796.6100000000001"/>
    <x v="2"/>
  </r>
  <r>
    <s v="SALE1219"/>
    <d v="2025-09-05T00:00:00"/>
    <s v="CUST1030"/>
    <s v="PROD35"/>
    <x v="10"/>
    <n v="4"/>
    <n v="4"/>
    <n v="642.04999999999995"/>
    <n v="642.04999999999995"/>
    <n v="0.25"/>
    <n v="0.25"/>
    <s v="Credit Card"/>
    <n v="1926.15"/>
    <n v="2567.9499999999998"/>
    <x v="0"/>
  </r>
  <r>
    <s v="SALE1220"/>
    <d v="2024-08-27T00:00:00"/>
    <s v="CUST1313"/>
    <s v="PROD84"/>
    <x v="4"/>
    <n v="4"/>
    <n v="4"/>
    <n v="450.83"/>
    <n v="450.83"/>
    <n v="0.24"/>
    <n v="0.24"/>
    <s v="Credit Card"/>
    <n v="1370.5232000000001"/>
    <n v="1803.08"/>
    <x v="2"/>
  </r>
  <r>
    <s v="SALE1221"/>
    <d v="2023-10-17T00:00:00"/>
    <s v="CUST1010"/>
    <s v="PROD52"/>
    <x v="12"/>
    <n v="2"/>
    <n v="2"/>
    <n v="441.03"/>
    <n v="441.03"/>
    <n v="0.23"/>
    <n v="0.23"/>
    <s v="COD"/>
    <n v="679.18619999999999"/>
    <n v="881.82999999999993"/>
    <x v="3"/>
  </r>
  <r>
    <s v="SALE1222"/>
    <d v="2024-04-02T00:00:00"/>
    <s v="CUST1082"/>
    <s v="PROD25"/>
    <x v="17"/>
    <n v="3"/>
    <n v="3"/>
    <n v="377.69"/>
    <n v="377.69"/>
    <n v="7.0000000000000007E-2"/>
    <n v="7.0000000000000007E-2"/>
    <s v="PayPal"/>
    <n v="1053.7551000000001"/>
    <n v="1133"/>
    <x v="2"/>
  </r>
  <r>
    <s v="SALE1223"/>
    <d v="2024-05-04T00:00:00"/>
    <s v="CUST1160"/>
    <s v="PROD10"/>
    <x v="4"/>
    <n v="1"/>
    <n v="1"/>
    <n v="457.33"/>
    <n v="457.33"/>
    <n v="0.27"/>
    <n v="0.27"/>
    <s v="Credit Card"/>
    <n v="333.85090000000002"/>
    <n v="457.06"/>
    <x v="2"/>
  </r>
  <r>
    <s v="SALE1224"/>
    <d v="2025-08-11T00:00:00"/>
    <s v="CUST1244"/>
    <s v="PROD76"/>
    <x v="16"/>
    <n v="4"/>
    <n v="4"/>
    <n v="218.01"/>
    <n v="218.01"/>
    <n v="0.06"/>
    <n v="0.06"/>
    <s v="Credit Card"/>
    <n v="819.71759999999995"/>
    <n v="871.98"/>
    <x v="3"/>
  </r>
  <r>
    <s v="SALE1225"/>
    <d v="2025-10-03T00:00:00"/>
    <s v="CUST1218"/>
    <s v="PROD92"/>
    <x v="14"/>
    <n v="2"/>
    <n v="2"/>
    <n v="682.7"/>
    <n v="682.7"/>
    <n v="0.13"/>
    <n v="0.13"/>
    <s v="Credit Card"/>
    <n v="1187.8979999999999"/>
    <n v="1365.27"/>
    <x v="3"/>
  </r>
  <r>
    <s v="SALE1226"/>
    <d v="2024-02-23T00:00:00"/>
    <s v="CUST1323"/>
    <s v="PROD19"/>
    <x v="14"/>
    <n v="3"/>
    <n v="3"/>
    <n v="726.97"/>
    <n v="726.97"/>
    <n v="0.04"/>
    <n v="0.04"/>
    <s v="PayPal"/>
    <n v="2093.6736000000001"/>
    <n v="2180.87"/>
    <x v="3"/>
  </r>
  <r>
    <s v="SALE1227"/>
    <d v="2025-01-24T00:00:00"/>
    <s v="CUST1408"/>
    <s v="PROD59"/>
    <x v="11"/>
    <n v="2"/>
    <n v="2"/>
    <n v="107.97"/>
    <n v="107.97"/>
    <n v="0.06"/>
    <n v="0.06"/>
    <s v="Credit Card"/>
    <n v="202.9836"/>
    <n v="215.88"/>
    <x v="2"/>
  </r>
  <r>
    <s v="SALE1228"/>
    <d v="2025-05-08T00:00:00"/>
    <s v="CUST1007"/>
    <s v="PROD5"/>
    <x v="7"/>
    <n v="1"/>
    <n v="1"/>
    <n v="38.880000000000003"/>
    <n v="38.880000000000003"/>
    <n v="0.16"/>
    <n v="0.16"/>
    <s v="COD"/>
    <n v="32.659199999999998"/>
    <n v="38.720000000000006"/>
    <x v="2"/>
  </r>
  <r>
    <s v="SALE1229"/>
    <d v="2025-06-15T00:00:00"/>
    <s v="CUST1078"/>
    <s v="PROD16"/>
    <x v="1"/>
    <n v="3"/>
    <n v="3"/>
    <n v="484.39"/>
    <n v="484.39"/>
    <n v="0.28999999999999998"/>
    <n v="0.28999999999999998"/>
    <s v="COD"/>
    <n v="1031.7507000000001"/>
    <n v="1452.88"/>
    <x v="0"/>
  </r>
  <r>
    <s v="SALE1230"/>
    <d v="2024-10-07T00:00:00"/>
    <s v="CUST1018"/>
    <s v="PROD80"/>
    <x v="10"/>
    <n v="2"/>
    <n v="2"/>
    <n v="949.3"/>
    <n v="949.3"/>
    <n v="0.08"/>
    <n v="0.08"/>
    <s v="COD"/>
    <n v="1746.712"/>
    <n v="1898.52"/>
    <x v="0"/>
  </r>
  <r>
    <s v="SALE1231"/>
    <d v="2023-11-29T00:00:00"/>
    <s v="CUST1433"/>
    <s v="PROD71"/>
    <x v="16"/>
    <n v="3"/>
    <n v="3"/>
    <n v="664.75"/>
    <n v="664.75"/>
    <n v="0.12"/>
    <n v="0.12"/>
    <s v="Credit Card"/>
    <n v="1754.94"/>
    <n v="1994.13"/>
    <x v="3"/>
  </r>
  <r>
    <s v="SALE1232"/>
    <d v="2025-03-24T00:00:00"/>
    <s v="CUST1282"/>
    <s v="PROD70"/>
    <x v="1"/>
    <n v="3"/>
    <n v="3"/>
    <n v="190.04"/>
    <n v="190.04"/>
    <n v="7.0000000000000007E-2"/>
    <n v="7.0000000000000007E-2"/>
    <s v="PayPal"/>
    <n v="530.21159999999998"/>
    <n v="570.04999999999995"/>
    <x v="0"/>
  </r>
  <r>
    <s v="SALE1233"/>
    <d v="2025-07-31T00:00:00"/>
    <s v="CUST1277"/>
    <s v="PROD7"/>
    <x v="10"/>
    <n v="3"/>
    <n v="3"/>
    <n v="754.02"/>
    <n v="754.02"/>
    <n v="0.1"/>
    <n v="0.1"/>
    <s v="COD"/>
    <n v="2035.854"/>
    <n v="2261.96"/>
    <x v="0"/>
  </r>
  <r>
    <s v="SALE1234"/>
    <d v="2024-08-22T00:00:00"/>
    <s v="CUST1384"/>
    <s v="PROD34"/>
    <x v="18"/>
    <n v="4"/>
    <n v="4"/>
    <n v="94.13"/>
    <n v="94.13"/>
    <n v="0.04"/>
    <n v="0.04"/>
    <s v="COD"/>
    <n v="361.45920000000001"/>
    <n v="376.47999999999996"/>
    <x v="0"/>
  </r>
  <r>
    <s v="SALE1235"/>
    <d v="2024-07-16T00:00:00"/>
    <s v="CUST1468"/>
    <s v="PROD1"/>
    <x v="10"/>
    <n v="3"/>
    <n v="3"/>
    <n v="402.3"/>
    <n v="402.3"/>
    <n v="0.21"/>
    <n v="0.21"/>
    <s v="PayPal"/>
    <n v="953.45100000000014"/>
    <n v="1206.69"/>
    <x v="0"/>
  </r>
  <r>
    <s v="SALE1236"/>
    <d v="2025-09-08T00:00:00"/>
    <s v="CUST1239"/>
    <s v="PROD86"/>
    <x v="4"/>
    <n v="1"/>
    <n v="1"/>
    <n v="729.05"/>
    <n v="729.05"/>
    <n v="0.06"/>
    <n v="0.06"/>
    <s v="COD"/>
    <n v="685.3069999999999"/>
    <n v="728.99"/>
    <x v="2"/>
  </r>
  <r>
    <s v="SALE1237"/>
    <d v="2025-09-12T00:00:00"/>
    <s v="CUST1134"/>
    <s v="PROD90"/>
    <x v="13"/>
    <n v="1"/>
    <n v="1"/>
    <n v="822.6"/>
    <n v="822.6"/>
    <n v="0.28999999999999998"/>
    <n v="0.28999999999999998"/>
    <s v="PayPal"/>
    <n v="584.04599999999994"/>
    <n v="822.31000000000006"/>
    <x v="3"/>
  </r>
  <r>
    <s v="SALE1238"/>
    <d v="2025-04-24T00:00:00"/>
    <s v="CUST1193"/>
    <s v="PROD83"/>
    <x v="2"/>
    <n v="2"/>
    <n v="2"/>
    <n v="327.25"/>
    <n v="327.25"/>
    <n v="0.19"/>
    <n v="0.19"/>
    <s v="PayPal"/>
    <n v="530.14499999999998"/>
    <n v="654.30999999999995"/>
    <x v="1"/>
  </r>
  <r>
    <s v="SALE1239"/>
    <d v="2024-11-23T00:00:00"/>
    <s v="CUST1084"/>
    <s v="PROD70"/>
    <x v="11"/>
    <n v="4"/>
    <n v="4"/>
    <n v="930.38"/>
    <n v="930.38"/>
    <n v="0"/>
    <n v="0"/>
    <s v="COD"/>
    <n v="3721.52"/>
    <n v="3721.52"/>
    <x v="2"/>
  </r>
  <r>
    <s v="SALE1240"/>
    <d v="2024-04-12T00:00:00"/>
    <s v="CUST1144"/>
    <s v="PROD27"/>
    <x v="3"/>
    <n v="2"/>
    <n v="2"/>
    <n v="437.84"/>
    <n v="437.84"/>
    <n v="0.24"/>
    <n v="0.24"/>
    <s v="Credit Card"/>
    <n v="665.51679999999999"/>
    <n v="875.43999999999994"/>
    <x v="0"/>
  </r>
  <r>
    <s v="SALE1241"/>
    <d v="2025-05-09T00:00:00"/>
    <s v="CUST1070"/>
    <s v="PROD16"/>
    <x v="9"/>
    <n v="2"/>
    <n v="2"/>
    <n v="126.02"/>
    <n v="126.02"/>
    <n v="0.09"/>
    <n v="0.09"/>
    <s v="COD"/>
    <n v="229.35640000000001"/>
    <n v="251.95"/>
    <x v="1"/>
  </r>
  <r>
    <s v="SALE1242"/>
    <d v="2025-02-04T00:00:00"/>
    <s v="CUST1437"/>
    <s v="PROD83"/>
    <x v="10"/>
    <n v="1"/>
    <n v="1"/>
    <n v="860.84"/>
    <n v="860.84"/>
    <n v="7.0000000000000007E-2"/>
    <n v="7.0000000000000007E-2"/>
    <s v="PayPal"/>
    <n v="800.58119999999997"/>
    <n v="860.77"/>
    <x v="0"/>
  </r>
  <r>
    <s v="SALE1243"/>
    <d v="2025-01-20T00:00:00"/>
    <s v="CUST1093"/>
    <s v="PROD48"/>
    <x v="13"/>
    <n v="1"/>
    <n v="1"/>
    <n v="161.80000000000001"/>
    <n v="161.80000000000001"/>
    <n v="0.24"/>
    <n v="0.24"/>
    <s v="PayPal"/>
    <n v="122.968"/>
    <n v="161.56"/>
    <x v="3"/>
  </r>
  <r>
    <s v="SALE1244"/>
    <d v="2025-01-12T00:00:00"/>
    <s v="CUST1385"/>
    <s v="PROD38"/>
    <x v="1"/>
    <n v="4"/>
    <n v="4"/>
    <n v="347.82"/>
    <n v="347.82"/>
    <n v="0.02"/>
    <n v="0.02"/>
    <s v="COD"/>
    <n v="1363.4544000000001"/>
    <n v="1391.26"/>
    <x v="0"/>
  </r>
  <r>
    <s v="SALE1245"/>
    <d v="2024-01-08T00:00:00"/>
    <s v="CUST1453"/>
    <s v="PROD85"/>
    <x v="9"/>
    <n v="3"/>
    <n v="3"/>
    <n v="416.44"/>
    <n v="416.44"/>
    <n v="0.27"/>
    <n v="0.27"/>
    <s v="Credit Card"/>
    <n v="912.00359999999989"/>
    <n v="1249.05"/>
    <x v="1"/>
  </r>
  <r>
    <s v="SALE1246"/>
    <d v="2025-08-24T00:00:00"/>
    <s v="CUST1005"/>
    <s v="PROD62"/>
    <x v="6"/>
    <n v="1"/>
    <n v="1"/>
    <n v="147.96"/>
    <n v="147.96"/>
    <n v="0.24"/>
    <n v="0.24"/>
    <s v="COD"/>
    <n v="112.4496"/>
    <n v="147.72"/>
    <x v="3"/>
  </r>
  <r>
    <s v="SALE1247"/>
    <d v="2024-09-25T00:00:00"/>
    <s v="CUST1445"/>
    <s v="PROD18"/>
    <x v="2"/>
    <n v="3"/>
    <n v="3"/>
    <n v="550.26"/>
    <n v="550.26"/>
    <n v="0.22"/>
    <n v="0.22"/>
    <s v="Credit Card"/>
    <n v="1287.6084000000001"/>
    <n v="1650.56"/>
    <x v="1"/>
  </r>
  <r>
    <s v="SALE1248"/>
    <d v="2023-12-07T00:00:00"/>
    <s v="CUST1371"/>
    <s v="PROD97"/>
    <x v="4"/>
    <n v="4"/>
    <n v="4"/>
    <n v="938.21"/>
    <n v="938.21"/>
    <n v="0.04"/>
    <n v="0.04"/>
    <s v="PayPal"/>
    <n v="3602.7264"/>
    <n v="3752.8"/>
    <x v="2"/>
  </r>
  <r>
    <s v="SALE1249"/>
    <d v="2024-06-24T00:00:00"/>
    <s v="CUST1134"/>
    <s v="PROD94"/>
    <x v="9"/>
    <n v="3"/>
    <n v="3"/>
    <n v="517.98"/>
    <n v="517.98"/>
    <n v="0.01"/>
    <n v="0.01"/>
    <s v="PayPal"/>
    <n v="1538.4005999999999"/>
    <n v="1553.93"/>
    <x v="1"/>
  </r>
  <r>
    <s v="SALE1250"/>
    <d v="2025-07-09T00:00:00"/>
    <s v="CUST1036"/>
    <s v="PROD6"/>
    <x v="2"/>
    <n v="1"/>
    <n v="1"/>
    <n v="98.27"/>
    <n v="98.27"/>
    <n v="0.16"/>
    <n v="0.16"/>
    <s v="PayPal"/>
    <n v="82.54679999999999"/>
    <n v="98.11"/>
    <x v="1"/>
  </r>
  <r>
    <s v="SALE1251"/>
    <d v="2024-07-07T00:00:00"/>
    <s v="CUST1251"/>
    <s v="PROD48"/>
    <x v="19"/>
    <n v="2"/>
    <n v="2"/>
    <n v="875.2"/>
    <n v="875.2"/>
    <n v="0.19"/>
    <n v="0.19"/>
    <s v="Credit Card"/>
    <n v="1417.8240000000001"/>
    <n v="1750.21"/>
    <x v="2"/>
  </r>
  <r>
    <s v="SALE1252"/>
    <d v="2024-02-23T00:00:00"/>
    <s v="CUST1305"/>
    <s v="PROD86"/>
    <x v="6"/>
    <n v="1"/>
    <n v="1"/>
    <n v="227.35"/>
    <n v="227.35"/>
    <n v="0.06"/>
    <n v="0.06"/>
    <s v="COD"/>
    <n v="213.709"/>
    <n v="227.29"/>
    <x v="3"/>
  </r>
  <r>
    <s v="SALE1253"/>
    <d v="2023-11-05T00:00:00"/>
    <s v="CUST1210"/>
    <s v="PROD74"/>
    <x v="8"/>
    <n v="1"/>
    <n v="1"/>
    <n v="842.46"/>
    <n v="842.46"/>
    <n v="0.05"/>
    <n v="0.05"/>
    <s v="COD"/>
    <n v="800.33699999999999"/>
    <n v="842.41000000000008"/>
    <x v="0"/>
  </r>
  <r>
    <s v="SALE1254"/>
    <d v="2024-09-08T00:00:00"/>
    <s v="CUST1212"/>
    <s v="PROD36"/>
    <x v="19"/>
    <n v="3"/>
    <n v="3"/>
    <n v="120.67"/>
    <n v="120.67"/>
    <n v="0.08"/>
    <n v="0.08"/>
    <s v="COD"/>
    <n v="333.04919999999998"/>
    <n v="361.93"/>
    <x v="2"/>
  </r>
  <r>
    <s v="SALE1255"/>
    <d v="2024-04-20T00:00:00"/>
    <s v="CUST1497"/>
    <s v="PROD20"/>
    <x v="0"/>
    <n v="4"/>
    <n v="4"/>
    <n v="176.13"/>
    <n v="176.13"/>
    <n v="0.27"/>
    <n v="0.27"/>
    <s v="PayPal"/>
    <n v="514.29959999999994"/>
    <n v="704.25"/>
    <x v="0"/>
  </r>
  <r>
    <s v="SALE1256"/>
    <d v="2025-01-14T00:00:00"/>
    <s v="CUST1450"/>
    <s v="PROD63"/>
    <x v="19"/>
    <n v="4"/>
    <n v="4"/>
    <n v="592.67999999999995"/>
    <n v="592.67999999999995"/>
    <n v="0.03"/>
    <n v="0.03"/>
    <s v="Credit Card"/>
    <n v="2299.5983999999999"/>
    <n v="2370.6899999999996"/>
    <x v="2"/>
  </r>
  <r>
    <s v="SALE1257"/>
    <d v="2024-03-16T00:00:00"/>
    <s v="CUST1176"/>
    <s v="PROD70"/>
    <x v="5"/>
    <n v="4"/>
    <n v="4"/>
    <n v="662.43"/>
    <n v="662.43"/>
    <n v="0.24"/>
    <n v="0.24"/>
    <s v="PayPal"/>
    <n v="2013.7872"/>
    <n v="2649.48"/>
    <x v="2"/>
  </r>
  <r>
    <s v="SALE1258"/>
    <d v="2024-07-15T00:00:00"/>
    <s v="CUST1128"/>
    <s v="PROD43"/>
    <x v="2"/>
    <n v="3"/>
    <n v="3"/>
    <n v="518.35"/>
    <n v="518.35"/>
    <n v="0.21"/>
    <n v="0.21"/>
    <s v="COD"/>
    <n v="1228.4894999999999"/>
    <n v="1554.8400000000001"/>
    <x v="1"/>
  </r>
  <r>
    <s v="SALE1259"/>
    <d v="2024-08-05T00:00:00"/>
    <s v="CUST1310"/>
    <s v="PROD61"/>
    <x v="3"/>
    <n v="1"/>
    <n v="1"/>
    <n v="85.58"/>
    <n v="85.58"/>
    <n v="0.1"/>
    <n v="0.1"/>
    <s v="COD"/>
    <n v="77.022000000000006"/>
    <n v="85.48"/>
    <x v="0"/>
  </r>
  <r>
    <s v="SALE1260"/>
    <d v="2024-02-01T00:00:00"/>
    <s v="CUST1363"/>
    <s v="PROD87"/>
    <x v="8"/>
    <n v="4"/>
    <n v="4"/>
    <n v="800"/>
    <n v="800"/>
    <n v="0.2"/>
    <n v="0.2"/>
    <s v="Credit Card"/>
    <n v="2560"/>
    <n v="3199.8"/>
    <x v="0"/>
  </r>
  <r>
    <s v="SALE1261"/>
    <d v="2025-08-20T00:00:00"/>
    <s v="CUST1155"/>
    <s v="PROD60"/>
    <x v="15"/>
    <n v="3"/>
    <n v="3"/>
    <n v="118.25"/>
    <n v="118.25"/>
    <n v="0.26"/>
    <n v="0.26"/>
    <s v="PayPal"/>
    <n v="262.51499999999999"/>
    <n v="354.49"/>
    <x v="3"/>
  </r>
  <r>
    <s v="SALE1262"/>
    <d v="2023-11-23T00:00:00"/>
    <s v="CUST1421"/>
    <s v="PROD32"/>
    <x v="10"/>
    <n v="1"/>
    <n v="1"/>
    <n v="223.25"/>
    <n v="223.25"/>
    <n v="0.28999999999999998"/>
    <n v="0.28999999999999998"/>
    <s v="Credit Card"/>
    <n v="158.50749999999999"/>
    <n v="222.96"/>
    <x v="0"/>
  </r>
  <r>
    <s v="SALE1263"/>
    <d v="2024-08-26T00:00:00"/>
    <s v="CUST1427"/>
    <s v="PROD32"/>
    <x v="5"/>
    <n v="3"/>
    <n v="3"/>
    <n v="918.76"/>
    <n v="918.76"/>
    <n v="0.2"/>
    <n v="0.2"/>
    <s v="PayPal"/>
    <n v="2205.0239999999999"/>
    <n v="2756.08"/>
    <x v="2"/>
  </r>
  <r>
    <s v="SALE1264"/>
    <d v="2024-07-18T00:00:00"/>
    <s v="CUST1280"/>
    <s v="PROD84"/>
    <x v="13"/>
    <n v="2"/>
    <n v="2"/>
    <n v="905.26"/>
    <n v="905.26"/>
    <n v="0.15"/>
    <n v="0.15"/>
    <s v="COD"/>
    <n v="1538.942"/>
    <n v="1810.37"/>
    <x v="3"/>
  </r>
  <r>
    <s v="SALE1265"/>
    <d v="2024-12-02T00:00:00"/>
    <s v="CUST1312"/>
    <s v="PROD16"/>
    <x v="12"/>
    <n v="4"/>
    <n v="4"/>
    <n v="295.39999999999998"/>
    <n v="295.39999999999998"/>
    <n v="0.23"/>
    <n v="0.23"/>
    <s v="PayPal"/>
    <n v="909.83199999999999"/>
    <n v="1181.3699999999999"/>
    <x v="3"/>
  </r>
  <r>
    <s v="SALE1266"/>
    <d v="2025-07-23T00:00:00"/>
    <s v="CUST1087"/>
    <s v="PROD94"/>
    <x v="3"/>
    <n v="1"/>
    <n v="1"/>
    <n v="252.18"/>
    <n v="252.18"/>
    <n v="0.23"/>
    <n v="0.23"/>
    <s v="PayPal"/>
    <n v="194.17859999999999"/>
    <n v="251.95000000000002"/>
    <x v="0"/>
  </r>
  <r>
    <s v="SALE1267"/>
    <d v="2025-08-09T00:00:00"/>
    <s v="CUST1152"/>
    <s v="PROD97"/>
    <x v="18"/>
    <n v="4"/>
    <n v="4"/>
    <n v="792.1"/>
    <n v="792.1"/>
    <n v="0.19"/>
    <n v="0.19"/>
    <s v="COD"/>
    <n v="2566.404"/>
    <n v="3168.21"/>
    <x v="0"/>
  </r>
  <r>
    <s v="SALE1268"/>
    <d v="2024-05-14T00:00:00"/>
    <s v="CUST1076"/>
    <s v="PROD88"/>
    <x v="7"/>
    <n v="1"/>
    <n v="1"/>
    <n v="883.36"/>
    <n v="883.36"/>
    <n v="0.11"/>
    <n v="0.11"/>
    <s v="PayPal"/>
    <n v="786.19040000000007"/>
    <n v="883.25"/>
    <x v="2"/>
  </r>
  <r>
    <s v="SALE1269"/>
    <d v="2023-11-01T00:00:00"/>
    <s v="CUST1276"/>
    <s v="PROD69"/>
    <x v="6"/>
    <n v="4"/>
    <n v="4"/>
    <n v="305.95"/>
    <n v="305.95"/>
    <n v="0.08"/>
    <n v="0.08"/>
    <s v="PayPal"/>
    <n v="1125.896"/>
    <n v="1223.72"/>
    <x v="3"/>
  </r>
  <r>
    <s v="SALE1270"/>
    <d v="2024-11-13T00:00:00"/>
    <s v="CUST1401"/>
    <s v="PROD58"/>
    <x v="4"/>
    <n v="3"/>
    <n v="3"/>
    <n v="742.45"/>
    <n v="742.45"/>
    <n v="0.23"/>
    <n v="0.23"/>
    <s v="COD"/>
    <n v="1715.0595000000001"/>
    <n v="2227.1200000000003"/>
    <x v="2"/>
  </r>
  <r>
    <s v="SALE1271"/>
    <d v="2024-04-10T00:00:00"/>
    <s v="CUST1355"/>
    <s v="PROD25"/>
    <x v="14"/>
    <n v="3"/>
    <n v="3"/>
    <n v="336.1"/>
    <n v="336.1"/>
    <n v="0.12"/>
    <n v="0.12"/>
    <s v="COD"/>
    <n v="887.30400000000009"/>
    <n v="1008.1800000000001"/>
    <x v="3"/>
  </r>
  <r>
    <s v="SALE1272"/>
    <d v="2025-08-07T00:00:00"/>
    <s v="CUST1412"/>
    <s v="PROD29"/>
    <x v="4"/>
    <n v="3"/>
    <n v="3"/>
    <n v="310.36"/>
    <n v="310.36"/>
    <n v="0.14000000000000001"/>
    <n v="0.14000000000000001"/>
    <s v="COD"/>
    <n v="800.72879999999998"/>
    <n v="930.94"/>
    <x v="2"/>
  </r>
  <r>
    <s v="SALE1273"/>
    <d v="2025-04-25T00:00:00"/>
    <s v="CUST1279"/>
    <s v="PROD98"/>
    <x v="2"/>
    <n v="3"/>
    <n v="3"/>
    <n v="992.81"/>
    <n v="992.81"/>
    <n v="0.04"/>
    <n v="0.04"/>
    <s v="PayPal"/>
    <n v="2859.2928000000002"/>
    <n v="2978.39"/>
    <x v="1"/>
  </r>
  <r>
    <s v="SALE1274"/>
    <d v="2023-10-18T00:00:00"/>
    <s v="CUST1198"/>
    <s v="PROD60"/>
    <x v="19"/>
    <n v="3"/>
    <n v="3"/>
    <n v="257.11"/>
    <n v="257.11"/>
    <n v="0.26"/>
    <n v="0.26"/>
    <s v="COD"/>
    <n v="570.78420000000006"/>
    <n v="771.07"/>
    <x v="2"/>
  </r>
  <r>
    <s v="SALE1275"/>
    <d v="2025-03-23T00:00:00"/>
    <s v="CUST1220"/>
    <s v="PROD95"/>
    <x v="18"/>
    <n v="4"/>
    <n v="4"/>
    <n v="816.29"/>
    <n v="816.29"/>
    <n v="0.24"/>
    <n v="0.24"/>
    <s v="PayPal"/>
    <n v="2481.5216"/>
    <n v="3264.92"/>
    <x v="0"/>
  </r>
  <r>
    <s v="SALE1276"/>
    <d v="2023-12-12T00:00:00"/>
    <s v="CUST1122"/>
    <s v="PROD60"/>
    <x v="18"/>
    <n v="4"/>
    <n v="4"/>
    <n v="755.82"/>
    <n v="755.82"/>
    <n v="0.22"/>
    <n v="0.22"/>
    <s v="COD"/>
    <n v="2358.1583999999998"/>
    <n v="3023.0600000000004"/>
    <x v="0"/>
  </r>
  <r>
    <s v="SALE1277"/>
    <d v="2024-08-20T00:00:00"/>
    <s v="CUST1003"/>
    <s v="PROD0"/>
    <x v="7"/>
    <n v="1"/>
    <n v="1"/>
    <n v="449.6"/>
    <n v="449.6"/>
    <n v="0.01"/>
    <n v="0.01"/>
    <s v="PayPal"/>
    <n v="445.10399999999998"/>
    <n v="449.59000000000003"/>
    <x v="2"/>
  </r>
  <r>
    <s v="SALE1278"/>
    <d v="2024-07-08T00:00:00"/>
    <s v="CUST1351"/>
    <s v="PROD14"/>
    <x v="6"/>
    <n v="2"/>
    <n v="2"/>
    <n v="779.29"/>
    <n v="779.29"/>
    <n v="0.12"/>
    <n v="0.12"/>
    <s v="COD"/>
    <n v="1371.5504000000001"/>
    <n v="1558.46"/>
    <x v="3"/>
  </r>
  <r>
    <s v="SALE1279"/>
    <d v="2023-12-07T00:00:00"/>
    <s v="CUST1464"/>
    <s v="PROD77"/>
    <x v="1"/>
    <n v="1"/>
    <n v="1"/>
    <n v="748.75"/>
    <n v="748.75"/>
    <n v="0.1"/>
    <n v="0.1"/>
    <s v="COD"/>
    <n v="673.875"/>
    <n v="748.65"/>
    <x v="0"/>
  </r>
  <r>
    <s v="SALE1280"/>
    <d v="2024-02-06T00:00:00"/>
    <s v="CUST1181"/>
    <s v="PROD89"/>
    <x v="6"/>
    <n v="2"/>
    <n v="2"/>
    <n v="121.67"/>
    <n v="121.67"/>
    <n v="0.08"/>
    <n v="0.08"/>
    <s v="COD"/>
    <n v="223.87280000000001"/>
    <n v="243.26"/>
    <x v="3"/>
  </r>
  <r>
    <s v="SALE1281"/>
    <d v="2025-05-10T00:00:00"/>
    <s v="CUST1492"/>
    <s v="PROD49"/>
    <x v="10"/>
    <n v="3"/>
    <n v="3"/>
    <n v="225.14"/>
    <n v="225.14"/>
    <n v="0.15"/>
    <n v="0.15"/>
    <s v="COD"/>
    <n v="574.10699999999997"/>
    <n v="675.27"/>
    <x v="0"/>
  </r>
  <r>
    <s v="SALE1282"/>
    <d v="2025-08-07T00:00:00"/>
    <s v="CUST1321"/>
    <s v="PROD29"/>
    <x v="12"/>
    <n v="1"/>
    <n v="1"/>
    <n v="654.17999999999995"/>
    <n v="654.17999999999995"/>
    <n v="0.19"/>
    <n v="0.19"/>
    <s v="PayPal"/>
    <n v="529.88580000000002"/>
    <n v="653.9899999999999"/>
    <x v="3"/>
  </r>
  <r>
    <s v="SALE1283"/>
    <d v="2024-09-17T00:00:00"/>
    <s v="CUST1058"/>
    <s v="PROD71"/>
    <x v="3"/>
    <n v="2"/>
    <n v="2"/>
    <n v="504.98"/>
    <n v="504.98"/>
    <n v="0.08"/>
    <n v="0.08"/>
    <s v="COD"/>
    <n v="929.16320000000007"/>
    <n v="1009.88"/>
    <x v="0"/>
  </r>
  <r>
    <s v="SALE1284"/>
    <d v="2025-06-15T00:00:00"/>
    <s v="CUST1378"/>
    <s v="PROD54"/>
    <x v="2"/>
    <n v="2"/>
    <n v="2"/>
    <n v="623.20000000000005"/>
    <n v="623.20000000000005"/>
    <n v="0.14000000000000001"/>
    <n v="0.14000000000000001"/>
    <s v="COD"/>
    <n v="1071.904"/>
    <n v="1246.26"/>
    <x v="1"/>
  </r>
  <r>
    <s v="SALE1285"/>
    <d v="2024-11-26T00:00:00"/>
    <s v="CUST1325"/>
    <s v="PROD5"/>
    <x v="9"/>
    <n v="2"/>
    <n v="2"/>
    <n v="530.54"/>
    <n v="530.54"/>
    <n v="0.28000000000000003"/>
    <n v="0.28000000000000003"/>
    <s v="COD"/>
    <n v="763.97759999999994"/>
    <n v="1060.8"/>
    <x v="1"/>
  </r>
  <r>
    <s v="SALE1286"/>
    <d v="2025-06-02T00:00:00"/>
    <s v="CUST1365"/>
    <s v="PROD0"/>
    <x v="9"/>
    <n v="3"/>
    <n v="3"/>
    <n v="279.45"/>
    <n v="279.45"/>
    <n v="0.15"/>
    <n v="0.15"/>
    <s v="COD"/>
    <n v="712.59749999999985"/>
    <n v="838.19999999999993"/>
    <x v="1"/>
  </r>
  <r>
    <s v="SALE1287"/>
    <d v="2024-12-19T00:00:00"/>
    <s v="CUST1266"/>
    <s v="PROD12"/>
    <x v="2"/>
    <n v="3"/>
    <n v="3"/>
    <n v="906.99"/>
    <n v="906.99"/>
    <n v="0.26"/>
    <n v="0.26"/>
    <s v="COD"/>
    <n v="2013.5178000000001"/>
    <n v="2720.71"/>
    <x v="1"/>
  </r>
  <r>
    <s v="SALE1288"/>
    <d v="2025-04-02T00:00:00"/>
    <s v="CUST1070"/>
    <s v="PROD80"/>
    <x v="1"/>
    <n v="4"/>
    <n v="4"/>
    <n v="408.76"/>
    <n v="408.76"/>
    <n v="0.12"/>
    <n v="0.12"/>
    <s v="COD"/>
    <n v="1438.8352"/>
    <n v="1634.92"/>
    <x v="0"/>
  </r>
  <r>
    <s v="SALE1289"/>
    <d v="2024-09-02T00:00:00"/>
    <s v="CUST1177"/>
    <s v="PROD36"/>
    <x v="11"/>
    <n v="2"/>
    <n v="2"/>
    <n v="117.34"/>
    <n v="117.34"/>
    <n v="0.09"/>
    <n v="0.09"/>
    <s v="PayPal"/>
    <n v="213.55879999999999"/>
    <n v="234.59"/>
    <x v="2"/>
  </r>
  <r>
    <s v="SALE1290"/>
    <d v="2024-03-25T00:00:00"/>
    <s v="CUST1168"/>
    <s v="PROD91"/>
    <x v="7"/>
    <n v="3"/>
    <n v="3"/>
    <n v="690.27"/>
    <n v="690.27"/>
    <n v="7.0000000000000007E-2"/>
    <n v="7.0000000000000007E-2"/>
    <s v="PayPal"/>
    <n v="1925.8533"/>
    <n v="2070.7399999999998"/>
    <x v="2"/>
  </r>
  <r>
    <s v="SALE1291"/>
    <d v="2025-02-21T00:00:00"/>
    <s v="CUST1108"/>
    <s v="PROD28"/>
    <x v="1"/>
    <n v="4"/>
    <n v="4"/>
    <n v="377.18"/>
    <n v="377.18"/>
    <n v="0.24"/>
    <n v="0.24"/>
    <s v="PayPal"/>
    <n v="1146.6271999999999"/>
    <n v="1508.48"/>
    <x v="0"/>
  </r>
  <r>
    <s v="SALE1292"/>
    <d v="2024-06-03T00:00:00"/>
    <s v="CUST1112"/>
    <s v="PROD40"/>
    <x v="6"/>
    <n v="1"/>
    <n v="1"/>
    <n v="70.52"/>
    <n v="70.52"/>
    <n v="0.08"/>
    <n v="0.08"/>
    <s v="COD"/>
    <n v="64.878399999999999"/>
    <n v="70.44"/>
    <x v="3"/>
  </r>
  <r>
    <s v="SALE1293"/>
    <d v="2024-02-08T00:00:00"/>
    <s v="CUST1275"/>
    <s v="PROD38"/>
    <x v="11"/>
    <n v="1"/>
    <n v="1"/>
    <n v="40.25"/>
    <n v="40.25"/>
    <n v="0.1"/>
    <n v="0.1"/>
    <s v="PayPal"/>
    <n v="36.225000000000001"/>
    <n v="40.15"/>
    <x v="2"/>
  </r>
  <r>
    <s v="SALE1294"/>
    <d v="2024-04-06T00:00:00"/>
    <s v="CUST1232"/>
    <s v="PROD89"/>
    <x v="19"/>
    <n v="3"/>
    <n v="3"/>
    <n v="539.44000000000005"/>
    <n v="539.44000000000005"/>
    <n v="0.05"/>
    <n v="0.05"/>
    <s v="COD"/>
    <n v="1537.404"/>
    <n v="1618.2700000000002"/>
    <x v="2"/>
  </r>
  <r>
    <s v="SALE1295"/>
    <d v="2024-01-22T00:00:00"/>
    <s v="CUST1247"/>
    <s v="PROD60"/>
    <x v="5"/>
    <n v="3"/>
    <n v="3"/>
    <n v="543.49"/>
    <n v="543.49"/>
    <n v="0.05"/>
    <n v="0.05"/>
    <s v="PayPal"/>
    <n v="1548.9465"/>
    <n v="1630.42"/>
    <x v="2"/>
  </r>
  <r>
    <s v="SALE1296"/>
    <d v="2023-10-22T00:00:00"/>
    <s v="CUST1324"/>
    <s v="PROD7"/>
    <x v="16"/>
    <n v="4"/>
    <n v="4"/>
    <n v="547.21"/>
    <n v="547.21"/>
    <n v="0.1"/>
    <n v="0.1"/>
    <s v="COD"/>
    <n v="1969.9559999999999"/>
    <n v="2188.7400000000002"/>
    <x v="3"/>
  </r>
  <r>
    <s v="SALE1297"/>
    <d v="2024-11-23T00:00:00"/>
    <s v="CUST1241"/>
    <s v="PROD65"/>
    <x v="8"/>
    <n v="2"/>
    <n v="2"/>
    <n v="892.46"/>
    <n v="892.46"/>
    <n v="7.0000000000000007E-2"/>
    <n v="7.0000000000000007E-2"/>
    <s v="PayPal"/>
    <n v="1659.9756"/>
    <n v="1784.8500000000001"/>
    <x v="0"/>
  </r>
  <r>
    <s v="SALE1298"/>
    <d v="2023-12-26T00:00:00"/>
    <s v="CUST1387"/>
    <s v="PROD26"/>
    <x v="2"/>
    <n v="2"/>
    <n v="2"/>
    <n v="853.41"/>
    <n v="853.41"/>
    <n v="0.25"/>
    <n v="0.25"/>
    <s v="Credit Card"/>
    <n v="1280.115"/>
    <n v="1706.57"/>
    <x v="1"/>
  </r>
  <r>
    <s v="SALE1299"/>
    <d v="2024-06-08T00:00:00"/>
    <s v="CUST1110"/>
    <s v="PROD82"/>
    <x v="4"/>
    <n v="1"/>
    <n v="1"/>
    <n v="162.13999999999999"/>
    <n v="162.13999999999999"/>
    <n v="7.0000000000000007E-2"/>
    <n v="7.0000000000000007E-2"/>
    <s v="PayPal"/>
    <n v="150.7902"/>
    <n v="162.07"/>
    <x v="2"/>
  </r>
  <r>
    <s v="SALE1300"/>
    <d v="2024-07-05T00:00:00"/>
    <s v="CUST1147"/>
    <s v="PROD96"/>
    <x v="9"/>
    <n v="1"/>
    <n v="1"/>
    <n v="893.14"/>
    <n v="893.14"/>
    <n v="0.09"/>
    <n v="0.09"/>
    <s v="Credit Card"/>
    <n v="812.75739999999996"/>
    <n v="893.05"/>
    <x v="1"/>
  </r>
  <r>
    <s v="SALE1301"/>
    <d v="2024-08-24T00:00:00"/>
    <s v="CUST1103"/>
    <s v="PROD34"/>
    <x v="2"/>
    <n v="4"/>
    <n v="4"/>
    <n v="349.07"/>
    <n v="349.07"/>
    <n v="0.28000000000000003"/>
    <n v="0.28000000000000003"/>
    <s v="Credit Card"/>
    <n v="1005.3216"/>
    <n v="1396"/>
    <x v="1"/>
  </r>
  <r>
    <s v="SALE1302"/>
    <d v="2024-05-06T00:00:00"/>
    <s v="CUST1283"/>
    <s v="PROD81"/>
    <x v="13"/>
    <n v="1"/>
    <n v="1"/>
    <n v="747.9"/>
    <n v="747.9"/>
    <n v="0.21"/>
    <n v="0.21"/>
    <s v="COD"/>
    <n v="590.84100000000001"/>
    <n v="747.68999999999994"/>
    <x v="3"/>
  </r>
  <r>
    <s v="SALE1303"/>
    <d v="2024-07-05T00:00:00"/>
    <s v="CUST1031"/>
    <s v="PROD81"/>
    <x v="16"/>
    <n v="3"/>
    <n v="3"/>
    <n v="438.92"/>
    <n v="438.92"/>
    <n v="0.21"/>
    <n v="0.21"/>
    <s v="Credit Card"/>
    <n v="1040.2403999999999"/>
    <n v="1316.55"/>
    <x v="3"/>
  </r>
  <r>
    <s v="SALE1304"/>
    <d v="2023-11-02T00:00:00"/>
    <s v="CUST1123"/>
    <s v="PROD77"/>
    <x v="5"/>
    <n v="4"/>
    <n v="4"/>
    <n v="665.38"/>
    <n v="665.38"/>
    <n v="0.18"/>
    <n v="0.18"/>
    <s v="Credit Card"/>
    <n v="2182.4463999999998"/>
    <n v="2661.34"/>
    <x v="2"/>
  </r>
  <r>
    <s v="SALE1305"/>
    <d v="2024-11-20T00:00:00"/>
    <s v="CUST1003"/>
    <s v="PROD60"/>
    <x v="14"/>
    <n v="1"/>
    <n v="1"/>
    <n v="146.49"/>
    <n v="146.49"/>
    <n v="0.28000000000000003"/>
    <n v="0.28000000000000003"/>
    <s v="Credit Card"/>
    <n v="105.47280000000001"/>
    <n v="146.21"/>
    <x v="3"/>
  </r>
  <r>
    <s v="SALE1306"/>
    <d v="2025-04-27T00:00:00"/>
    <s v="CUST1139"/>
    <s v="PROD38"/>
    <x v="10"/>
    <n v="2"/>
    <n v="2"/>
    <n v="235.39"/>
    <n v="235.39"/>
    <n v="0.27"/>
    <n v="0.27"/>
    <s v="COD"/>
    <n v="343.6694"/>
    <n v="470.51"/>
    <x v="0"/>
  </r>
  <r>
    <s v="SALE1307"/>
    <d v="2024-12-25T00:00:00"/>
    <s v="CUST1028"/>
    <s v="PROD61"/>
    <x v="3"/>
    <n v="3"/>
    <n v="3"/>
    <n v="38.07"/>
    <n v="38.07"/>
    <n v="0.09"/>
    <n v="0.09"/>
    <s v="PayPal"/>
    <n v="103.9311"/>
    <n v="114.12"/>
    <x v="0"/>
  </r>
  <r>
    <s v="SALE1308"/>
    <d v="2025-09-02T00:00:00"/>
    <s v="CUST1403"/>
    <s v="PROD34"/>
    <x v="5"/>
    <n v="2"/>
    <n v="2"/>
    <n v="511.7"/>
    <n v="511.7"/>
    <n v="0.12"/>
    <n v="0.12"/>
    <s v="COD"/>
    <n v="900.59199999999998"/>
    <n v="1023.28"/>
    <x v="2"/>
  </r>
  <r>
    <s v="SALE1309"/>
    <d v="2024-04-19T00:00:00"/>
    <s v="CUST1092"/>
    <s v="PROD75"/>
    <x v="2"/>
    <n v="4"/>
    <n v="4"/>
    <n v="488.72"/>
    <n v="488.72"/>
    <n v="0.23"/>
    <n v="0.23"/>
    <s v="PayPal"/>
    <n v="1505.2575999999999"/>
    <n v="1954.65"/>
    <x v="1"/>
  </r>
  <r>
    <s v="SALE1310"/>
    <d v="2025-03-01T00:00:00"/>
    <s v="CUST1391"/>
    <s v="PROD50"/>
    <x v="18"/>
    <n v="2"/>
    <n v="2"/>
    <n v="520.45000000000005"/>
    <n v="520.45000000000005"/>
    <n v="0.11"/>
    <n v="0.11"/>
    <s v="COD"/>
    <n v="926.40100000000007"/>
    <n v="1040.7900000000002"/>
    <x v="0"/>
  </r>
  <r>
    <s v="SALE1311"/>
    <d v="2024-03-25T00:00:00"/>
    <s v="CUST1432"/>
    <s v="PROD48"/>
    <x v="3"/>
    <n v="1"/>
    <n v="1"/>
    <n v="340.9"/>
    <n v="340.9"/>
    <n v="0.28999999999999998"/>
    <n v="0.28999999999999998"/>
    <s v="Credit Card"/>
    <n v="242.03899999999999"/>
    <n v="340.60999999999996"/>
    <x v="0"/>
  </r>
  <r>
    <s v="SALE1312"/>
    <d v="2024-10-11T00:00:00"/>
    <s v="CUST1346"/>
    <s v="PROD31"/>
    <x v="2"/>
    <n v="3"/>
    <n v="3"/>
    <n v="653.59"/>
    <n v="653.59"/>
    <n v="0.17"/>
    <n v="0.17"/>
    <s v="COD"/>
    <n v="1627.4391000000001"/>
    <n v="1960.6"/>
    <x v="1"/>
  </r>
  <r>
    <s v="SALE1313"/>
    <d v="2025-09-06T00:00:00"/>
    <s v="CUST1021"/>
    <s v="PROD26"/>
    <x v="14"/>
    <n v="1"/>
    <n v="1"/>
    <n v="179.77"/>
    <n v="179.77"/>
    <n v="0.23"/>
    <n v="0.23"/>
    <s v="COD"/>
    <n v="138.4229"/>
    <n v="179.54000000000002"/>
    <x v="3"/>
  </r>
  <r>
    <s v="SALE1314"/>
    <d v="2024-08-19T00:00:00"/>
    <s v="CUST1008"/>
    <s v="PROD0"/>
    <x v="11"/>
    <n v="2"/>
    <n v="2"/>
    <n v="943.8"/>
    <n v="943.8"/>
    <n v="0.06"/>
    <n v="0.06"/>
    <s v="Credit Card"/>
    <n v="1774.3440000000001"/>
    <n v="1887.54"/>
    <x v="2"/>
  </r>
  <r>
    <s v="SALE1315"/>
    <d v="2023-11-04T00:00:00"/>
    <s v="CUST1409"/>
    <s v="PROD71"/>
    <x v="10"/>
    <n v="2"/>
    <n v="2"/>
    <n v="985"/>
    <n v="985"/>
    <n v="0.25"/>
    <n v="0.25"/>
    <s v="Credit Card"/>
    <n v="1477.5"/>
    <n v="1969.75"/>
    <x v="0"/>
  </r>
  <r>
    <s v="SALE1316"/>
    <d v="2024-04-23T00:00:00"/>
    <s v="CUST1485"/>
    <s v="PROD88"/>
    <x v="15"/>
    <n v="4"/>
    <n v="4"/>
    <n v="216.81"/>
    <n v="216.81"/>
    <n v="0.28999999999999998"/>
    <n v="0.28999999999999998"/>
    <s v="Credit Card"/>
    <n v="615.74040000000002"/>
    <n v="866.95"/>
    <x v="3"/>
  </r>
  <r>
    <s v="SALE1317"/>
    <d v="2023-10-24T00:00:00"/>
    <s v="CUST1117"/>
    <s v="PROD64"/>
    <x v="17"/>
    <n v="4"/>
    <n v="4"/>
    <n v="950.21"/>
    <n v="950.21"/>
    <n v="0.27"/>
    <n v="0.27"/>
    <s v="COD"/>
    <n v="2774.6131999999998"/>
    <n v="3800.57"/>
    <x v="2"/>
  </r>
  <r>
    <s v="SALE1318"/>
    <d v="2025-06-30T00:00:00"/>
    <s v="CUST1256"/>
    <s v="PROD48"/>
    <x v="4"/>
    <n v="2"/>
    <n v="2"/>
    <n v="271.39999999999998"/>
    <n v="271.39999999999998"/>
    <n v="0.17"/>
    <n v="0.17"/>
    <s v="PayPal"/>
    <n v="450.52399999999989"/>
    <n v="542.63"/>
    <x v="2"/>
  </r>
  <r>
    <s v="SALE1319"/>
    <d v="2025-08-14T00:00:00"/>
    <s v="CUST1168"/>
    <s v="PROD39"/>
    <x v="2"/>
    <n v="4"/>
    <n v="4"/>
    <n v="708.19"/>
    <n v="708.19"/>
    <n v="0.1"/>
    <n v="0.1"/>
    <s v="PayPal"/>
    <n v="2549.4839999999999"/>
    <n v="2832.6600000000003"/>
    <x v="1"/>
  </r>
  <r>
    <s v="SALE1320"/>
    <d v="2025-05-11T00:00:00"/>
    <s v="CUST1444"/>
    <s v="PROD54"/>
    <x v="0"/>
    <n v="3"/>
    <n v="3"/>
    <n v="477.05"/>
    <n v="477.05"/>
    <n v="0.05"/>
    <n v="0.05"/>
    <s v="PayPal"/>
    <n v="1359.5925"/>
    <n v="1431.1000000000001"/>
    <x v="0"/>
  </r>
  <r>
    <s v="SALE1321"/>
    <d v="2024-04-01T00:00:00"/>
    <s v="CUST1307"/>
    <s v="PROD74"/>
    <x v="11"/>
    <n v="3"/>
    <n v="3"/>
    <n v="627.29"/>
    <n v="627.29"/>
    <n v="0.27"/>
    <n v="0.27"/>
    <s v="COD"/>
    <n v="1373.7651000000001"/>
    <n v="1881.6"/>
    <x v="2"/>
  </r>
  <r>
    <s v="SALE1322"/>
    <d v="2024-02-13T00:00:00"/>
    <s v="CUST1304"/>
    <s v="PROD94"/>
    <x v="19"/>
    <n v="3"/>
    <n v="3"/>
    <n v="206.84"/>
    <n v="206.84"/>
    <n v="0.19"/>
    <n v="0.19"/>
    <s v="PayPal"/>
    <n v="502.62119999999999"/>
    <n v="620.32999999999993"/>
    <x v="2"/>
  </r>
  <r>
    <s v="SALE1323"/>
    <d v="2024-01-13T00:00:00"/>
    <s v="CUST1251"/>
    <s v="PROD30"/>
    <x v="8"/>
    <n v="4"/>
    <n v="4"/>
    <n v="629.04999999999995"/>
    <n v="629.04999999999995"/>
    <n v="0.26"/>
    <n v="0.26"/>
    <s v="Credit Card"/>
    <n v="1861.9880000000001"/>
    <n v="2515.9399999999996"/>
    <x v="0"/>
  </r>
  <r>
    <s v="SALE1324"/>
    <d v="2024-09-08T00:00:00"/>
    <s v="CUST1438"/>
    <s v="PROD74"/>
    <x v="1"/>
    <n v="4"/>
    <n v="4"/>
    <n v="529.04"/>
    <n v="529.04"/>
    <n v="0.1"/>
    <n v="0.1"/>
    <s v="PayPal"/>
    <n v="1904.5440000000001"/>
    <n v="2116.06"/>
    <x v="0"/>
  </r>
  <r>
    <s v="SALE1325"/>
    <d v="2024-02-04T00:00:00"/>
    <s v="CUST1349"/>
    <s v="PROD30"/>
    <x v="1"/>
    <n v="1"/>
    <n v="1"/>
    <n v="350.67"/>
    <n v="350.67"/>
    <n v="0.22"/>
    <n v="0.22"/>
    <s v="PayPal"/>
    <n v="273.52260000000001"/>
    <n v="350.45"/>
    <x v="0"/>
  </r>
  <r>
    <s v="SALE1326"/>
    <d v="2024-07-25T00:00:00"/>
    <s v="CUST1371"/>
    <s v="PROD95"/>
    <x v="8"/>
    <n v="1"/>
    <n v="1"/>
    <n v="128.93"/>
    <n v="128.93"/>
    <n v="0.26"/>
    <n v="0.26"/>
    <s v="Credit Card"/>
    <n v="95.408200000000008"/>
    <n v="128.67000000000002"/>
    <x v="0"/>
  </r>
  <r>
    <s v="SALE1327"/>
    <d v="2024-09-09T00:00:00"/>
    <s v="CUST1145"/>
    <s v="PROD86"/>
    <x v="10"/>
    <n v="2"/>
    <n v="2"/>
    <n v="384.92"/>
    <n v="384.92"/>
    <n v="0.09"/>
    <n v="0.09"/>
    <s v="Credit Card"/>
    <n v="700.5544000000001"/>
    <n v="769.75"/>
    <x v="0"/>
  </r>
  <r>
    <s v="SALE1328"/>
    <d v="2023-12-08T00:00:00"/>
    <s v="CUST1334"/>
    <s v="PROD5"/>
    <x v="2"/>
    <n v="3"/>
    <n v="3"/>
    <n v="120.77"/>
    <n v="120.77"/>
    <n v="0.28999999999999998"/>
    <n v="0.28999999999999998"/>
    <s v="PayPal"/>
    <n v="257.24009999999998"/>
    <n v="362.02"/>
    <x v="1"/>
  </r>
  <r>
    <s v="SALE1329"/>
    <d v="2025-06-16T00:00:00"/>
    <s v="CUST1222"/>
    <s v="PROD76"/>
    <x v="1"/>
    <n v="4"/>
    <n v="4"/>
    <n v="661.39"/>
    <n v="661.39"/>
    <n v="7.0000000000000007E-2"/>
    <n v="7.0000000000000007E-2"/>
    <s v="Credit Card"/>
    <n v="2460.3708000000001"/>
    <n v="2645.49"/>
    <x v="0"/>
  </r>
  <r>
    <s v="SALE1330"/>
    <d v="2023-12-01T00:00:00"/>
    <s v="CUST1449"/>
    <s v="PROD62"/>
    <x v="17"/>
    <n v="1"/>
    <n v="1"/>
    <n v="195.24"/>
    <n v="195.24"/>
    <n v="0.27"/>
    <n v="0.27"/>
    <s v="PayPal"/>
    <n v="142.52520000000001"/>
    <n v="194.97"/>
    <x v="2"/>
  </r>
  <r>
    <s v="SALE1331"/>
    <d v="2023-11-03T00:00:00"/>
    <s v="CUST1004"/>
    <s v="PROD92"/>
    <x v="14"/>
    <n v="2"/>
    <n v="2"/>
    <n v="177.4"/>
    <n v="177.4"/>
    <n v="0.19"/>
    <n v="0.19"/>
    <s v="PayPal"/>
    <n v="287.38799999999998"/>
    <n v="354.61"/>
    <x v="3"/>
  </r>
  <r>
    <s v="SALE1332"/>
    <d v="2025-01-16T00:00:00"/>
    <s v="CUST1057"/>
    <s v="PROD98"/>
    <x v="19"/>
    <n v="4"/>
    <n v="4"/>
    <n v="862.67"/>
    <n v="862.67"/>
    <n v="0.2"/>
    <n v="0.2"/>
    <s v="PayPal"/>
    <n v="2760.5439999999999"/>
    <n v="3450.48"/>
    <x v="2"/>
  </r>
  <r>
    <s v="SALE1333"/>
    <d v="2024-09-30T00:00:00"/>
    <s v="CUST1444"/>
    <s v="PROD17"/>
    <x v="16"/>
    <n v="1"/>
    <n v="1"/>
    <n v="55.04"/>
    <n v="55.04"/>
    <n v="0.01"/>
    <n v="0.01"/>
    <s v="COD"/>
    <n v="54.489600000000003"/>
    <n v="55.03"/>
    <x v="3"/>
  </r>
  <r>
    <s v="SALE1334"/>
    <d v="2024-12-20T00:00:00"/>
    <s v="CUST1049"/>
    <s v="PROD45"/>
    <x v="6"/>
    <n v="2"/>
    <n v="2"/>
    <n v="905.47"/>
    <n v="905.47"/>
    <n v="0.2"/>
    <n v="0.2"/>
    <s v="COD"/>
    <n v="1448.752"/>
    <n v="1810.74"/>
    <x v="3"/>
  </r>
  <r>
    <s v="SALE1335"/>
    <d v="2024-09-04T00:00:00"/>
    <s v="CUST1461"/>
    <s v="PROD63"/>
    <x v="13"/>
    <n v="3"/>
    <n v="3"/>
    <n v="217.13"/>
    <n v="217.13"/>
    <n v="0.28000000000000003"/>
    <n v="0.28000000000000003"/>
    <s v="Credit Card"/>
    <n v="469.00080000000003"/>
    <n v="651.11"/>
    <x v="3"/>
  </r>
  <r>
    <s v="SALE1336"/>
    <d v="2025-10-06T00:00:00"/>
    <s v="CUST1389"/>
    <s v="PROD75"/>
    <x v="6"/>
    <n v="3"/>
    <n v="3"/>
    <n v="580.45000000000005"/>
    <n v="580.45000000000005"/>
    <n v="0"/>
    <n v="0"/>
    <s v="PayPal"/>
    <n v="1741.35"/>
    <n v="1741.3500000000001"/>
    <x v="3"/>
  </r>
  <r>
    <s v="SALE1337"/>
    <d v="2025-07-16T00:00:00"/>
    <s v="CUST1103"/>
    <s v="PROD4"/>
    <x v="1"/>
    <n v="2"/>
    <n v="2"/>
    <n v="892.88"/>
    <n v="892.88"/>
    <n v="0.17"/>
    <n v="0.17"/>
    <s v="PayPal"/>
    <n v="1482.1808000000001"/>
    <n v="1785.59"/>
    <x v="0"/>
  </r>
  <r>
    <s v="SALE1338"/>
    <d v="2025-10-06T00:00:00"/>
    <s v="CUST1091"/>
    <s v="PROD40"/>
    <x v="14"/>
    <n v="2"/>
    <n v="2"/>
    <n v="356.28"/>
    <n v="356.28"/>
    <n v="0.11"/>
    <n v="0.11"/>
    <s v="COD"/>
    <n v="634.17840000000001"/>
    <n v="712.44999999999993"/>
    <x v="3"/>
  </r>
  <r>
    <s v="SALE1339"/>
    <d v="2025-09-21T00:00:00"/>
    <s v="CUST1384"/>
    <s v="PROD80"/>
    <x v="17"/>
    <n v="4"/>
    <n v="4"/>
    <n v="806.99"/>
    <n v="806.99"/>
    <n v="0.06"/>
    <n v="0.06"/>
    <s v="Credit Card"/>
    <n v="3034.2824000000001"/>
    <n v="3227.9"/>
    <x v="2"/>
  </r>
  <r>
    <s v="SALE1340"/>
    <d v="2025-07-17T00:00:00"/>
    <s v="CUST1439"/>
    <s v="PROD20"/>
    <x v="8"/>
    <n v="3"/>
    <n v="3"/>
    <n v="684.22"/>
    <n v="684.22"/>
    <n v="0.09"/>
    <n v="0.09"/>
    <s v="Credit Card"/>
    <n v="1867.9205999999999"/>
    <n v="2052.5699999999997"/>
    <x v="0"/>
  </r>
  <r>
    <s v="SALE1341"/>
    <d v="2025-06-29T00:00:00"/>
    <s v="CUST1443"/>
    <s v="PROD93"/>
    <x v="4"/>
    <n v="4"/>
    <n v="4"/>
    <n v="763.34"/>
    <n v="763.34"/>
    <n v="7.0000000000000007E-2"/>
    <n v="7.0000000000000007E-2"/>
    <s v="PayPal"/>
    <n v="2839.6248000000001"/>
    <n v="3053.29"/>
    <x v="2"/>
  </r>
  <r>
    <s v="SALE1342"/>
    <d v="2025-03-22T00:00:00"/>
    <s v="CUST1361"/>
    <s v="PROD50"/>
    <x v="0"/>
    <n v="3"/>
    <n v="3"/>
    <n v="721.94"/>
    <n v="721.94"/>
    <n v="0.26"/>
    <n v="0.26"/>
    <s v="Credit Card"/>
    <n v="1602.7067999999999"/>
    <n v="2165.56"/>
    <x v="0"/>
  </r>
  <r>
    <s v="SALE1343"/>
    <d v="2024-02-01T00:00:00"/>
    <s v="CUST1406"/>
    <s v="PROD97"/>
    <x v="8"/>
    <n v="3"/>
    <n v="3"/>
    <n v="760.38"/>
    <n v="760.38"/>
    <n v="0"/>
    <n v="0"/>
    <s v="COD"/>
    <n v="2281.14"/>
    <n v="2281.14"/>
    <x v="0"/>
  </r>
  <r>
    <s v="SALE1344"/>
    <d v="2024-03-11T00:00:00"/>
    <s v="CUST1298"/>
    <s v="PROD97"/>
    <x v="16"/>
    <n v="3"/>
    <n v="3"/>
    <n v="612.53"/>
    <n v="612.53"/>
    <n v="0.21"/>
    <n v="0.21"/>
    <s v="COD"/>
    <n v="1451.6960999999999"/>
    <n v="1837.3799999999999"/>
    <x v="3"/>
  </r>
  <r>
    <s v="SALE1345"/>
    <d v="2024-09-09T00:00:00"/>
    <s v="CUST1041"/>
    <s v="PROD63"/>
    <x v="9"/>
    <n v="3"/>
    <n v="3"/>
    <n v="841.37"/>
    <n v="841.37"/>
    <n v="0.28999999999999998"/>
    <n v="0.28999999999999998"/>
    <s v="PayPal"/>
    <n v="1792.1180999999999"/>
    <n v="2523.8200000000002"/>
    <x v="1"/>
  </r>
  <r>
    <s v="SALE1346"/>
    <d v="2023-11-19T00:00:00"/>
    <s v="CUST1261"/>
    <s v="PROD48"/>
    <x v="11"/>
    <n v="2"/>
    <n v="2"/>
    <n v="636.51"/>
    <n v="636.51"/>
    <n v="0.25"/>
    <n v="0.25"/>
    <s v="Credit Card"/>
    <n v="954.76499999999999"/>
    <n v="1272.77"/>
    <x v="2"/>
  </r>
  <r>
    <s v="SALE1347"/>
    <d v="2025-01-02T00:00:00"/>
    <s v="CUST1091"/>
    <s v="PROD45"/>
    <x v="2"/>
    <n v="2"/>
    <n v="2"/>
    <n v="732.37"/>
    <n v="732.37"/>
    <n v="0.22"/>
    <n v="0.22"/>
    <s v="COD"/>
    <n v="1142.4972"/>
    <n v="1464.52"/>
    <x v="1"/>
  </r>
  <r>
    <s v="SALE1348"/>
    <d v="2025-09-27T00:00:00"/>
    <s v="CUST1164"/>
    <s v="PROD54"/>
    <x v="9"/>
    <n v="3"/>
    <n v="3"/>
    <n v="183.44"/>
    <n v="183.44"/>
    <n v="0.28000000000000003"/>
    <n v="0.28000000000000003"/>
    <s v="COD"/>
    <n v="396.23039999999992"/>
    <n v="550.04"/>
    <x v="1"/>
  </r>
  <r>
    <s v="SALE1349"/>
    <d v="2024-03-22T00:00:00"/>
    <s v="CUST1065"/>
    <s v="PROD11"/>
    <x v="13"/>
    <n v="4"/>
    <n v="4"/>
    <n v="898.58"/>
    <n v="898.58"/>
    <n v="0.16"/>
    <n v="0.16"/>
    <s v="PayPal"/>
    <n v="3019.2287999999999"/>
    <n v="3594.1600000000003"/>
    <x v="3"/>
  </r>
  <r>
    <s v="SALE1350"/>
    <d v="2024-08-25T00:00:00"/>
    <s v="CUST1390"/>
    <s v="PROD23"/>
    <x v="17"/>
    <n v="3"/>
    <n v="3"/>
    <n v="152.41"/>
    <n v="152.41"/>
    <n v="0.25"/>
    <n v="0.25"/>
    <s v="Credit Card"/>
    <n v="342.92250000000001"/>
    <n v="456.98"/>
    <x v="2"/>
  </r>
  <r>
    <s v="SALE1351"/>
    <d v="2025-08-03T00:00:00"/>
    <s v="CUST1223"/>
    <s v="PROD92"/>
    <x v="7"/>
    <n v="3"/>
    <n v="3"/>
    <n v="972.58"/>
    <n v="972.58"/>
    <n v="0.28000000000000003"/>
    <n v="0.28000000000000003"/>
    <s v="COD"/>
    <n v="2100.7728000000002"/>
    <n v="2917.46"/>
    <x v="2"/>
  </r>
  <r>
    <s v="SALE1352"/>
    <d v="2023-12-07T00:00:00"/>
    <s v="CUST1466"/>
    <s v="PROD69"/>
    <x v="19"/>
    <n v="4"/>
    <n v="4"/>
    <n v="136.4"/>
    <n v="136.4"/>
    <n v="0.04"/>
    <n v="0.04"/>
    <s v="COD"/>
    <n v="523.77599999999995"/>
    <n v="545.56000000000006"/>
    <x v="2"/>
  </r>
  <r>
    <s v="SALE1353"/>
    <d v="2025-08-25T00:00:00"/>
    <s v="CUST1400"/>
    <s v="PROD94"/>
    <x v="10"/>
    <n v="1"/>
    <n v="1"/>
    <n v="509.63"/>
    <n v="509.63"/>
    <n v="0.27"/>
    <n v="0.27"/>
    <s v="COD"/>
    <n v="372.0299"/>
    <n v="509.36"/>
    <x v="0"/>
  </r>
  <r>
    <s v="SALE1354"/>
    <d v="2024-02-09T00:00:00"/>
    <s v="CUST1003"/>
    <s v="PROD97"/>
    <x v="0"/>
    <n v="4"/>
    <n v="4"/>
    <n v="360.28"/>
    <n v="360.28"/>
    <n v="0.09"/>
    <n v="0.09"/>
    <s v="COD"/>
    <n v="1311.4192"/>
    <n v="1441.03"/>
    <x v="0"/>
  </r>
  <r>
    <s v="SALE1355"/>
    <d v="2025-09-10T00:00:00"/>
    <s v="CUST1080"/>
    <s v="PROD89"/>
    <x v="10"/>
    <n v="3"/>
    <n v="3"/>
    <n v="882.05"/>
    <n v="882.05"/>
    <n v="0.06"/>
    <n v="0.06"/>
    <s v="PayPal"/>
    <n v="2487.3809999999989"/>
    <n v="2646.0899999999997"/>
    <x v="0"/>
  </r>
  <r>
    <s v="SALE1356"/>
    <d v="2024-09-29T00:00:00"/>
    <s v="CUST1195"/>
    <s v="PROD79"/>
    <x v="2"/>
    <n v="3"/>
    <n v="3"/>
    <n v="141.54"/>
    <n v="141.54"/>
    <n v="0.12"/>
    <n v="0.12"/>
    <s v="PayPal"/>
    <n v="373.66559999999998"/>
    <n v="424.5"/>
    <x v="1"/>
  </r>
  <r>
    <s v="SALE1357"/>
    <d v="2024-06-18T00:00:00"/>
    <s v="CUST1043"/>
    <s v="PROD15"/>
    <x v="5"/>
    <n v="3"/>
    <n v="3"/>
    <n v="83.5"/>
    <n v="83.5"/>
    <n v="0.23"/>
    <n v="0.23"/>
    <s v="COD"/>
    <n v="192.88499999999999"/>
    <n v="250.27"/>
    <x v="2"/>
  </r>
  <r>
    <s v="SALE1358"/>
    <d v="2023-11-28T00:00:00"/>
    <s v="CUST1123"/>
    <s v="PROD14"/>
    <x v="16"/>
    <n v="2"/>
    <n v="2"/>
    <n v="629.73"/>
    <n v="629.73"/>
    <n v="7.0000000000000007E-2"/>
    <n v="7.0000000000000007E-2"/>
    <s v="PayPal"/>
    <n v="1171.2978000000001"/>
    <n v="1259.3900000000001"/>
    <x v="3"/>
  </r>
  <r>
    <s v="SALE1359"/>
    <d v="2023-10-29T00:00:00"/>
    <s v="CUST1012"/>
    <s v="PROD33"/>
    <x v="16"/>
    <n v="2"/>
    <n v="2"/>
    <n v="159.93"/>
    <n v="159.93"/>
    <n v="0.2"/>
    <n v="0.2"/>
    <s v="COD"/>
    <n v="255.88800000000001"/>
    <n v="319.66000000000003"/>
    <x v="3"/>
  </r>
  <r>
    <s v="SALE1360"/>
    <d v="2025-07-20T00:00:00"/>
    <s v="CUST1012"/>
    <s v="PROD45"/>
    <x v="14"/>
    <n v="1"/>
    <n v="1"/>
    <n v="459.89"/>
    <n v="459.89"/>
    <n v="0.18"/>
    <n v="0.18"/>
    <s v="COD"/>
    <n v="377.10980000000001"/>
    <n v="459.71"/>
    <x v="3"/>
  </r>
  <r>
    <s v="SALE1361"/>
    <d v="2024-08-28T00:00:00"/>
    <s v="CUST1188"/>
    <s v="PROD33"/>
    <x v="12"/>
    <n v="4"/>
    <n v="4"/>
    <n v="885.57"/>
    <n v="885.57"/>
    <n v="0.27"/>
    <n v="0.27"/>
    <s v="Credit Card"/>
    <n v="2585.8643999999999"/>
    <n v="3542.01"/>
    <x v="3"/>
  </r>
  <r>
    <s v="SALE1362"/>
    <d v="2024-06-11T00:00:00"/>
    <s v="CUST1402"/>
    <s v="PROD54"/>
    <x v="10"/>
    <n v="3"/>
    <n v="3"/>
    <n v="789.05"/>
    <n v="789.05"/>
    <n v="0"/>
    <n v="0"/>
    <s v="PayPal"/>
    <n v="2367.15"/>
    <n v="2367.1499999999996"/>
    <x v="0"/>
  </r>
  <r>
    <s v="SALE1363"/>
    <d v="2023-11-14T00:00:00"/>
    <s v="CUST1154"/>
    <s v="PROD66"/>
    <x v="6"/>
    <n v="1"/>
    <n v="1"/>
    <n v="570.52"/>
    <n v="570.52"/>
    <n v="0"/>
    <n v="0"/>
    <s v="PayPal"/>
    <n v="570.52"/>
    <n v="570.52"/>
    <x v="3"/>
  </r>
  <r>
    <s v="SALE1364"/>
    <d v="2024-01-31T00:00:00"/>
    <s v="CUST1179"/>
    <s v="PROD27"/>
    <x v="9"/>
    <n v="4"/>
    <n v="4"/>
    <n v="310.79000000000002"/>
    <n v="310.79000000000002"/>
    <n v="0.22"/>
    <n v="0.22"/>
    <s v="COD"/>
    <n v="969.66480000000013"/>
    <n v="1242.94"/>
    <x v="1"/>
  </r>
  <r>
    <s v="SALE1365"/>
    <d v="2025-04-10T00:00:00"/>
    <s v="CUST1057"/>
    <s v="PROD68"/>
    <x v="1"/>
    <n v="4"/>
    <n v="4"/>
    <n v="255.67"/>
    <n v="255.67"/>
    <n v="0.17"/>
    <n v="0.17"/>
    <s v="Credit Card"/>
    <n v="848.82439999999997"/>
    <n v="1022.51"/>
    <x v="0"/>
  </r>
  <r>
    <s v="SALE1366"/>
    <d v="2024-04-15T00:00:00"/>
    <s v="CUST1129"/>
    <s v="PROD27"/>
    <x v="9"/>
    <n v="2"/>
    <n v="2"/>
    <n v="270.66000000000003"/>
    <n v="270.66000000000003"/>
    <n v="0.1"/>
    <n v="0.1"/>
    <s v="COD"/>
    <n v="487.18799999999999"/>
    <n v="541.22"/>
    <x v="1"/>
  </r>
  <r>
    <s v="SALE1367"/>
    <d v="2025-09-14T00:00:00"/>
    <s v="CUST1299"/>
    <s v="PROD23"/>
    <x v="1"/>
    <n v="3"/>
    <n v="3"/>
    <n v="373.35"/>
    <n v="373.35"/>
    <n v="0.2"/>
    <n v="0.2"/>
    <s v="COD"/>
    <n v="896.04000000000019"/>
    <n v="1119.8500000000001"/>
    <x v="0"/>
  </r>
  <r>
    <s v="SALE1368"/>
    <d v="2024-05-20T00:00:00"/>
    <s v="CUST1036"/>
    <s v="PROD59"/>
    <x v="19"/>
    <n v="2"/>
    <n v="2"/>
    <n v="23.58"/>
    <n v="23.58"/>
    <n v="0.02"/>
    <n v="0.02"/>
    <s v="PayPal"/>
    <n v="46.216799999999999"/>
    <n v="47.139999999999993"/>
    <x v="2"/>
  </r>
  <r>
    <s v="SALE1369"/>
    <d v="2025-05-21T00:00:00"/>
    <s v="CUST1005"/>
    <s v="PROD35"/>
    <x v="4"/>
    <n v="4"/>
    <n v="4"/>
    <n v="185.67"/>
    <n v="185.67"/>
    <n v="0.21"/>
    <n v="0.21"/>
    <s v="PayPal"/>
    <n v="586.71719999999993"/>
    <n v="742.46999999999991"/>
    <x v="2"/>
  </r>
  <r>
    <s v="SALE1370"/>
    <d v="2024-04-14T00:00:00"/>
    <s v="CUST1120"/>
    <s v="PROD18"/>
    <x v="13"/>
    <n v="3"/>
    <n v="3"/>
    <n v="928.74"/>
    <n v="928.74"/>
    <n v="0.27"/>
    <n v="0.27"/>
    <s v="PayPal"/>
    <n v="2033.9405999999999"/>
    <n v="2785.9500000000003"/>
    <x v="3"/>
  </r>
  <r>
    <s v="SALE1371"/>
    <d v="2023-11-05T00:00:00"/>
    <s v="CUST1029"/>
    <s v="PROD84"/>
    <x v="3"/>
    <n v="3"/>
    <n v="3"/>
    <n v="923.38"/>
    <n v="923.38"/>
    <n v="7.0000000000000007E-2"/>
    <n v="7.0000000000000007E-2"/>
    <s v="COD"/>
    <n v="2576.2302"/>
    <n v="2770.0699999999997"/>
    <x v="0"/>
  </r>
  <r>
    <s v="SALE1372"/>
    <d v="2024-07-26T00:00:00"/>
    <s v="CUST1462"/>
    <s v="PROD4"/>
    <x v="11"/>
    <n v="2"/>
    <n v="2"/>
    <n v="409.26"/>
    <n v="409.26"/>
    <n v="0.1"/>
    <n v="0.1"/>
    <s v="PayPal"/>
    <n v="736.66800000000001"/>
    <n v="818.42"/>
    <x v="2"/>
  </r>
  <r>
    <s v="SALE1373"/>
    <d v="2023-12-12T00:00:00"/>
    <s v="CUST1254"/>
    <s v="PROD23"/>
    <x v="4"/>
    <n v="2"/>
    <n v="2"/>
    <n v="608.46"/>
    <n v="608.46"/>
    <n v="0.16"/>
    <n v="0.16"/>
    <s v="Credit Card"/>
    <n v="1022.2128"/>
    <n v="1216.76"/>
    <x v="2"/>
  </r>
  <r>
    <s v="SALE1374"/>
    <d v="2025-05-08T00:00:00"/>
    <s v="CUST1212"/>
    <s v="PROD42"/>
    <x v="12"/>
    <n v="4"/>
    <n v="4"/>
    <n v="150.47999999999999"/>
    <n v="150.47999999999999"/>
    <n v="0.09"/>
    <n v="0.09"/>
    <s v="Credit Card"/>
    <n v="547.74720000000002"/>
    <n v="601.82999999999993"/>
    <x v="3"/>
  </r>
  <r>
    <s v="SALE1375"/>
    <d v="2024-08-30T00:00:00"/>
    <s v="CUST1245"/>
    <s v="PROD68"/>
    <x v="7"/>
    <n v="4"/>
    <n v="4"/>
    <n v="207.41"/>
    <n v="207.41"/>
    <n v="0.02"/>
    <n v="0.02"/>
    <s v="Credit Card"/>
    <n v="813.04719999999998"/>
    <n v="829.62"/>
    <x v="2"/>
  </r>
  <r>
    <s v="SALE1376"/>
    <d v="2025-05-26T00:00:00"/>
    <s v="CUST1172"/>
    <s v="PROD11"/>
    <x v="16"/>
    <n v="1"/>
    <n v="1"/>
    <n v="56.59"/>
    <n v="56.59"/>
    <n v="0.15"/>
    <n v="0.15"/>
    <s v="PayPal"/>
    <n v="48.101500000000001"/>
    <n v="56.440000000000005"/>
    <x v="3"/>
  </r>
  <r>
    <s v="SALE1377"/>
    <d v="2025-01-10T00:00:00"/>
    <s v="CUST1405"/>
    <s v="PROD39"/>
    <x v="5"/>
    <n v="4"/>
    <n v="4"/>
    <n v="995.4"/>
    <n v="995.4"/>
    <n v="0.27"/>
    <n v="0.27"/>
    <s v="Credit Card"/>
    <n v="2906.5680000000002"/>
    <n v="3981.33"/>
    <x v="2"/>
  </r>
  <r>
    <s v="SALE1378"/>
    <d v="2024-12-30T00:00:00"/>
    <s v="CUST1064"/>
    <s v="PROD47"/>
    <x v="18"/>
    <n v="2"/>
    <n v="2"/>
    <n v="591.33000000000004"/>
    <n v="591.33000000000004"/>
    <n v="0.24"/>
    <n v="0.24"/>
    <s v="Credit Card"/>
    <n v="898.8216000000001"/>
    <n v="1182.42"/>
    <x v="0"/>
  </r>
  <r>
    <s v="SALE1379"/>
    <d v="2025-07-31T00:00:00"/>
    <s v="CUST1378"/>
    <s v="PROD48"/>
    <x v="1"/>
    <n v="2"/>
    <n v="2"/>
    <n v="204.89"/>
    <n v="204.89"/>
    <n v="0.24"/>
    <n v="0.24"/>
    <s v="Credit Card"/>
    <n v="311.43279999999999"/>
    <n v="409.53999999999996"/>
    <x v="0"/>
  </r>
  <r>
    <s v="SALE1380"/>
    <d v="2024-09-14T00:00:00"/>
    <s v="CUST1090"/>
    <s v="PROD65"/>
    <x v="7"/>
    <n v="2"/>
    <n v="2"/>
    <n v="546.41"/>
    <n v="546.41"/>
    <n v="0.08"/>
    <n v="0.08"/>
    <s v="COD"/>
    <n v="1005.3944"/>
    <n v="1092.74"/>
    <x v="2"/>
  </r>
  <r>
    <s v="SALE1381"/>
    <d v="2024-04-27T00:00:00"/>
    <s v="CUST1056"/>
    <s v="PROD18"/>
    <x v="18"/>
    <n v="4"/>
    <n v="4"/>
    <n v="455.49"/>
    <n v="455.49"/>
    <n v="0.17"/>
    <n v="0.17"/>
    <s v="Credit Card"/>
    <n v="1512.2267999999999"/>
    <n v="1821.79"/>
    <x v="0"/>
  </r>
  <r>
    <s v="SALE1382"/>
    <d v="2024-03-23T00:00:00"/>
    <s v="CUST1422"/>
    <s v="PROD10"/>
    <x v="9"/>
    <n v="2"/>
    <n v="2"/>
    <n v="700.27"/>
    <n v="700.27"/>
    <n v="0.16"/>
    <n v="0.16"/>
    <s v="Credit Card"/>
    <n v="1176.4536000000001"/>
    <n v="1400.3799999999999"/>
    <x v="1"/>
  </r>
  <r>
    <s v="SALE1383"/>
    <d v="2023-12-22T00:00:00"/>
    <s v="CUST1345"/>
    <s v="PROD82"/>
    <x v="1"/>
    <n v="2"/>
    <n v="2"/>
    <n v="160.21"/>
    <n v="160.21"/>
    <n v="0.09"/>
    <n v="0.09"/>
    <s v="Credit Card"/>
    <n v="291.5822"/>
    <n v="320.33000000000004"/>
    <x v="0"/>
  </r>
  <r>
    <s v="SALE1384"/>
    <d v="2025-03-26T00:00:00"/>
    <s v="CUST1031"/>
    <s v="PROD47"/>
    <x v="19"/>
    <n v="1"/>
    <n v="1"/>
    <n v="713.63"/>
    <n v="713.63"/>
    <n v="0.28000000000000003"/>
    <n v="0.28000000000000003"/>
    <s v="COD"/>
    <n v="513.81359999999995"/>
    <n v="713.35"/>
    <x v="2"/>
  </r>
  <r>
    <s v="SALE1385"/>
    <d v="2024-06-04T00:00:00"/>
    <s v="CUST1227"/>
    <s v="PROD93"/>
    <x v="4"/>
    <n v="2"/>
    <n v="2"/>
    <n v="224.69"/>
    <n v="224.69"/>
    <n v="0.2"/>
    <n v="0.2"/>
    <s v="COD"/>
    <n v="359.50400000000002"/>
    <n v="449.18"/>
    <x v="2"/>
  </r>
  <r>
    <s v="SALE1386"/>
    <d v="2025-03-17T00:00:00"/>
    <s v="CUST1453"/>
    <s v="PROD20"/>
    <x v="7"/>
    <n v="2"/>
    <n v="2"/>
    <n v="740.57"/>
    <n v="740.57"/>
    <n v="0.06"/>
    <n v="0.06"/>
    <s v="Credit Card"/>
    <n v="1392.2716"/>
    <n v="1481.0800000000002"/>
    <x v="2"/>
  </r>
  <r>
    <s v="SALE1387"/>
    <d v="2024-03-22T00:00:00"/>
    <s v="CUST1142"/>
    <s v="PROD11"/>
    <x v="0"/>
    <n v="3"/>
    <n v="3"/>
    <n v="250.14"/>
    <n v="250.14"/>
    <n v="0.23"/>
    <n v="0.23"/>
    <s v="PayPal"/>
    <n v="577.82339999999999"/>
    <n v="750.18999999999994"/>
    <x v="0"/>
  </r>
  <r>
    <s v="SALE1388"/>
    <d v="2024-12-29T00:00:00"/>
    <s v="CUST1020"/>
    <s v="PROD98"/>
    <x v="12"/>
    <n v="3"/>
    <n v="3"/>
    <n v="34.97"/>
    <n v="34.97"/>
    <n v="0.01"/>
    <n v="0.01"/>
    <s v="Credit Card"/>
    <n v="103.8609"/>
    <n v="104.89999999999999"/>
    <x v="3"/>
  </r>
  <r>
    <s v="SALE1389"/>
    <d v="2025-07-30T00:00:00"/>
    <s v="CUST1304"/>
    <s v="PROD42"/>
    <x v="9"/>
    <n v="1"/>
    <n v="1"/>
    <n v="653.91"/>
    <n v="653.91"/>
    <n v="0.3"/>
    <n v="0.3"/>
    <s v="PayPal"/>
    <n v="457.73700000000002"/>
    <n v="653.61"/>
    <x v="1"/>
  </r>
  <r>
    <s v="SALE1390"/>
    <d v="2024-02-16T00:00:00"/>
    <s v="CUST1363"/>
    <s v="PROD66"/>
    <x v="0"/>
    <n v="1"/>
    <n v="1"/>
    <n v="997.87"/>
    <n v="997.87"/>
    <n v="0.24"/>
    <n v="0.24"/>
    <s v="Credit Card"/>
    <n v="758.38120000000004"/>
    <n v="997.63"/>
    <x v="0"/>
  </r>
  <r>
    <s v="SALE1391"/>
    <d v="2024-02-27T00:00:00"/>
    <s v="CUST1208"/>
    <s v="PROD89"/>
    <x v="7"/>
    <n v="1"/>
    <n v="1"/>
    <n v="174.27"/>
    <n v="174.27"/>
    <n v="0.27"/>
    <n v="0.27"/>
    <s v="COD"/>
    <n v="127.2171"/>
    <n v="174"/>
    <x v="2"/>
  </r>
  <r>
    <s v="SALE1392"/>
    <d v="2024-03-17T00:00:00"/>
    <s v="CUST1115"/>
    <s v="PROD49"/>
    <x v="4"/>
    <n v="3"/>
    <n v="3"/>
    <n v="847.44"/>
    <n v="847.44"/>
    <n v="0.17"/>
    <n v="0.17"/>
    <s v="Credit Card"/>
    <n v="2110.1255999999998"/>
    <n v="2542.15"/>
    <x v="2"/>
  </r>
  <r>
    <s v="SALE1393"/>
    <d v="2023-11-13T00:00:00"/>
    <s v="CUST1428"/>
    <s v="PROD2"/>
    <x v="17"/>
    <n v="1"/>
    <n v="1"/>
    <n v="493.45"/>
    <n v="493.45"/>
    <n v="0.09"/>
    <n v="0.09"/>
    <s v="Credit Card"/>
    <n v="449.03949999999998"/>
    <n v="493.36"/>
    <x v="2"/>
  </r>
  <r>
    <s v="SALE1394"/>
    <d v="2024-10-12T00:00:00"/>
    <s v="CUST1232"/>
    <s v="PROD62"/>
    <x v="17"/>
    <n v="4"/>
    <n v="4"/>
    <n v="111.66"/>
    <n v="111.66"/>
    <n v="0.14000000000000001"/>
    <n v="0.14000000000000001"/>
    <s v="Credit Card"/>
    <n v="384.11040000000003"/>
    <n v="446.5"/>
    <x v="2"/>
  </r>
  <r>
    <s v="SALE1395"/>
    <d v="2024-02-21T00:00:00"/>
    <s v="CUST1278"/>
    <s v="PROD90"/>
    <x v="19"/>
    <n v="1"/>
    <n v="1"/>
    <n v="413.65"/>
    <n v="413.65"/>
    <n v="0.1"/>
    <n v="0.1"/>
    <s v="COD"/>
    <n v="372.28500000000003"/>
    <n v="413.54999999999995"/>
    <x v="2"/>
  </r>
  <r>
    <s v="SALE1396"/>
    <d v="2025-03-28T00:00:00"/>
    <s v="CUST1475"/>
    <s v="PROD89"/>
    <x v="11"/>
    <n v="1"/>
    <n v="1"/>
    <n v="317.14999999999998"/>
    <n v="317.14999999999998"/>
    <n v="0.24"/>
    <n v="0.24"/>
    <s v="COD"/>
    <n v="241.03399999999999"/>
    <n v="316.90999999999997"/>
    <x v="2"/>
  </r>
  <r>
    <s v="SALE1397"/>
    <d v="2025-08-04T00:00:00"/>
    <s v="CUST1359"/>
    <s v="PROD88"/>
    <x v="8"/>
    <n v="3"/>
    <n v="3"/>
    <n v="642.94000000000005"/>
    <n v="642.94000000000005"/>
    <n v="0.05"/>
    <n v="0.05"/>
    <s v="COD"/>
    <n v="1832.3789999999999"/>
    <n v="1928.7700000000002"/>
    <x v="0"/>
  </r>
  <r>
    <s v="SALE1398"/>
    <d v="2024-11-05T00:00:00"/>
    <s v="CUST1133"/>
    <s v="PROD57"/>
    <x v="15"/>
    <n v="4"/>
    <n v="4"/>
    <n v="559.59"/>
    <n v="559.59"/>
    <n v="0.19"/>
    <n v="0.19"/>
    <s v="COD"/>
    <n v="1813.0716"/>
    <n v="2238.17"/>
    <x v="3"/>
  </r>
  <r>
    <s v="SALE1399"/>
    <d v="2024-06-15T00:00:00"/>
    <s v="CUST1114"/>
    <s v="PROD29"/>
    <x v="14"/>
    <n v="1"/>
    <n v="1"/>
    <n v="758.54"/>
    <n v="758.54"/>
    <n v="0.28999999999999998"/>
    <n v="0.28999999999999998"/>
    <s v="PayPal"/>
    <n v="538.5634"/>
    <n v="758.25"/>
    <x v="3"/>
  </r>
  <r>
    <s v="SALE1400"/>
    <d v="2024-12-23T00:00:00"/>
    <s v="CUST1462"/>
    <s v="PROD80"/>
    <x v="10"/>
    <n v="4"/>
    <n v="4"/>
    <n v="643.96"/>
    <n v="643.96"/>
    <n v="0.16"/>
    <n v="0.16"/>
    <s v="PayPal"/>
    <n v="2163.7055999999998"/>
    <n v="2575.6800000000003"/>
    <x v="0"/>
  </r>
  <r>
    <s v="SALE1401"/>
    <d v="2024-12-27T00:00:00"/>
    <s v="CUST1243"/>
    <s v="PROD24"/>
    <x v="11"/>
    <n v="1"/>
    <n v="1"/>
    <n v="882.73"/>
    <n v="882.73"/>
    <n v="0.1"/>
    <n v="0.1"/>
    <s v="Credit Card"/>
    <n v="794.45699999999999"/>
    <n v="882.63"/>
    <x v="2"/>
  </r>
  <r>
    <s v="SALE1402"/>
    <d v="2024-03-27T00:00:00"/>
    <s v="CUST1325"/>
    <s v="PROD91"/>
    <x v="12"/>
    <n v="2"/>
    <n v="2"/>
    <n v="600.03"/>
    <n v="600.03"/>
    <n v="0.26"/>
    <n v="0.26"/>
    <s v="PayPal"/>
    <n v="888.0444"/>
    <n v="1199.8"/>
    <x v="3"/>
  </r>
  <r>
    <s v="SALE1403"/>
    <d v="2024-12-12T00:00:00"/>
    <s v="CUST1157"/>
    <s v="PROD54"/>
    <x v="3"/>
    <n v="2"/>
    <n v="2"/>
    <n v="628.83000000000004"/>
    <n v="628.83000000000004"/>
    <n v="7.0000000000000007E-2"/>
    <n v="7.0000000000000007E-2"/>
    <s v="PayPal"/>
    <n v="1169.6238000000001"/>
    <n v="1257.5900000000001"/>
    <x v="0"/>
  </r>
  <r>
    <s v="SALE1404"/>
    <d v="2023-12-17T00:00:00"/>
    <s v="CUST1175"/>
    <s v="PROD81"/>
    <x v="11"/>
    <n v="3"/>
    <n v="3"/>
    <n v="113.87"/>
    <n v="113.87"/>
    <n v="0.21"/>
    <n v="0.21"/>
    <s v="COD"/>
    <n v="269.87189999999998"/>
    <n v="341.40000000000003"/>
    <x v="2"/>
  </r>
  <r>
    <s v="SALE1405"/>
    <d v="2024-02-29T00:00:00"/>
    <s v="CUST1418"/>
    <s v="PROD72"/>
    <x v="4"/>
    <n v="4"/>
    <n v="4"/>
    <n v="282.07"/>
    <n v="282.07"/>
    <n v="0.18"/>
    <n v="0.18"/>
    <s v="PayPal"/>
    <n v="925.18960000000004"/>
    <n v="1128.0999999999999"/>
    <x v="2"/>
  </r>
  <r>
    <s v="SALE1406"/>
    <d v="2023-12-30T00:00:00"/>
    <s v="CUST1156"/>
    <s v="PROD54"/>
    <x v="16"/>
    <n v="3"/>
    <n v="3"/>
    <n v="676.77"/>
    <n v="676.77"/>
    <n v="0.17"/>
    <n v="0.17"/>
    <s v="PayPal"/>
    <n v="1685.1573000000001"/>
    <n v="2030.1399999999999"/>
    <x v="3"/>
  </r>
  <r>
    <s v="SALE1407"/>
    <d v="2024-12-12T00:00:00"/>
    <s v="CUST1220"/>
    <s v="PROD7"/>
    <x v="9"/>
    <n v="2"/>
    <n v="2"/>
    <n v="362.7"/>
    <n v="362.7"/>
    <n v="0.09"/>
    <n v="0.09"/>
    <s v="Credit Card"/>
    <n v="660.11400000000003"/>
    <n v="725.31"/>
    <x v="1"/>
  </r>
  <r>
    <s v="SALE1408"/>
    <d v="2025-01-22T00:00:00"/>
    <s v="CUST1135"/>
    <s v="PROD13"/>
    <x v="17"/>
    <n v="1"/>
    <n v="1"/>
    <n v="908.5"/>
    <n v="908.5"/>
    <n v="0.2"/>
    <n v="0.2"/>
    <s v="COD"/>
    <n v="726.80000000000007"/>
    <n v="908.3"/>
    <x v="2"/>
  </r>
  <r>
    <s v="SALE1409"/>
    <d v="2024-01-05T00:00:00"/>
    <s v="CUST1067"/>
    <s v="PROD25"/>
    <x v="10"/>
    <n v="2"/>
    <n v="2"/>
    <n v="795.37"/>
    <n v="795.37"/>
    <n v="0.2"/>
    <n v="0.2"/>
    <s v="COD"/>
    <n v="1272.5920000000001"/>
    <n v="1590.54"/>
    <x v="0"/>
  </r>
  <r>
    <s v="SALE1410"/>
    <d v="2025-04-13T00:00:00"/>
    <s v="CUST1144"/>
    <s v="PROD35"/>
    <x v="5"/>
    <n v="2"/>
    <n v="2"/>
    <n v="326.85000000000002"/>
    <n v="326.85000000000002"/>
    <n v="0.17"/>
    <n v="0.17"/>
    <s v="COD"/>
    <n v="542.57100000000003"/>
    <n v="653.53000000000009"/>
    <x v="2"/>
  </r>
  <r>
    <s v="SALE1411"/>
    <d v="2024-11-07T00:00:00"/>
    <s v="CUST1350"/>
    <s v="PROD56"/>
    <x v="7"/>
    <n v="3"/>
    <n v="3"/>
    <n v="169.43"/>
    <n v="169.43"/>
    <n v="0.19"/>
    <n v="0.19"/>
    <s v="Credit Card"/>
    <n v="411.71490000000011"/>
    <n v="508.1"/>
    <x v="2"/>
  </r>
  <r>
    <s v="SALE1412"/>
    <d v="2024-05-01T00:00:00"/>
    <s v="CUST1163"/>
    <s v="PROD83"/>
    <x v="16"/>
    <n v="1"/>
    <n v="1"/>
    <n v="254.47"/>
    <n v="254.47"/>
    <n v="0.1"/>
    <n v="0.1"/>
    <s v="Credit Card"/>
    <n v="229.023"/>
    <n v="254.37"/>
    <x v="3"/>
  </r>
  <r>
    <s v="SALE1413"/>
    <d v="2024-08-02T00:00:00"/>
    <s v="CUST1418"/>
    <s v="PROD25"/>
    <x v="9"/>
    <n v="4"/>
    <n v="4"/>
    <n v="627.73"/>
    <n v="627.73"/>
    <n v="0.11"/>
    <n v="0.11"/>
    <s v="COD"/>
    <n v="2234.7188000000001"/>
    <n v="2510.81"/>
    <x v="1"/>
  </r>
  <r>
    <s v="SALE1414"/>
    <d v="2024-04-12T00:00:00"/>
    <s v="CUST1371"/>
    <s v="PROD31"/>
    <x v="12"/>
    <n v="4"/>
    <n v="4"/>
    <n v="327.25"/>
    <n v="327.25"/>
    <n v="0.13"/>
    <n v="0.13"/>
    <s v="COD"/>
    <n v="1138.83"/>
    <n v="1308.8699999999999"/>
    <x v="3"/>
  </r>
  <r>
    <s v="SALE1415"/>
    <d v="2025-04-08T00:00:00"/>
    <s v="CUST1145"/>
    <s v="PROD59"/>
    <x v="19"/>
    <n v="4"/>
    <n v="4"/>
    <n v="511.43"/>
    <n v="511.43"/>
    <n v="0.18"/>
    <n v="0.18"/>
    <s v="COD"/>
    <n v="1677.4903999999999"/>
    <n v="2045.54"/>
    <x v="2"/>
  </r>
  <r>
    <s v="SALE1416"/>
    <d v="2024-06-30T00:00:00"/>
    <s v="CUST1165"/>
    <s v="PROD63"/>
    <x v="1"/>
    <n v="4"/>
    <n v="4"/>
    <n v="194.67"/>
    <n v="194.67"/>
    <n v="0.23"/>
    <n v="0.23"/>
    <s v="PayPal"/>
    <n v="599.58359999999993"/>
    <n v="778.44999999999993"/>
    <x v="0"/>
  </r>
  <r>
    <s v="SALE1417"/>
    <d v="2024-01-13T00:00:00"/>
    <s v="CUST1059"/>
    <s v="PROD23"/>
    <x v="8"/>
    <n v="2"/>
    <n v="2"/>
    <n v="54.51"/>
    <n v="54.51"/>
    <n v="7.0000000000000007E-2"/>
    <n v="7.0000000000000007E-2"/>
    <s v="Credit Card"/>
    <n v="101.3886"/>
    <n v="108.95"/>
    <x v="0"/>
  </r>
  <r>
    <s v="SALE1418"/>
    <d v="2024-09-22T00:00:00"/>
    <s v="CUST1076"/>
    <s v="PROD62"/>
    <x v="19"/>
    <n v="4"/>
    <n v="4"/>
    <n v="964"/>
    <n v="964"/>
    <n v="0.14000000000000001"/>
    <n v="0.14000000000000001"/>
    <s v="PayPal"/>
    <n v="3316.16"/>
    <n v="3855.86"/>
    <x v="2"/>
  </r>
  <r>
    <s v="SALE1419"/>
    <d v="2024-08-23T00:00:00"/>
    <s v="CUST1040"/>
    <s v="PROD89"/>
    <x v="5"/>
    <n v="1"/>
    <n v="1"/>
    <n v="170.12"/>
    <n v="170.12"/>
    <n v="0.26"/>
    <n v="0.26"/>
    <s v="PayPal"/>
    <n v="125.8888"/>
    <n v="169.86"/>
    <x v="2"/>
  </r>
  <r>
    <s v="SALE1420"/>
    <d v="2025-08-06T00:00:00"/>
    <s v="CUST1152"/>
    <s v="PROD53"/>
    <x v="12"/>
    <n v="2"/>
    <n v="2"/>
    <n v="664.5"/>
    <n v="664.5"/>
    <n v="0.23"/>
    <n v="0.23"/>
    <s v="Credit Card"/>
    <n v="1023.33"/>
    <n v="1328.77"/>
    <x v="3"/>
  </r>
  <r>
    <s v="SALE1421"/>
    <d v="2025-10-06T00:00:00"/>
    <s v="CUST1371"/>
    <s v="PROD45"/>
    <x v="15"/>
    <n v="4"/>
    <n v="4"/>
    <n v="557.51"/>
    <n v="557.51"/>
    <n v="0.11"/>
    <n v="0.11"/>
    <s v="Credit Card"/>
    <n v="1984.7356"/>
    <n v="2229.9299999999998"/>
    <x v="3"/>
  </r>
  <r>
    <s v="SALE1422"/>
    <d v="2025-05-30T00:00:00"/>
    <s v="CUST1397"/>
    <s v="PROD90"/>
    <x v="8"/>
    <n v="2"/>
    <n v="2"/>
    <n v="410"/>
    <n v="410"/>
    <n v="0.13"/>
    <n v="0.13"/>
    <s v="COD"/>
    <n v="713.4"/>
    <n v="819.87"/>
    <x v="0"/>
  </r>
  <r>
    <s v="SALE1423"/>
    <d v="2024-06-30T00:00:00"/>
    <s v="CUST1306"/>
    <s v="PROD83"/>
    <x v="3"/>
    <n v="2"/>
    <n v="2"/>
    <n v="879.93"/>
    <n v="879.93"/>
    <n v="0.28999999999999998"/>
    <n v="0.28999999999999998"/>
    <s v="COD"/>
    <n v="1249.5006000000001"/>
    <n v="1759.57"/>
    <x v="0"/>
  </r>
  <r>
    <s v="SALE1424"/>
    <d v="2025-01-07T00:00:00"/>
    <s v="CUST1007"/>
    <s v="PROD13"/>
    <x v="14"/>
    <n v="1"/>
    <n v="1"/>
    <n v="350.58"/>
    <n v="350.58"/>
    <n v="0.03"/>
    <n v="0.03"/>
    <s v="COD"/>
    <n v="340.06259999999997"/>
    <n v="350.55"/>
    <x v="3"/>
  </r>
  <r>
    <s v="SALE1425"/>
    <d v="2024-12-07T00:00:00"/>
    <s v="CUST1350"/>
    <s v="PROD58"/>
    <x v="0"/>
    <n v="4"/>
    <n v="4"/>
    <n v="348.58"/>
    <n v="348.58"/>
    <n v="0.16"/>
    <n v="0.16"/>
    <s v="Credit Card"/>
    <n v="1171.2288000000001"/>
    <n v="1394.1599999999999"/>
    <x v="0"/>
  </r>
  <r>
    <s v="SALE1426"/>
    <d v="2024-09-13T00:00:00"/>
    <s v="CUST1459"/>
    <s v="PROD25"/>
    <x v="0"/>
    <n v="3"/>
    <n v="3"/>
    <n v="247.66"/>
    <n v="247.66"/>
    <n v="0.02"/>
    <n v="0.02"/>
    <s v="COD"/>
    <n v="728.12040000000002"/>
    <n v="742.96"/>
    <x v="0"/>
  </r>
  <r>
    <s v="SALE1427"/>
    <d v="2023-11-14T00:00:00"/>
    <s v="CUST1388"/>
    <s v="PROD39"/>
    <x v="10"/>
    <n v="3"/>
    <n v="3"/>
    <n v="836.27"/>
    <n v="836.27"/>
    <n v="0.16"/>
    <n v="0.16"/>
    <s v="Credit Card"/>
    <n v="2107.4004"/>
    <n v="2508.65"/>
    <x v="0"/>
  </r>
  <r>
    <s v="SALE1428"/>
    <d v="2025-04-06T00:00:00"/>
    <s v="CUST1195"/>
    <s v="PROD14"/>
    <x v="15"/>
    <n v="3"/>
    <n v="3"/>
    <n v="696.74"/>
    <n v="696.74"/>
    <n v="0.13"/>
    <n v="0.13"/>
    <s v="COD"/>
    <n v="1818.4914000000001"/>
    <n v="2090.09"/>
    <x v="3"/>
  </r>
  <r>
    <s v="SALE1429"/>
    <d v="2025-05-27T00:00:00"/>
    <s v="CUST1245"/>
    <s v="PROD94"/>
    <x v="13"/>
    <n v="2"/>
    <n v="2"/>
    <n v="822.59"/>
    <n v="822.59"/>
    <n v="0.22"/>
    <n v="0.22"/>
    <s v="PayPal"/>
    <n v="1283.2403999999999"/>
    <n v="1644.96"/>
    <x v="3"/>
  </r>
  <r>
    <s v="SALE1430"/>
    <d v="2023-12-03T00:00:00"/>
    <s v="CUST1222"/>
    <s v="PROD79"/>
    <x v="17"/>
    <n v="1"/>
    <n v="1"/>
    <n v="462.23"/>
    <n v="462.23"/>
    <n v="0.3"/>
    <n v="0.3"/>
    <s v="PayPal"/>
    <n v="323.56099999999998"/>
    <n v="461.93"/>
    <x v="2"/>
  </r>
  <r>
    <s v="SALE1431"/>
    <d v="2025-09-06T00:00:00"/>
    <s v="CUST1447"/>
    <s v="PROD42"/>
    <x v="1"/>
    <n v="1"/>
    <n v="1"/>
    <n v="361.09"/>
    <n v="361.09"/>
    <n v="0.06"/>
    <n v="0.06"/>
    <s v="PayPal"/>
    <n v="339.42459999999988"/>
    <n v="361.03"/>
    <x v="0"/>
  </r>
  <r>
    <s v="SALE1432"/>
    <d v="2023-11-13T00:00:00"/>
    <s v="CUST1383"/>
    <s v="PROD73"/>
    <x v="12"/>
    <n v="3"/>
    <n v="3"/>
    <n v="59.37"/>
    <n v="59.37"/>
    <n v="0.03"/>
    <n v="0.03"/>
    <s v="PayPal"/>
    <n v="172.76669999999999"/>
    <n v="178.07999999999998"/>
    <x v="3"/>
  </r>
  <r>
    <s v="SALE1433"/>
    <d v="2025-01-29T00:00:00"/>
    <s v="CUST1036"/>
    <s v="PROD40"/>
    <x v="8"/>
    <n v="3"/>
    <n v="3"/>
    <n v="765.21"/>
    <n v="765.21"/>
    <n v="0.14000000000000001"/>
    <n v="0.14000000000000001"/>
    <s v="COD"/>
    <n v="1974.2418"/>
    <n v="2295.4900000000002"/>
    <x v="0"/>
  </r>
  <r>
    <s v="SALE1434"/>
    <d v="2024-06-29T00:00:00"/>
    <s v="CUST1243"/>
    <s v="PROD32"/>
    <x v="18"/>
    <n v="4"/>
    <n v="4"/>
    <n v="303.56"/>
    <n v="303.56"/>
    <n v="0.2"/>
    <n v="0.2"/>
    <s v="COD"/>
    <n v="971.39200000000005"/>
    <n v="1214.04"/>
    <x v="0"/>
  </r>
  <r>
    <s v="SALE1435"/>
    <d v="2025-05-02T00:00:00"/>
    <s v="CUST1443"/>
    <s v="PROD27"/>
    <x v="6"/>
    <n v="1"/>
    <n v="1"/>
    <n v="640.92999999999995"/>
    <n v="640.92999999999995"/>
    <n v="0.19"/>
    <n v="0.19"/>
    <s v="PayPal"/>
    <n v="519.15329999999994"/>
    <n v="640.7399999999999"/>
    <x v="3"/>
  </r>
  <r>
    <s v="SALE1436"/>
    <d v="2025-06-22T00:00:00"/>
    <s v="CUST1174"/>
    <s v="PROD86"/>
    <x v="15"/>
    <n v="2"/>
    <n v="2"/>
    <n v="611.25"/>
    <n v="611.25"/>
    <n v="0.22"/>
    <n v="0.22"/>
    <s v="Credit Card"/>
    <n v="953.55000000000007"/>
    <n v="1222.28"/>
    <x v="3"/>
  </r>
  <r>
    <s v="SALE1437"/>
    <d v="2025-04-09T00:00:00"/>
    <s v="CUST1461"/>
    <s v="PROD66"/>
    <x v="8"/>
    <n v="1"/>
    <n v="1"/>
    <n v="209.93"/>
    <n v="209.93"/>
    <n v="0.21"/>
    <n v="0.21"/>
    <s v="Credit Card"/>
    <n v="165.84469999999999"/>
    <n v="209.72"/>
    <x v="0"/>
  </r>
  <r>
    <s v="SALE1438"/>
    <d v="2025-07-09T00:00:00"/>
    <s v="CUST1110"/>
    <s v="PROD99"/>
    <x v="15"/>
    <n v="3"/>
    <n v="3"/>
    <n v="130.38999999999999"/>
    <n v="130.38999999999999"/>
    <n v="0.24"/>
    <n v="0.24"/>
    <s v="PayPal"/>
    <n v="297.28919999999999"/>
    <n v="390.92999999999995"/>
    <x v="3"/>
  </r>
  <r>
    <s v="SALE1439"/>
    <d v="2024-01-31T00:00:00"/>
    <s v="CUST1291"/>
    <s v="PROD93"/>
    <x v="4"/>
    <n v="2"/>
    <n v="2"/>
    <n v="846.18"/>
    <n v="846.18"/>
    <n v="0.1"/>
    <n v="0.1"/>
    <s v="COD"/>
    <n v="1523.124"/>
    <n v="1692.26"/>
    <x v="2"/>
  </r>
  <r>
    <s v="SALE1440"/>
    <d v="2025-06-21T00:00:00"/>
    <s v="CUST1354"/>
    <s v="PROD70"/>
    <x v="7"/>
    <n v="2"/>
    <n v="2"/>
    <n v="424.53"/>
    <n v="424.53"/>
    <n v="0.14000000000000001"/>
    <n v="0.14000000000000001"/>
    <s v="COD"/>
    <n v="730.19159999999999"/>
    <n v="848.92"/>
    <x v="2"/>
  </r>
  <r>
    <s v="SALE1441"/>
    <d v="2024-09-04T00:00:00"/>
    <s v="CUST1258"/>
    <s v="PROD88"/>
    <x v="7"/>
    <n v="4"/>
    <n v="4"/>
    <n v="450.42"/>
    <n v="450.42"/>
    <n v="0.08"/>
    <n v="0.08"/>
    <s v="COD"/>
    <n v="1657.5455999999999"/>
    <n v="1801.6000000000001"/>
    <x v="2"/>
  </r>
  <r>
    <s v="SALE1442"/>
    <d v="2025-08-24T00:00:00"/>
    <s v="CUST1156"/>
    <s v="PROD26"/>
    <x v="11"/>
    <n v="4"/>
    <n v="4"/>
    <n v="896.91"/>
    <n v="896.91"/>
    <n v="0.1"/>
    <n v="0.1"/>
    <s v="Credit Card"/>
    <n v="3228.8760000000002"/>
    <n v="3587.54"/>
    <x v="2"/>
  </r>
  <r>
    <s v="SALE1443"/>
    <d v="2025-06-06T00:00:00"/>
    <s v="CUST1485"/>
    <s v="PROD97"/>
    <x v="15"/>
    <n v="3"/>
    <n v="3"/>
    <n v="679.38"/>
    <n v="679.38"/>
    <n v="0.3"/>
    <n v="0.3"/>
    <s v="COD"/>
    <n v="1426.6980000000001"/>
    <n v="2037.84"/>
    <x v="3"/>
  </r>
  <r>
    <s v="SALE1444"/>
    <d v="2024-10-06T00:00:00"/>
    <s v="CUST1016"/>
    <s v="PROD80"/>
    <x v="9"/>
    <n v="3"/>
    <n v="3"/>
    <n v="483.63"/>
    <n v="483.63"/>
    <n v="0"/>
    <n v="0"/>
    <s v="Credit Card"/>
    <n v="1450.89"/>
    <n v="1450.8899999999999"/>
    <x v="1"/>
  </r>
  <r>
    <s v="SALE1445"/>
    <d v="2024-09-07T00:00:00"/>
    <s v="CUST1030"/>
    <s v="PROD39"/>
    <x v="6"/>
    <n v="3"/>
    <n v="3"/>
    <n v="158.27000000000001"/>
    <n v="158.27000000000001"/>
    <n v="0.24"/>
    <n v="0.24"/>
    <s v="COD"/>
    <n v="360.85559999999998"/>
    <n v="474.57000000000005"/>
    <x v="3"/>
  </r>
  <r>
    <s v="SALE1446"/>
    <d v="2025-04-11T00:00:00"/>
    <s v="CUST1115"/>
    <s v="PROD2"/>
    <x v="10"/>
    <n v="4"/>
    <n v="4"/>
    <n v="601.5"/>
    <n v="601.5"/>
    <n v="0.18"/>
    <n v="0.18"/>
    <s v="Credit Card"/>
    <n v="1972.92"/>
    <n v="2405.8200000000002"/>
    <x v="0"/>
  </r>
  <r>
    <s v="SALE1447"/>
    <d v="2025-02-21T00:00:00"/>
    <s v="CUST1069"/>
    <s v="PROD31"/>
    <x v="14"/>
    <n v="2"/>
    <n v="2"/>
    <n v="46.39"/>
    <n v="46.39"/>
    <n v="7.0000000000000007E-2"/>
    <n v="7.0000000000000007E-2"/>
    <s v="Credit Card"/>
    <n v="86.285399999999996"/>
    <n v="92.710000000000008"/>
    <x v="3"/>
  </r>
  <r>
    <s v="SALE1448"/>
    <d v="2024-10-22T00:00:00"/>
    <s v="CUST1119"/>
    <s v="PROD82"/>
    <x v="2"/>
    <n v="4"/>
    <n v="4"/>
    <n v="892.28"/>
    <n v="892.28"/>
    <n v="0.23"/>
    <n v="0.23"/>
    <s v="Credit Card"/>
    <n v="2748.2224000000001"/>
    <n v="3568.89"/>
    <x v="1"/>
  </r>
  <r>
    <s v="SALE1449"/>
    <d v="2024-07-21T00:00:00"/>
    <s v="CUST1221"/>
    <s v="PROD10"/>
    <x v="4"/>
    <n v="2"/>
    <n v="2"/>
    <n v="164.23"/>
    <n v="164.23"/>
    <n v="0.17"/>
    <n v="0.17"/>
    <s v="Credit Card"/>
    <n v="272.62180000000001"/>
    <n v="328.28999999999996"/>
    <x v="2"/>
  </r>
  <r>
    <s v="SALE1450"/>
    <d v="2024-01-14T00:00:00"/>
    <s v="CUST1452"/>
    <s v="PROD9"/>
    <x v="4"/>
    <n v="1"/>
    <n v="1"/>
    <n v="484.23"/>
    <n v="484.23"/>
    <n v="0.12"/>
    <n v="0.12"/>
    <s v="COD"/>
    <n v="426.12240000000003"/>
    <n v="484.11"/>
    <x v="2"/>
  </r>
  <r>
    <s v="SALE1451"/>
    <d v="2024-04-01T00:00:00"/>
    <s v="CUST1005"/>
    <s v="PROD35"/>
    <x v="14"/>
    <n v="3"/>
    <n v="3"/>
    <n v="341.51"/>
    <n v="341.51"/>
    <n v="0.22"/>
    <n v="0.22"/>
    <s v="COD"/>
    <n v="799.13340000000005"/>
    <n v="1024.31"/>
    <x v="3"/>
  </r>
  <r>
    <s v="SALE1452"/>
    <d v="2025-05-11T00:00:00"/>
    <s v="CUST1109"/>
    <s v="PROD98"/>
    <x v="13"/>
    <n v="3"/>
    <n v="3"/>
    <n v="758.87"/>
    <n v="758.87"/>
    <n v="0.11"/>
    <n v="0.11"/>
    <s v="PayPal"/>
    <n v="2026.1829"/>
    <n v="2276.5"/>
    <x v="3"/>
  </r>
  <r>
    <s v="SALE1453"/>
    <d v="2025-07-17T00:00:00"/>
    <s v="CUST1470"/>
    <s v="PROD56"/>
    <x v="18"/>
    <n v="3"/>
    <n v="3"/>
    <n v="560.52"/>
    <n v="560.52"/>
    <n v="0.17"/>
    <n v="0.17"/>
    <s v="Credit Card"/>
    <n v="1395.6948"/>
    <n v="1681.3899999999999"/>
    <x v="0"/>
  </r>
  <r>
    <s v="SALE1454"/>
    <d v="2024-08-29T00:00:00"/>
    <s v="CUST1351"/>
    <s v="PROD96"/>
    <x v="1"/>
    <n v="2"/>
    <n v="2"/>
    <n v="977.18"/>
    <n v="977.18"/>
    <n v="0.19"/>
    <n v="0.19"/>
    <s v="Credit Card"/>
    <n v="1583.0316"/>
    <n v="1954.1699999999998"/>
    <x v="0"/>
  </r>
  <r>
    <s v="SALE1455"/>
    <d v="2025-04-16T00:00:00"/>
    <s v="CUST1236"/>
    <s v="PROD16"/>
    <x v="7"/>
    <n v="4"/>
    <n v="4"/>
    <n v="761.35"/>
    <n v="761.35"/>
    <n v="0.08"/>
    <n v="0.08"/>
    <s v="Credit Card"/>
    <n v="2801.768"/>
    <n v="3045.32"/>
    <x v="2"/>
  </r>
  <r>
    <s v="SALE1456"/>
    <d v="2025-08-31T00:00:00"/>
    <s v="CUST1179"/>
    <s v="PROD67"/>
    <x v="14"/>
    <n v="2"/>
    <n v="2"/>
    <n v="947.56"/>
    <n v="947.56"/>
    <n v="0.02"/>
    <n v="0.02"/>
    <s v="COD"/>
    <n v="1857.2175999999999"/>
    <n v="1895.1"/>
    <x v="3"/>
  </r>
  <r>
    <s v="SALE1457"/>
    <d v="2025-10-13T00:00:00"/>
    <s v="CUST1238"/>
    <s v="PROD43"/>
    <x v="14"/>
    <n v="4"/>
    <n v="4"/>
    <n v="975.47"/>
    <n v="975.47"/>
    <n v="0.04"/>
    <n v="0.04"/>
    <s v="Credit Card"/>
    <n v="3745.8047999999999"/>
    <n v="3901.84"/>
    <x v="3"/>
  </r>
  <r>
    <s v="SALE1458"/>
    <d v="2024-06-05T00:00:00"/>
    <s v="CUST1477"/>
    <s v="PROD13"/>
    <x v="11"/>
    <n v="3"/>
    <n v="3"/>
    <n v="769.06"/>
    <n v="769.06"/>
    <n v="0.23"/>
    <n v="0.23"/>
    <s v="COD"/>
    <n v="1776.5286000000001"/>
    <n v="2306.9499999999998"/>
    <x v="2"/>
  </r>
  <r>
    <s v="SALE1459"/>
    <d v="2025-09-29T00:00:00"/>
    <s v="CUST1486"/>
    <s v="PROD39"/>
    <x v="17"/>
    <n v="3"/>
    <n v="3"/>
    <n v="824.75"/>
    <n v="824.75"/>
    <n v="0.23"/>
    <n v="0.23"/>
    <s v="Credit Card"/>
    <n v="1905.1724999999999"/>
    <n v="2474.02"/>
    <x v="2"/>
  </r>
  <r>
    <s v="SALE1460"/>
    <d v="2024-07-05T00:00:00"/>
    <s v="CUST1401"/>
    <s v="PROD68"/>
    <x v="5"/>
    <n v="2"/>
    <n v="2"/>
    <n v="821.35"/>
    <n v="821.35"/>
    <n v="0.11"/>
    <n v="0.11"/>
    <s v="PayPal"/>
    <n v="1462.0029999999999"/>
    <n v="1642.5900000000001"/>
    <x v="2"/>
  </r>
  <r>
    <s v="SALE1461"/>
    <d v="2025-03-07T00:00:00"/>
    <s v="CUST1405"/>
    <s v="PROD13"/>
    <x v="15"/>
    <n v="1"/>
    <n v="1"/>
    <n v="120.57"/>
    <n v="120.57"/>
    <n v="0.06"/>
    <n v="0.06"/>
    <s v="PayPal"/>
    <n v="113.33580000000001"/>
    <n v="120.50999999999999"/>
    <x v="3"/>
  </r>
  <r>
    <s v="SALE1462"/>
    <d v="2023-11-10T00:00:00"/>
    <s v="CUST1335"/>
    <s v="PROD89"/>
    <x v="8"/>
    <n v="1"/>
    <n v="1"/>
    <n v="122.27"/>
    <n v="122.27"/>
    <n v="0.26"/>
    <n v="0.26"/>
    <s v="PayPal"/>
    <n v="90.479799999999997"/>
    <n v="122.00999999999999"/>
    <x v="0"/>
  </r>
  <r>
    <s v="SALE1463"/>
    <d v="2025-08-21T00:00:00"/>
    <s v="CUST1170"/>
    <s v="PROD26"/>
    <x v="17"/>
    <n v="2"/>
    <n v="2"/>
    <n v="182.89"/>
    <n v="182.89"/>
    <n v="0.11"/>
    <n v="0.11"/>
    <s v="Credit Card"/>
    <n v="325.54419999999999"/>
    <n v="365.66999999999996"/>
    <x v="2"/>
  </r>
  <r>
    <s v="SALE1464"/>
    <d v="2025-05-19T00:00:00"/>
    <s v="CUST1371"/>
    <s v="PROD46"/>
    <x v="5"/>
    <n v="1"/>
    <n v="1"/>
    <n v="695.26"/>
    <n v="695.26"/>
    <n v="0.23"/>
    <n v="0.23"/>
    <s v="PayPal"/>
    <n v="535.35019999999997"/>
    <n v="695.03"/>
    <x v="2"/>
  </r>
  <r>
    <s v="SALE1465"/>
    <d v="2025-08-26T00:00:00"/>
    <s v="CUST1027"/>
    <s v="PROD29"/>
    <x v="16"/>
    <n v="2"/>
    <n v="2"/>
    <n v="408.8"/>
    <n v="408.8"/>
    <n v="0.17"/>
    <n v="0.17"/>
    <s v="COD"/>
    <n v="678.60799999999995"/>
    <n v="817.43000000000006"/>
    <x v="3"/>
  </r>
  <r>
    <s v="SALE1466"/>
    <d v="2025-01-19T00:00:00"/>
    <s v="CUST1226"/>
    <s v="PROD49"/>
    <x v="2"/>
    <n v="3"/>
    <n v="3"/>
    <n v="512.15"/>
    <n v="512.15"/>
    <n v="0.12"/>
    <n v="0.12"/>
    <s v="Credit Card"/>
    <n v="1352.076"/>
    <n v="1536.33"/>
    <x v="1"/>
  </r>
  <r>
    <s v="SALE1467"/>
    <d v="2024-10-03T00:00:00"/>
    <s v="CUST1409"/>
    <s v="PROD9"/>
    <x v="2"/>
    <n v="3"/>
    <n v="3"/>
    <n v="136.4"/>
    <n v="136.4"/>
    <n v="0.15"/>
    <n v="0.15"/>
    <s v="PayPal"/>
    <n v="347.82000000000011"/>
    <n v="409.05000000000007"/>
    <x v="1"/>
  </r>
  <r>
    <s v="SALE1468"/>
    <d v="2023-12-12T00:00:00"/>
    <s v="CUST1175"/>
    <s v="PROD6"/>
    <x v="0"/>
    <n v="2"/>
    <n v="2"/>
    <n v="42.51"/>
    <n v="42.51"/>
    <n v="0.04"/>
    <n v="0.04"/>
    <s v="COD"/>
    <n v="81.619199999999992"/>
    <n v="84.97999999999999"/>
    <x v="0"/>
  </r>
  <r>
    <s v="SALE1469"/>
    <d v="2025-03-02T00:00:00"/>
    <s v="CUST1359"/>
    <s v="PROD75"/>
    <x v="4"/>
    <n v="3"/>
    <n v="3"/>
    <n v="582.1"/>
    <n v="582.1"/>
    <n v="0.12"/>
    <n v="0.12"/>
    <s v="PayPal"/>
    <n v="1536.7439999999999"/>
    <n v="1746.1800000000003"/>
    <x v="2"/>
  </r>
  <r>
    <s v="SALE1470"/>
    <d v="2024-03-05T00:00:00"/>
    <s v="CUST1219"/>
    <s v="PROD82"/>
    <x v="1"/>
    <n v="4"/>
    <n v="4"/>
    <n v="461.52"/>
    <n v="461.52"/>
    <n v="0"/>
    <n v="0"/>
    <s v="COD"/>
    <n v="1846.08"/>
    <n v="1846.08"/>
    <x v="0"/>
  </r>
  <r>
    <s v="SALE1471"/>
    <d v="2024-09-17T00:00:00"/>
    <s v="CUST1496"/>
    <s v="PROD16"/>
    <x v="19"/>
    <n v="1"/>
    <n v="1"/>
    <n v="558.41999999999996"/>
    <n v="558.41999999999996"/>
    <n v="0.03"/>
    <n v="0.03"/>
    <s v="Credit Card"/>
    <n v="541.66739999999993"/>
    <n v="558.39"/>
    <x v="2"/>
  </r>
  <r>
    <s v="SALE1472"/>
    <d v="2023-12-28T00:00:00"/>
    <s v="CUST1263"/>
    <s v="PROD12"/>
    <x v="14"/>
    <n v="4"/>
    <n v="4"/>
    <n v="700.98"/>
    <n v="700.98"/>
    <n v="0.12"/>
    <n v="0.12"/>
    <s v="PayPal"/>
    <n v="2467.4495999999999"/>
    <n v="2803.8"/>
    <x v="3"/>
  </r>
  <r>
    <s v="SALE1473"/>
    <d v="2024-11-09T00:00:00"/>
    <s v="CUST1405"/>
    <s v="PROD85"/>
    <x v="14"/>
    <n v="2"/>
    <n v="2"/>
    <n v="227.97"/>
    <n v="227.97"/>
    <n v="0.08"/>
    <n v="0.08"/>
    <s v="COD"/>
    <n v="419.46480000000003"/>
    <n v="455.86"/>
    <x v="3"/>
  </r>
  <r>
    <s v="SALE1474"/>
    <d v="2024-08-12T00:00:00"/>
    <s v="CUST1474"/>
    <s v="PROD39"/>
    <x v="19"/>
    <n v="4"/>
    <n v="4"/>
    <n v="278.70999999999998"/>
    <n v="278.70999999999998"/>
    <n v="0.2"/>
    <n v="0.2"/>
    <s v="PayPal"/>
    <n v="891.87199999999996"/>
    <n v="1114.6399999999999"/>
    <x v="2"/>
  </r>
  <r>
    <s v="SALE1475"/>
    <d v="2024-03-28T00:00:00"/>
    <s v="CUST1259"/>
    <s v="PROD99"/>
    <x v="2"/>
    <n v="2"/>
    <n v="2"/>
    <n v="916.12"/>
    <n v="916.12"/>
    <n v="0.05"/>
    <n v="0.05"/>
    <s v="PayPal"/>
    <n v="1740.6279999999999"/>
    <n v="1832.19"/>
    <x v="1"/>
  </r>
  <r>
    <s v="SALE1476"/>
    <d v="2024-10-02T00:00:00"/>
    <s v="CUST1133"/>
    <s v="PROD10"/>
    <x v="18"/>
    <n v="4"/>
    <n v="4"/>
    <n v="228.98"/>
    <n v="228.98"/>
    <n v="0.22"/>
    <n v="0.22"/>
    <s v="PayPal"/>
    <n v="714.41759999999999"/>
    <n v="915.69999999999993"/>
    <x v="0"/>
  </r>
  <r>
    <s v="SALE1477"/>
    <d v="2024-08-06T00:00:00"/>
    <s v="CUST1234"/>
    <s v="PROD89"/>
    <x v="10"/>
    <n v="4"/>
    <n v="4"/>
    <n v="904.82"/>
    <n v="904.82"/>
    <n v="0.09"/>
    <n v="0.09"/>
    <s v="PayPal"/>
    <n v="3293.5448000000001"/>
    <n v="3619.19"/>
    <x v="0"/>
  </r>
  <r>
    <s v="SALE1478"/>
    <d v="2025-05-29T00:00:00"/>
    <s v="CUST1081"/>
    <s v="PROD23"/>
    <x v="19"/>
    <n v="1"/>
    <n v="1"/>
    <n v="588.61"/>
    <n v="588.61"/>
    <n v="0.1"/>
    <n v="0.1"/>
    <s v="PayPal"/>
    <n v="529.74900000000002"/>
    <n v="588.51"/>
    <x v="2"/>
  </r>
  <r>
    <s v="SALE1479"/>
    <d v="2023-11-10T00:00:00"/>
    <s v="CUST1113"/>
    <s v="PROD33"/>
    <x v="0"/>
    <n v="4"/>
    <n v="4"/>
    <n v="695.97"/>
    <n v="695.97"/>
    <n v="0.02"/>
    <n v="0.02"/>
    <s v="Credit Card"/>
    <n v="2728.2024000000001"/>
    <n v="2783.86"/>
    <x v="0"/>
  </r>
  <r>
    <s v="SALE1480"/>
    <d v="2024-01-18T00:00:00"/>
    <s v="CUST1301"/>
    <s v="PROD97"/>
    <x v="19"/>
    <n v="2"/>
    <n v="2"/>
    <n v="181.42"/>
    <n v="181.42"/>
    <n v="0.08"/>
    <n v="0.08"/>
    <s v="PayPal"/>
    <n v="333.81279999999998"/>
    <n v="362.76"/>
    <x v="2"/>
  </r>
  <r>
    <s v="SALE1481"/>
    <d v="2024-03-24T00:00:00"/>
    <s v="CUST1023"/>
    <s v="PROD97"/>
    <x v="13"/>
    <n v="1"/>
    <n v="1"/>
    <n v="439.55"/>
    <n v="439.55"/>
    <n v="0.28999999999999998"/>
    <n v="0.28999999999999998"/>
    <s v="COD"/>
    <n v="312.08049999999997"/>
    <n v="439.26"/>
    <x v="3"/>
  </r>
  <r>
    <s v="SALE1482"/>
    <d v="2025-03-17T00:00:00"/>
    <s v="CUST1114"/>
    <s v="PROD55"/>
    <x v="14"/>
    <n v="3"/>
    <n v="3"/>
    <n v="471.27"/>
    <n v="471.27"/>
    <n v="0.27"/>
    <n v="0.27"/>
    <s v="COD"/>
    <n v="1032.0813000000001"/>
    <n v="1413.54"/>
    <x v="3"/>
  </r>
  <r>
    <s v="SALE1483"/>
    <d v="2024-05-23T00:00:00"/>
    <s v="CUST1044"/>
    <s v="PROD59"/>
    <x v="18"/>
    <n v="1"/>
    <n v="1"/>
    <n v="758.89"/>
    <n v="758.89"/>
    <n v="0.1"/>
    <n v="0.1"/>
    <s v="Credit Card"/>
    <n v="683.00099999999998"/>
    <n v="758.79"/>
    <x v="0"/>
  </r>
  <r>
    <s v="SALE1484"/>
    <d v="2025-07-26T00:00:00"/>
    <s v="CUST1485"/>
    <s v="PROD95"/>
    <x v="10"/>
    <n v="4"/>
    <n v="4"/>
    <n v="918.1"/>
    <n v="918.1"/>
    <n v="0.19"/>
    <n v="0.19"/>
    <s v="COD"/>
    <n v="2974.6439999999998"/>
    <n v="3672.21"/>
    <x v="0"/>
  </r>
  <r>
    <s v="SALE1485"/>
    <d v="2024-10-04T00:00:00"/>
    <s v="CUST1259"/>
    <s v="PROD94"/>
    <x v="19"/>
    <n v="1"/>
    <n v="1"/>
    <n v="861.5"/>
    <n v="861.5"/>
    <n v="0.05"/>
    <n v="0.05"/>
    <s v="COD"/>
    <n v="818.42499999999995"/>
    <n v="861.45"/>
    <x v="2"/>
  </r>
  <r>
    <s v="SALE1486"/>
    <d v="2025-01-07T00:00:00"/>
    <s v="CUST1462"/>
    <s v="PROD22"/>
    <x v="7"/>
    <n v="1"/>
    <n v="1"/>
    <n v="588.29999999999995"/>
    <n v="588.29999999999995"/>
    <n v="0.26"/>
    <n v="0.26"/>
    <s v="COD"/>
    <n v="435.34199999999998"/>
    <n v="588.04"/>
    <x v="2"/>
  </r>
  <r>
    <s v="SALE1487"/>
    <d v="2024-12-19T00:00:00"/>
    <s v="CUST1462"/>
    <s v="PROD55"/>
    <x v="4"/>
    <n v="1"/>
    <n v="1"/>
    <n v="917.26"/>
    <n v="917.26"/>
    <n v="0.05"/>
    <n v="0.05"/>
    <s v="PayPal"/>
    <n v="871.39699999999993"/>
    <n v="917.21"/>
    <x v="2"/>
  </r>
  <r>
    <s v="SALE1488"/>
    <d v="2024-06-06T00:00:00"/>
    <s v="CUST1233"/>
    <s v="PROD6"/>
    <x v="14"/>
    <n v="4"/>
    <n v="4"/>
    <n v="96.78"/>
    <n v="96.78"/>
    <n v="0.11"/>
    <n v="0.11"/>
    <s v="PayPal"/>
    <n v="344.53680000000003"/>
    <n v="387.01"/>
    <x v="3"/>
  </r>
  <r>
    <s v="SALE1489"/>
    <d v="2024-12-03T00:00:00"/>
    <s v="CUST1478"/>
    <s v="PROD28"/>
    <x v="5"/>
    <n v="3"/>
    <n v="3"/>
    <n v="199.41"/>
    <n v="199.41"/>
    <n v="0.16"/>
    <n v="0.16"/>
    <s v="COD"/>
    <n v="502.51319999999998"/>
    <n v="598.07000000000005"/>
    <x v="2"/>
  </r>
  <r>
    <s v="SALE1490"/>
    <d v="2025-03-23T00:00:00"/>
    <s v="CUST1019"/>
    <s v="PROD54"/>
    <x v="11"/>
    <n v="1"/>
    <n v="1"/>
    <n v="687.91"/>
    <n v="687.91"/>
    <n v="0.25"/>
    <n v="0.25"/>
    <s v="Credit Card"/>
    <n v="515.9325"/>
    <n v="687.66"/>
    <x v="2"/>
  </r>
  <r>
    <s v="SALE1491"/>
    <d v="2025-07-11T00:00:00"/>
    <s v="CUST1039"/>
    <s v="PROD71"/>
    <x v="17"/>
    <n v="3"/>
    <n v="3"/>
    <n v="769.62"/>
    <n v="769.62"/>
    <n v="0.09"/>
    <n v="0.09"/>
    <s v="PayPal"/>
    <n v="2101.0626000000002"/>
    <n v="2308.77"/>
    <x v="2"/>
  </r>
  <r>
    <s v="SALE1492"/>
    <d v="2023-10-31T00:00:00"/>
    <s v="CUST1220"/>
    <s v="PROD4"/>
    <x v="0"/>
    <n v="1"/>
    <n v="1"/>
    <n v="492.05"/>
    <n v="492.05"/>
    <n v="0.27"/>
    <n v="0.27"/>
    <s v="Credit Card"/>
    <n v="359.19650000000001"/>
    <n v="491.78000000000003"/>
    <x v="0"/>
  </r>
  <r>
    <s v="SALE1493"/>
    <d v="2024-01-01T00:00:00"/>
    <s v="CUST1104"/>
    <s v="PROD17"/>
    <x v="18"/>
    <n v="2"/>
    <n v="2"/>
    <n v="428.55"/>
    <n v="428.55"/>
    <n v="0"/>
    <n v="0"/>
    <s v="PayPal"/>
    <n v="857.1"/>
    <n v="857.1"/>
    <x v="0"/>
  </r>
  <r>
    <s v="SALE1494"/>
    <d v="2023-11-21T00:00:00"/>
    <s v="CUST1229"/>
    <s v="PROD10"/>
    <x v="10"/>
    <n v="4"/>
    <n v="4"/>
    <n v="316.18"/>
    <n v="316.18"/>
    <n v="0.12"/>
    <n v="0.12"/>
    <s v="Credit Card"/>
    <n v="1112.9536000000001"/>
    <n v="1264.6000000000001"/>
    <x v="0"/>
  </r>
  <r>
    <s v="SALE1495"/>
    <d v="2024-09-20T00:00:00"/>
    <s v="CUST1007"/>
    <s v="PROD13"/>
    <x v="0"/>
    <n v="3"/>
    <n v="3"/>
    <n v="162.16999999999999"/>
    <n v="162.16999999999999"/>
    <n v="0.15"/>
    <n v="0.15"/>
    <s v="PayPal"/>
    <n v="413.5335"/>
    <n v="486.36"/>
    <x v="0"/>
  </r>
  <r>
    <s v="SALE1496"/>
    <d v="2024-04-03T00:00:00"/>
    <s v="CUST1331"/>
    <s v="PROD4"/>
    <x v="0"/>
    <n v="3"/>
    <n v="3"/>
    <n v="698.14"/>
    <n v="698.14"/>
    <n v="0.04"/>
    <n v="0.04"/>
    <s v="PayPal"/>
    <n v="2010.6432"/>
    <n v="2094.38"/>
    <x v="0"/>
  </r>
  <r>
    <s v="SALE1497"/>
    <d v="2025-05-10T00:00:00"/>
    <s v="CUST1310"/>
    <s v="PROD74"/>
    <x v="14"/>
    <n v="1"/>
    <n v="1"/>
    <n v="478.08"/>
    <n v="478.08"/>
    <n v="7.0000000000000007E-2"/>
    <n v="7.0000000000000007E-2"/>
    <s v="COD"/>
    <n v="444.61439999999988"/>
    <n v="478.01"/>
    <x v="3"/>
  </r>
  <r>
    <s v="SALE1498"/>
    <d v="2025-06-14T00:00:00"/>
    <s v="CUST1208"/>
    <s v="PROD59"/>
    <x v="4"/>
    <n v="2"/>
    <n v="2"/>
    <n v="958.64"/>
    <n v="958.64"/>
    <n v="0.2"/>
    <n v="0.2"/>
    <s v="PayPal"/>
    <n v="1533.8240000000001"/>
    <n v="1917.08"/>
    <x v="2"/>
  </r>
  <r>
    <s v="SALE1499"/>
    <d v="2024-10-25T00:00:00"/>
    <s v="CUST1464"/>
    <s v="PROD41"/>
    <x v="18"/>
    <n v="2"/>
    <n v="2"/>
    <n v="581.19000000000005"/>
    <n v="581.19000000000005"/>
    <n v="7.0000000000000007E-2"/>
    <n v="7.0000000000000007E-2"/>
    <s v="COD"/>
    <n v="1081.0134"/>
    <n v="1162.3100000000002"/>
    <x v="0"/>
  </r>
  <r>
    <s v="SALE1500"/>
    <d v="2024-11-22T00:00:00"/>
    <s v="CUST1112"/>
    <s v="PROD99"/>
    <x v="19"/>
    <n v="1"/>
    <n v="1"/>
    <n v="736.54"/>
    <n v="736.54"/>
    <n v="0.16"/>
    <n v="0.16"/>
    <s v="PayPal"/>
    <n v="618.69359999999995"/>
    <n v="736.38"/>
    <x v="2"/>
  </r>
  <r>
    <s v="SALE1501"/>
    <d v="2024-10-21T00:00:00"/>
    <s v="CUST1401"/>
    <s v="PROD65"/>
    <x v="10"/>
    <n v="1"/>
    <n v="1"/>
    <n v="524"/>
    <n v="524"/>
    <n v="0.28000000000000003"/>
    <n v="0.28000000000000003"/>
    <s v="Credit Card"/>
    <n v="377.28"/>
    <n v="523.72"/>
    <x v="0"/>
  </r>
  <r>
    <s v="SALE1502"/>
    <d v="2024-09-13T00:00:00"/>
    <s v="CUST1046"/>
    <s v="PROD28"/>
    <x v="0"/>
    <n v="4"/>
    <n v="4"/>
    <n v="566.09"/>
    <n v="566.09"/>
    <n v="0.28000000000000003"/>
    <n v="0.28000000000000003"/>
    <s v="COD"/>
    <n v="1630.3391999999999"/>
    <n v="2264.08"/>
    <x v="0"/>
  </r>
  <r>
    <s v="SALE1503"/>
    <d v="2025-04-25T00:00:00"/>
    <s v="CUST1259"/>
    <s v="PROD21"/>
    <x v="15"/>
    <n v="1"/>
    <n v="1"/>
    <n v="251.99"/>
    <n v="251.99"/>
    <n v="0.09"/>
    <n v="0.09"/>
    <s v="Credit Card"/>
    <n v="229.3109"/>
    <n v="251.9"/>
    <x v="3"/>
  </r>
  <r>
    <s v="SALE1504"/>
    <d v="2024-03-10T00:00:00"/>
    <s v="CUST1221"/>
    <s v="PROD17"/>
    <x v="12"/>
    <n v="1"/>
    <n v="1"/>
    <n v="259.2"/>
    <n v="259.2"/>
    <n v="0.27"/>
    <n v="0.27"/>
    <s v="COD"/>
    <n v="189.21600000000001"/>
    <n v="258.93"/>
    <x v="3"/>
  </r>
  <r>
    <s v="SALE1505"/>
    <d v="2023-11-05T00:00:00"/>
    <s v="CUST1446"/>
    <s v="PROD59"/>
    <x v="10"/>
    <n v="1"/>
    <n v="1"/>
    <n v="935.66"/>
    <n v="935.66"/>
    <n v="0.26"/>
    <n v="0.26"/>
    <s v="PayPal"/>
    <n v="692.38839999999993"/>
    <n v="935.4"/>
    <x v="0"/>
  </r>
  <r>
    <s v="SALE1506"/>
    <d v="2025-07-26T00:00:00"/>
    <s v="CUST1469"/>
    <s v="PROD35"/>
    <x v="2"/>
    <n v="4"/>
    <n v="4"/>
    <n v="480.75"/>
    <n v="480.75"/>
    <n v="0.02"/>
    <n v="0.02"/>
    <s v="Credit Card"/>
    <n v="1884.54"/>
    <n v="1922.98"/>
    <x v="1"/>
  </r>
  <r>
    <s v="SALE1507"/>
    <d v="2025-01-24T00:00:00"/>
    <s v="CUST1369"/>
    <s v="PROD81"/>
    <x v="10"/>
    <n v="2"/>
    <n v="2"/>
    <n v="457.83"/>
    <n v="457.83"/>
    <n v="0.01"/>
    <n v="0.01"/>
    <s v="COD"/>
    <n v="906.50339999999994"/>
    <n v="915.65"/>
    <x v="0"/>
  </r>
  <r>
    <s v="SALE1508"/>
    <d v="2025-09-05T00:00:00"/>
    <s v="CUST1164"/>
    <s v="PROD48"/>
    <x v="7"/>
    <n v="1"/>
    <n v="1"/>
    <n v="994.63"/>
    <n v="994.63"/>
    <n v="0.28000000000000003"/>
    <n v="0.28000000000000003"/>
    <s v="Credit Card"/>
    <n v="716.1336"/>
    <n v="994.35"/>
    <x v="2"/>
  </r>
  <r>
    <s v="SALE1509"/>
    <d v="2025-04-18T00:00:00"/>
    <s v="CUST1245"/>
    <s v="PROD90"/>
    <x v="6"/>
    <n v="3"/>
    <n v="3"/>
    <n v="65.569999999999993"/>
    <n v="65.569999999999993"/>
    <n v="0.3"/>
    <n v="0.3"/>
    <s v="COD"/>
    <n v="137.697"/>
    <n v="196.40999999999997"/>
    <x v="3"/>
  </r>
  <r>
    <s v="SALE1510"/>
    <d v="2025-06-13T00:00:00"/>
    <s v="CUST1160"/>
    <s v="PROD58"/>
    <x v="1"/>
    <n v="3"/>
    <n v="3"/>
    <n v="622.98"/>
    <n v="622.98"/>
    <n v="0.28000000000000003"/>
    <n v="0.28000000000000003"/>
    <s v="PayPal"/>
    <n v="1345.6368"/>
    <n v="1868.66"/>
    <x v="0"/>
  </r>
  <r>
    <s v="SALE1511"/>
    <d v="2025-02-03T00:00:00"/>
    <s v="CUST1250"/>
    <s v="PROD55"/>
    <x v="13"/>
    <n v="1"/>
    <n v="1"/>
    <n v="170.68"/>
    <n v="170.68"/>
    <n v="0.13"/>
    <n v="0.13"/>
    <s v="PayPal"/>
    <n v="148.49160000000001"/>
    <n v="170.55"/>
    <x v="3"/>
  </r>
  <r>
    <s v="SALE1512"/>
    <d v="2025-07-22T00:00:00"/>
    <s v="CUST1096"/>
    <s v="PROD7"/>
    <x v="2"/>
    <n v="4"/>
    <n v="4"/>
    <n v="797.83"/>
    <n v="797.83"/>
    <n v="0.08"/>
    <n v="0.08"/>
    <s v="Credit Card"/>
    <n v="2936.0144"/>
    <n v="3191.2400000000002"/>
    <x v="1"/>
  </r>
  <r>
    <s v="SALE1513"/>
    <d v="2025-09-22T00:00:00"/>
    <s v="CUST1098"/>
    <s v="PROD2"/>
    <x v="9"/>
    <n v="1"/>
    <n v="1"/>
    <n v="372.75"/>
    <n v="372.75"/>
    <n v="0.12"/>
    <n v="0.12"/>
    <s v="Credit Card"/>
    <n v="328.02"/>
    <n v="372.63"/>
    <x v="1"/>
  </r>
  <r>
    <s v="SALE1514"/>
    <d v="2024-07-04T00:00:00"/>
    <s v="CUST1396"/>
    <s v="PROD61"/>
    <x v="5"/>
    <n v="1"/>
    <n v="1"/>
    <n v="994.18"/>
    <n v="994.18"/>
    <n v="0.05"/>
    <n v="0.05"/>
    <s v="PayPal"/>
    <n v="944.47099999999989"/>
    <n v="994.13"/>
    <x v="2"/>
  </r>
  <r>
    <s v="SALE1515"/>
    <d v="2024-07-31T00:00:00"/>
    <s v="CUST1422"/>
    <s v="PROD20"/>
    <x v="13"/>
    <n v="1"/>
    <n v="1"/>
    <n v="136.12"/>
    <n v="136.12"/>
    <n v="7.0000000000000007E-2"/>
    <n v="7.0000000000000007E-2"/>
    <s v="Credit Card"/>
    <n v="126.5916"/>
    <n v="136.05000000000001"/>
    <x v="3"/>
  </r>
  <r>
    <s v="SALE1516"/>
    <d v="2025-07-24T00:00:00"/>
    <s v="CUST1030"/>
    <s v="PROD52"/>
    <x v="14"/>
    <n v="3"/>
    <n v="3"/>
    <n v="634.45000000000005"/>
    <n v="634.45000000000005"/>
    <n v="0.17"/>
    <n v="0.17"/>
    <s v="PayPal"/>
    <n v="1579.7805000000001"/>
    <n v="1903.18"/>
    <x v="3"/>
  </r>
  <r>
    <s v="SALE1517"/>
    <d v="2024-10-14T00:00:00"/>
    <s v="CUST1329"/>
    <s v="PROD64"/>
    <x v="6"/>
    <n v="4"/>
    <n v="4"/>
    <n v="179.62"/>
    <n v="179.62"/>
    <n v="0.05"/>
    <n v="0.05"/>
    <s v="Credit Card"/>
    <n v="682.55600000000004"/>
    <n v="718.43000000000006"/>
    <x v="3"/>
  </r>
  <r>
    <s v="SALE1518"/>
    <d v="2025-01-01T00:00:00"/>
    <s v="CUST1294"/>
    <s v="PROD20"/>
    <x v="14"/>
    <n v="4"/>
    <n v="4"/>
    <n v="558.83000000000004"/>
    <n v="558.83000000000004"/>
    <n v="0.16"/>
    <n v="0.16"/>
    <s v="PayPal"/>
    <n v="1877.6687999999999"/>
    <n v="2235.1600000000003"/>
    <x v="3"/>
  </r>
  <r>
    <s v="SALE1519"/>
    <d v="2025-01-07T00:00:00"/>
    <s v="CUST1171"/>
    <s v="PROD94"/>
    <x v="16"/>
    <n v="2"/>
    <n v="2"/>
    <n v="859.74"/>
    <n v="859.74"/>
    <n v="0.25"/>
    <n v="0.25"/>
    <s v="COD"/>
    <n v="1289.6099999999999"/>
    <n v="1719.23"/>
    <x v="3"/>
  </r>
  <r>
    <s v="SALE1520"/>
    <d v="2025-10-06T00:00:00"/>
    <s v="CUST1106"/>
    <s v="PROD65"/>
    <x v="9"/>
    <n v="3"/>
    <n v="3"/>
    <n v="578.47"/>
    <n v="578.47"/>
    <n v="0.06"/>
    <n v="0.06"/>
    <s v="COD"/>
    <n v="1631.2854"/>
    <n v="1735.3500000000001"/>
    <x v="1"/>
  </r>
  <r>
    <s v="SALE1521"/>
    <d v="2024-02-22T00:00:00"/>
    <s v="CUST1055"/>
    <s v="PROD21"/>
    <x v="18"/>
    <n v="1"/>
    <n v="1"/>
    <n v="440.48"/>
    <n v="440.48"/>
    <n v="0.11"/>
    <n v="0.11"/>
    <s v="COD"/>
    <n v="392.02720000000011"/>
    <n v="440.37"/>
    <x v="0"/>
  </r>
  <r>
    <s v="SALE1522"/>
    <d v="2024-02-07T00:00:00"/>
    <s v="CUST1016"/>
    <s v="PROD16"/>
    <x v="12"/>
    <n v="2"/>
    <n v="2"/>
    <n v="303.67"/>
    <n v="303.67"/>
    <n v="0.05"/>
    <n v="0.05"/>
    <s v="PayPal"/>
    <n v="576.97299999999996"/>
    <n v="607.29000000000008"/>
    <x v="3"/>
  </r>
  <r>
    <s v="SALE1523"/>
    <d v="2025-08-26T00:00:00"/>
    <s v="CUST1336"/>
    <s v="PROD74"/>
    <x v="7"/>
    <n v="2"/>
    <n v="2"/>
    <n v="611.21"/>
    <n v="611.21"/>
    <n v="0.22"/>
    <n v="0.22"/>
    <s v="COD"/>
    <n v="953.48760000000004"/>
    <n v="1222.2"/>
    <x v="2"/>
  </r>
  <r>
    <s v="SALE1524"/>
    <d v="2023-11-09T00:00:00"/>
    <s v="CUST1202"/>
    <s v="PROD39"/>
    <x v="10"/>
    <n v="2"/>
    <n v="2"/>
    <n v="768.08"/>
    <n v="768.08"/>
    <n v="0.26"/>
    <n v="0.26"/>
    <s v="PayPal"/>
    <n v="1136.7583999999999"/>
    <n v="1535.9"/>
    <x v="0"/>
  </r>
  <r>
    <s v="SALE1525"/>
    <d v="2024-01-05T00:00:00"/>
    <s v="CUST1296"/>
    <s v="PROD23"/>
    <x v="14"/>
    <n v="1"/>
    <n v="1"/>
    <n v="616.82000000000005"/>
    <n v="616.82000000000005"/>
    <n v="0.24"/>
    <n v="0.24"/>
    <s v="Credit Card"/>
    <n v="468.78320000000002"/>
    <n v="616.58000000000004"/>
    <x v="3"/>
  </r>
  <r>
    <s v="SALE1526"/>
    <d v="2025-01-15T00:00:00"/>
    <s v="CUST1183"/>
    <s v="PROD40"/>
    <x v="14"/>
    <n v="1"/>
    <n v="1"/>
    <n v="470.34"/>
    <n v="470.34"/>
    <n v="0.18"/>
    <n v="0.18"/>
    <s v="COD"/>
    <n v="385.67880000000002"/>
    <n v="470.15999999999997"/>
    <x v="3"/>
  </r>
  <r>
    <s v="SALE1527"/>
    <d v="2024-07-26T00:00:00"/>
    <s v="CUST1219"/>
    <s v="PROD53"/>
    <x v="2"/>
    <n v="2"/>
    <n v="2"/>
    <n v="616.36"/>
    <n v="616.36"/>
    <n v="0.12"/>
    <n v="0.12"/>
    <s v="PayPal"/>
    <n v="1084.7936"/>
    <n v="1232.6000000000001"/>
    <x v="1"/>
  </r>
  <r>
    <s v="SALE1528"/>
    <d v="2024-05-22T00:00:00"/>
    <s v="CUST1082"/>
    <s v="PROD3"/>
    <x v="11"/>
    <n v="3"/>
    <n v="3"/>
    <n v="657.24"/>
    <n v="657.24"/>
    <n v="0.18"/>
    <n v="0.18"/>
    <s v="PayPal"/>
    <n v="1616.8104000000001"/>
    <n v="1971.54"/>
    <x v="2"/>
  </r>
  <r>
    <s v="SALE1529"/>
    <d v="2025-08-24T00:00:00"/>
    <s v="CUST1034"/>
    <s v="PROD41"/>
    <x v="12"/>
    <n v="2"/>
    <n v="2"/>
    <n v="392.45"/>
    <n v="392.45"/>
    <n v="0.04"/>
    <n v="0.04"/>
    <s v="PayPal"/>
    <n v="753.50399999999991"/>
    <n v="784.86"/>
    <x v="3"/>
  </r>
  <r>
    <s v="SALE1530"/>
    <d v="2024-02-24T00:00:00"/>
    <s v="CUST1245"/>
    <s v="PROD40"/>
    <x v="7"/>
    <n v="3"/>
    <n v="3"/>
    <n v="62.03"/>
    <n v="62.03"/>
    <n v="0.01"/>
    <n v="0.01"/>
    <s v="COD"/>
    <n v="184.22909999999999"/>
    <n v="186.08"/>
    <x v="2"/>
  </r>
  <r>
    <s v="SALE1531"/>
    <d v="2024-11-17T00:00:00"/>
    <s v="CUST1092"/>
    <s v="PROD96"/>
    <x v="0"/>
    <n v="4"/>
    <n v="4"/>
    <n v="933.73"/>
    <n v="933.73"/>
    <n v="0.25"/>
    <n v="0.25"/>
    <s v="PayPal"/>
    <n v="2801.19"/>
    <n v="3734.67"/>
    <x v="0"/>
  </r>
  <r>
    <s v="SALE1532"/>
    <d v="2025-09-28T00:00:00"/>
    <s v="CUST1155"/>
    <s v="PROD85"/>
    <x v="9"/>
    <n v="3"/>
    <n v="3"/>
    <n v="615.30999999999995"/>
    <n v="615.30999999999995"/>
    <n v="0.14000000000000001"/>
    <n v="0.14000000000000001"/>
    <s v="PayPal"/>
    <n v="1587.4998000000001"/>
    <n v="1845.7899999999997"/>
    <x v="1"/>
  </r>
  <r>
    <s v="SALE1533"/>
    <d v="2024-11-23T00:00:00"/>
    <s v="CUST1373"/>
    <s v="PROD59"/>
    <x v="14"/>
    <n v="4"/>
    <n v="4"/>
    <n v="790.38"/>
    <n v="790.38"/>
    <n v="0.22"/>
    <n v="0.22"/>
    <s v="COD"/>
    <n v="2465.9856"/>
    <n v="3161.3"/>
    <x v="3"/>
  </r>
  <r>
    <s v="SALE1534"/>
    <d v="2024-08-29T00:00:00"/>
    <s v="CUST1269"/>
    <s v="PROD59"/>
    <x v="1"/>
    <n v="2"/>
    <n v="2"/>
    <n v="102.85"/>
    <n v="102.85"/>
    <n v="0.08"/>
    <n v="0.08"/>
    <s v="PayPal"/>
    <n v="189.244"/>
    <n v="205.61999999999998"/>
    <x v="0"/>
  </r>
  <r>
    <s v="SALE1535"/>
    <d v="2025-05-04T00:00:00"/>
    <s v="CUST1039"/>
    <s v="PROD11"/>
    <x v="9"/>
    <n v="3"/>
    <n v="3"/>
    <n v="866.78"/>
    <n v="866.78"/>
    <n v="0.27"/>
    <n v="0.27"/>
    <s v="PayPal"/>
    <n v="1898.2482"/>
    <n v="2600.0700000000002"/>
    <x v="1"/>
  </r>
  <r>
    <s v="SALE1536"/>
    <d v="2024-03-27T00:00:00"/>
    <s v="CUST1208"/>
    <s v="PROD78"/>
    <x v="9"/>
    <n v="3"/>
    <n v="3"/>
    <n v="392.84"/>
    <n v="392.84"/>
    <n v="0.27"/>
    <n v="0.27"/>
    <s v="PayPal"/>
    <n v="860.31959999999992"/>
    <n v="1178.25"/>
    <x v="1"/>
  </r>
  <r>
    <s v="SALE1537"/>
    <d v="2025-01-31T00:00:00"/>
    <s v="CUST1323"/>
    <s v="PROD9"/>
    <x v="3"/>
    <n v="2"/>
    <n v="2"/>
    <n v="753.1"/>
    <n v="753.1"/>
    <n v="0.19"/>
    <n v="0.19"/>
    <s v="PayPal"/>
    <n v="1220.0219999999999"/>
    <n v="1506.01"/>
    <x v="0"/>
  </r>
  <r>
    <s v="SALE1538"/>
    <d v="2025-09-27T00:00:00"/>
    <s v="CUST1007"/>
    <s v="PROD54"/>
    <x v="1"/>
    <n v="2"/>
    <n v="2"/>
    <n v="700.91"/>
    <n v="700.91"/>
    <n v="0.1"/>
    <n v="0.1"/>
    <s v="PayPal"/>
    <n v="1261.6379999999999"/>
    <n v="1401.72"/>
    <x v="0"/>
  </r>
  <r>
    <s v="SALE1539"/>
    <d v="2025-04-28T00:00:00"/>
    <s v="CUST1072"/>
    <s v="PROD15"/>
    <x v="18"/>
    <n v="4"/>
    <n v="4"/>
    <n v="935.98"/>
    <n v="935.98"/>
    <n v="0.11"/>
    <n v="0.11"/>
    <s v="PayPal"/>
    <n v="3332.0888"/>
    <n v="3743.81"/>
    <x v="0"/>
  </r>
  <r>
    <s v="SALE1540"/>
    <d v="2025-07-11T00:00:00"/>
    <s v="CUST1485"/>
    <s v="PROD76"/>
    <x v="9"/>
    <n v="1"/>
    <n v="1"/>
    <n v="539.9"/>
    <n v="539.9"/>
    <n v="7.0000000000000007E-2"/>
    <n v="7.0000000000000007E-2"/>
    <s v="Credit Card"/>
    <n v="502.10700000000003"/>
    <n v="539.82999999999993"/>
    <x v="1"/>
  </r>
  <r>
    <s v="SALE1541"/>
    <d v="2024-10-08T00:00:00"/>
    <s v="CUST1171"/>
    <s v="PROD40"/>
    <x v="16"/>
    <n v="1"/>
    <n v="1"/>
    <n v="312.81"/>
    <n v="312.81"/>
    <n v="0.14000000000000001"/>
    <n v="0.14000000000000001"/>
    <s v="PayPal"/>
    <n v="269.01659999999998"/>
    <n v="312.67"/>
    <x v="3"/>
  </r>
  <r>
    <s v="SALE1542"/>
    <d v="2024-03-05T00:00:00"/>
    <s v="CUST1249"/>
    <s v="PROD48"/>
    <x v="4"/>
    <n v="3"/>
    <n v="3"/>
    <n v="855.96"/>
    <n v="855.96"/>
    <n v="0.28999999999999998"/>
    <n v="0.28999999999999998"/>
    <s v="COD"/>
    <n v="1823.1948"/>
    <n v="2567.59"/>
    <x v="2"/>
  </r>
  <r>
    <s v="SALE1543"/>
    <d v="2024-02-04T00:00:00"/>
    <s v="CUST1355"/>
    <s v="PROD1"/>
    <x v="19"/>
    <n v="3"/>
    <n v="3"/>
    <n v="305"/>
    <n v="305"/>
    <n v="0.01"/>
    <n v="0.01"/>
    <s v="COD"/>
    <n v="905.85"/>
    <n v="914.99"/>
    <x v="2"/>
  </r>
  <r>
    <s v="SALE1544"/>
    <d v="2024-03-10T00:00:00"/>
    <s v="CUST1468"/>
    <s v="PROD99"/>
    <x v="18"/>
    <n v="3"/>
    <n v="3"/>
    <n v="831.15"/>
    <n v="831.15"/>
    <n v="0.19"/>
    <n v="0.19"/>
    <s v="Credit Card"/>
    <n v="2019.6945000000001"/>
    <n v="2493.2599999999998"/>
    <x v="0"/>
  </r>
  <r>
    <s v="SALE1545"/>
    <d v="2025-09-26T00:00:00"/>
    <s v="CUST1207"/>
    <s v="PROD96"/>
    <x v="0"/>
    <n v="2"/>
    <n v="2"/>
    <n v="644.97"/>
    <n v="644.97"/>
    <n v="0.24"/>
    <n v="0.24"/>
    <s v="COD"/>
    <n v="980.35440000000006"/>
    <n v="1289.7"/>
    <x v="0"/>
  </r>
  <r>
    <s v="SALE1546"/>
    <d v="2025-07-01T00:00:00"/>
    <s v="CUST1095"/>
    <s v="PROD88"/>
    <x v="8"/>
    <n v="1"/>
    <n v="1"/>
    <n v="149.56"/>
    <n v="149.56"/>
    <n v="0.09"/>
    <n v="0.09"/>
    <s v="Credit Card"/>
    <n v="136.09960000000001"/>
    <n v="149.47"/>
    <x v="0"/>
  </r>
  <r>
    <s v="SALE1547"/>
    <d v="2024-05-22T00:00:00"/>
    <s v="CUST1217"/>
    <s v="PROD43"/>
    <x v="12"/>
    <n v="1"/>
    <n v="1"/>
    <n v="661.77"/>
    <n v="661.77"/>
    <n v="0.03"/>
    <n v="0.03"/>
    <s v="PayPal"/>
    <n v="641.91689999999994"/>
    <n v="661.74"/>
    <x v="3"/>
  </r>
  <r>
    <s v="SALE1548"/>
    <d v="2025-06-11T00:00:00"/>
    <s v="CUST1108"/>
    <s v="PROD94"/>
    <x v="4"/>
    <n v="3"/>
    <n v="3"/>
    <n v="99.67"/>
    <n v="99.67"/>
    <n v="0.17"/>
    <n v="0.17"/>
    <s v="Credit Card"/>
    <n v="248.17830000000001"/>
    <n v="298.83999999999997"/>
    <x v="2"/>
  </r>
  <r>
    <s v="SALE1549"/>
    <d v="2024-09-18T00:00:00"/>
    <s v="CUST1221"/>
    <s v="PROD62"/>
    <x v="8"/>
    <n v="3"/>
    <n v="3"/>
    <n v="103.66"/>
    <n v="103.66"/>
    <n v="0.26"/>
    <n v="0.26"/>
    <s v="COD"/>
    <n v="230.12520000000001"/>
    <n v="310.72000000000003"/>
    <x v="0"/>
  </r>
  <r>
    <s v="SALE1550"/>
    <d v="2023-11-28T00:00:00"/>
    <s v="CUST1436"/>
    <s v="PROD40"/>
    <x v="17"/>
    <n v="4"/>
    <n v="4"/>
    <n v="54.4"/>
    <n v="54.4"/>
    <n v="0.22"/>
    <n v="0.22"/>
    <s v="Credit Card"/>
    <n v="169.72800000000001"/>
    <n v="217.38"/>
    <x v="2"/>
  </r>
  <r>
    <s v="SALE1551"/>
    <d v="2024-05-23T00:00:00"/>
    <s v="CUST1490"/>
    <s v="PROD84"/>
    <x v="7"/>
    <n v="1"/>
    <n v="1"/>
    <n v="46.66"/>
    <n v="46.66"/>
    <n v="0.2"/>
    <n v="0.2"/>
    <s v="Credit Card"/>
    <n v="37.328000000000003"/>
    <n v="46.459999999999994"/>
    <x v="2"/>
  </r>
  <r>
    <s v="SALE1552"/>
    <d v="2024-06-04T00:00:00"/>
    <s v="CUST1007"/>
    <s v="PROD73"/>
    <x v="19"/>
    <n v="4"/>
    <n v="4"/>
    <n v="871.2"/>
    <n v="871.2"/>
    <n v="0.28999999999999998"/>
    <n v="0.28999999999999998"/>
    <s v="Credit Card"/>
    <n v="2474.2080000000001"/>
    <n v="3484.51"/>
    <x v="2"/>
  </r>
  <r>
    <s v="SALE1553"/>
    <d v="2025-03-08T00:00:00"/>
    <s v="CUST1379"/>
    <s v="PROD18"/>
    <x v="7"/>
    <n v="4"/>
    <n v="4"/>
    <n v="317.11"/>
    <n v="317.11"/>
    <n v="0.16"/>
    <n v="0.16"/>
    <s v="PayPal"/>
    <n v="1065.4896000000001"/>
    <n v="1268.28"/>
    <x v="2"/>
  </r>
  <r>
    <s v="SALE1554"/>
    <d v="2024-02-16T00:00:00"/>
    <s v="CUST1258"/>
    <s v="PROD25"/>
    <x v="13"/>
    <n v="2"/>
    <n v="2"/>
    <n v="388.34"/>
    <n v="388.34"/>
    <n v="0.09"/>
    <n v="0.09"/>
    <s v="PayPal"/>
    <n v="706.77879999999993"/>
    <n v="776.58999999999992"/>
    <x v="3"/>
  </r>
  <r>
    <s v="SALE1555"/>
    <d v="2023-11-22T00:00:00"/>
    <s v="CUST1319"/>
    <s v="PROD30"/>
    <x v="16"/>
    <n v="4"/>
    <n v="4"/>
    <n v="998.2"/>
    <n v="998.2"/>
    <n v="0.15"/>
    <n v="0.15"/>
    <s v="Credit Card"/>
    <n v="3393.88"/>
    <n v="3992.65"/>
    <x v="3"/>
  </r>
  <r>
    <s v="SALE1556"/>
    <d v="2024-11-10T00:00:00"/>
    <s v="CUST1493"/>
    <s v="PROD36"/>
    <x v="6"/>
    <n v="1"/>
    <n v="1"/>
    <n v="887.38"/>
    <n v="887.38"/>
    <n v="0.01"/>
    <n v="0.01"/>
    <s v="COD"/>
    <n v="878.50620000000004"/>
    <n v="887.37"/>
    <x v="3"/>
  </r>
  <r>
    <s v="SALE1557"/>
    <d v="2024-08-20T00:00:00"/>
    <s v="CUST1312"/>
    <s v="PROD37"/>
    <x v="18"/>
    <n v="4"/>
    <n v="4"/>
    <n v="332.97"/>
    <n v="332.97"/>
    <n v="0.28000000000000003"/>
    <n v="0.28000000000000003"/>
    <s v="Credit Card"/>
    <n v="958.95360000000005"/>
    <n v="1331.6000000000001"/>
    <x v="0"/>
  </r>
  <r>
    <s v="SALE1558"/>
    <d v="2025-10-04T00:00:00"/>
    <s v="CUST1021"/>
    <s v="PROD46"/>
    <x v="6"/>
    <n v="2"/>
    <n v="2"/>
    <n v="157.91"/>
    <n v="157.91"/>
    <n v="0.09"/>
    <n v="0.09"/>
    <s v="COD"/>
    <n v="287.39620000000002"/>
    <n v="315.73"/>
    <x v="3"/>
  </r>
  <r>
    <s v="SALE1559"/>
    <d v="2024-09-04T00:00:00"/>
    <s v="CUST1356"/>
    <s v="PROD12"/>
    <x v="14"/>
    <n v="1"/>
    <n v="1"/>
    <n v="548.15"/>
    <n v="548.15"/>
    <n v="0.11"/>
    <n v="0.11"/>
    <s v="Credit Card"/>
    <n v="487.8535"/>
    <n v="548.04"/>
    <x v="3"/>
  </r>
  <r>
    <s v="SALE1560"/>
    <d v="2024-09-20T00:00:00"/>
    <s v="CUST1209"/>
    <s v="PROD48"/>
    <x v="10"/>
    <n v="1"/>
    <n v="1"/>
    <n v="135.13"/>
    <n v="135.13"/>
    <n v="0.04"/>
    <n v="0.04"/>
    <s v="Credit Card"/>
    <n v="129.72479999999999"/>
    <n v="135.09"/>
    <x v="0"/>
  </r>
  <r>
    <s v="SALE1561"/>
    <d v="2023-12-21T00:00:00"/>
    <s v="CUST1219"/>
    <s v="PROD56"/>
    <x v="0"/>
    <n v="3"/>
    <n v="3"/>
    <n v="579.26"/>
    <n v="579.26"/>
    <n v="0.19"/>
    <n v="0.19"/>
    <s v="Credit Card"/>
    <n v="1407.6017999999999"/>
    <n v="1737.59"/>
    <x v="0"/>
  </r>
  <r>
    <s v="SALE1562"/>
    <d v="2024-10-17T00:00:00"/>
    <s v="CUST1389"/>
    <s v="PROD17"/>
    <x v="6"/>
    <n v="1"/>
    <n v="1"/>
    <n v="465.63"/>
    <n v="465.63"/>
    <n v="0.25"/>
    <n v="0.25"/>
    <s v="Credit Card"/>
    <n v="349.22250000000003"/>
    <n v="465.38"/>
    <x v="3"/>
  </r>
  <r>
    <s v="SALE1563"/>
    <d v="2024-03-21T00:00:00"/>
    <s v="CUST1047"/>
    <s v="PROD76"/>
    <x v="9"/>
    <n v="2"/>
    <n v="2"/>
    <n v="675.61"/>
    <n v="675.61"/>
    <n v="0.08"/>
    <n v="0.08"/>
    <s v="COD"/>
    <n v="1243.1224"/>
    <n v="1351.14"/>
    <x v="1"/>
  </r>
  <r>
    <s v="SALE1564"/>
    <d v="2024-06-15T00:00:00"/>
    <s v="CUST1416"/>
    <s v="PROD33"/>
    <x v="16"/>
    <n v="1"/>
    <n v="1"/>
    <n v="718.99"/>
    <n v="718.99"/>
    <n v="0.08"/>
    <n v="0.08"/>
    <s v="PayPal"/>
    <n v="661.47080000000005"/>
    <n v="718.91"/>
    <x v="3"/>
  </r>
  <r>
    <s v="SALE1565"/>
    <d v="2025-10-13T00:00:00"/>
    <s v="CUST1376"/>
    <s v="PROD14"/>
    <x v="15"/>
    <n v="2"/>
    <n v="2"/>
    <n v="675.65"/>
    <n v="675.65"/>
    <n v="0.2"/>
    <n v="0.2"/>
    <s v="COD"/>
    <n v="1081.04"/>
    <n v="1351.1"/>
    <x v="3"/>
  </r>
  <r>
    <s v="SALE1566"/>
    <d v="2024-03-23T00:00:00"/>
    <s v="CUST1336"/>
    <s v="PROD95"/>
    <x v="10"/>
    <n v="4"/>
    <n v="4"/>
    <n v="284.24"/>
    <n v="284.24"/>
    <n v="0.1"/>
    <n v="0.1"/>
    <s v="Credit Card"/>
    <n v="1023.264"/>
    <n v="1136.8600000000001"/>
    <x v="0"/>
  </r>
  <r>
    <s v="SALE1567"/>
    <d v="2024-03-23T00:00:00"/>
    <s v="CUST1213"/>
    <s v="PROD1"/>
    <x v="0"/>
    <n v="1"/>
    <n v="1"/>
    <n v="94.26"/>
    <n v="94.26"/>
    <n v="0.18"/>
    <n v="0.18"/>
    <s v="PayPal"/>
    <n v="77.293200000000013"/>
    <n v="94.08"/>
    <x v="0"/>
  </r>
  <r>
    <s v="SALE1568"/>
    <d v="2025-05-12T00:00:00"/>
    <s v="CUST1416"/>
    <s v="PROD6"/>
    <x v="15"/>
    <n v="4"/>
    <n v="4"/>
    <n v="458.58"/>
    <n v="458.58"/>
    <n v="0.28999999999999998"/>
    <n v="0.28999999999999998"/>
    <s v="COD"/>
    <n v="1302.3671999999999"/>
    <n v="1834.03"/>
    <x v="3"/>
  </r>
  <r>
    <s v="SALE1569"/>
    <d v="2024-06-09T00:00:00"/>
    <s v="CUST1113"/>
    <s v="PROD65"/>
    <x v="15"/>
    <n v="4"/>
    <n v="4"/>
    <n v="704.49"/>
    <n v="704.49"/>
    <n v="0.05"/>
    <n v="0.05"/>
    <s v="COD"/>
    <n v="2677.0619999999999"/>
    <n v="2817.91"/>
    <x v="3"/>
  </r>
  <r>
    <s v="SALE1570"/>
    <d v="2023-12-24T00:00:00"/>
    <s v="CUST1032"/>
    <s v="PROD27"/>
    <x v="12"/>
    <n v="4"/>
    <n v="4"/>
    <n v="822.32"/>
    <n v="822.32"/>
    <n v="0.26"/>
    <n v="0.26"/>
    <s v="PayPal"/>
    <n v="2434.0672"/>
    <n v="3289.02"/>
    <x v="3"/>
  </r>
  <r>
    <s v="SALE1571"/>
    <d v="2024-02-03T00:00:00"/>
    <s v="CUST1245"/>
    <s v="PROD3"/>
    <x v="13"/>
    <n v="4"/>
    <n v="4"/>
    <n v="785.41"/>
    <n v="785.41"/>
    <n v="0.13"/>
    <n v="0.13"/>
    <s v="COD"/>
    <n v="2733.2267999999999"/>
    <n v="3141.5099999999998"/>
    <x v="3"/>
  </r>
  <r>
    <s v="SALE1572"/>
    <d v="2024-06-22T00:00:00"/>
    <s v="CUST1031"/>
    <s v="PROD39"/>
    <x v="7"/>
    <n v="1"/>
    <n v="1"/>
    <n v="405.8"/>
    <n v="405.8"/>
    <n v="0.11"/>
    <n v="0.11"/>
    <s v="PayPal"/>
    <n v="361.16199999999998"/>
    <n v="405.69"/>
    <x v="2"/>
  </r>
  <r>
    <s v="SALE1573"/>
    <d v="2024-11-16T00:00:00"/>
    <s v="CUST1433"/>
    <s v="PROD91"/>
    <x v="11"/>
    <n v="2"/>
    <n v="2"/>
    <n v="976.83"/>
    <n v="976.83"/>
    <n v="0.1"/>
    <n v="0.1"/>
    <s v="PayPal"/>
    <n v="1758.2940000000001"/>
    <n v="1953.5600000000002"/>
    <x v="2"/>
  </r>
  <r>
    <s v="SALE1574"/>
    <d v="2024-06-29T00:00:00"/>
    <s v="CUST1273"/>
    <s v="PROD64"/>
    <x v="17"/>
    <n v="1"/>
    <n v="1"/>
    <n v="644.15"/>
    <n v="644.15"/>
    <n v="0.06"/>
    <n v="0.06"/>
    <s v="Credit Card"/>
    <n v="605.50099999999998"/>
    <n v="644.09"/>
    <x v="2"/>
  </r>
  <r>
    <s v="SALE1575"/>
    <d v="2025-08-28T00:00:00"/>
    <s v="CUST1337"/>
    <s v="PROD67"/>
    <x v="13"/>
    <n v="1"/>
    <n v="1"/>
    <n v="470.55"/>
    <n v="470.55"/>
    <n v="0.23"/>
    <n v="0.23"/>
    <s v="PayPal"/>
    <n v="362.32350000000002"/>
    <n v="470.32"/>
    <x v="3"/>
  </r>
  <r>
    <s v="SALE1576"/>
    <d v="2023-11-11T00:00:00"/>
    <s v="CUST1478"/>
    <s v="PROD7"/>
    <x v="16"/>
    <n v="3"/>
    <n v="3"/>
    <n v="598.82000000000005"/>
    <n v="598.82000000000005"/>
    <n v="0.19"/>
    <n v="0.19"/>
    <s v="COD"/>
    <n v="1455.1325999999999"/>
    <n v="1796.27"/>
    <x v="3"/>
  </r>
  <r>
    <s v="SALE1577"/>
    <d v="2025-07-13T00:00:00"/>
    <s v="CUST1101"/>
    <s v="PROD20"/>
    <x v="18"/>
    <n v="4"/>
    <n v="4"/>
    <n v="659.17"/>
    <n v="659.17"/>
    <n v="0.12"/>
    <n v="0.12"/>
    <s v="Credit Card"/>
    <n v="2320.2784000000001"/>
    <n v="2636.56"/>
    <x v="0"/>
  </r>
  <r>
    <s v="SALE1578"/>
    <d v="2024-10-07T00:00:00"/>
    <s v="CUST1104"/>
    <s v="PROD46"/>
    <x v="8"/>
    <n v="2"/>
    <n v="2"/>
    <n v="216.02"/>
    <n v="216.02"/>
    <n v="0.25"/>
    <n v="0.25"/>
    <s v="Credit Card"/>
    <n v="324.02999999999997"/>
    <n v="431.79"/>
    <x v="0"/>
  </r>
  <r>
    <s v="SALE1579"/>
    <d v="2025-04-27T00:00:00"/>
    <s v="CUST1030"/>
    <s v="PROD31"/>
    <x v="15"/>
    <n v="2"/>
    <n v="2"/>
    <n v="613.47"/>
    <n v="613.47"/>
    <n v="0.02"/>
    <n v="0.02"/>
    <s v="PayPal"/>
    <n v="1202.4012"/>
    <n v="1226.92"/>
    <x v="3"/>
  </r>
  <r>
    <s v="SALE1580"/>
    <d v="2025-09-21T00:00:00"/>
    <s v="CUST1098"/>
    <s v="PROD58"/>
    <x v="18"/>
    <n v="2"/>
    <n v="2"/>
    <n v="485.17"/>
    <n v="485.17"/>
    <n v="0.11"/>
    <n v="0.11"/>
    <s v="PayPal"/>
    <n v="863.60260000000005"/>
    <n v="970.23"/>
    <x v="0"/>
  </r>
  <r>
    <s v="SALE1581"/>
    <d v="2023-12-08T00:00:00"/>
    <s v="CUST1307"/>
    <s v="PROD46"/>
    <x v="15"/>
    <n v="1"/>
    <n v="1"/>
    <n v="209.7"/>
    <n v="209.7"/>
    <n v="0.2"/>
    <n v="0.2"/>
    <s v="PayPal"/>
    <n v="167.76"/>
    <n v="209.5"/>
    <x v="3"/>
  </r>
  <r>
    <s v="SALE1582"/>
    <d v="2024-04-20T00:00:00"/>
    <s v="CUST1326"/>
    <s v="PROD92"/>
    <x v="6"/>
    <n v="1"/>
    <n v="1"/>
    <n v="681.47"/>
    <n v="681.47"/>
    <n v="0.15"/>
    <n v="0.15"/>
    <s v="Credit Card"/>
    <n v="579.24950000000001"/>
    <n v="681.32"/>
    <x v="3"/>
  </r>
  <r>
    <s v="SALE1583"/>
    <d v="2025-01-10T00:00:00"/>
    <s v="CUST1440"/>
    <s v="PROD76"/>
    <x v="1"/>
    <n v="2"/>
    <n v="2"/>
    <n v="877.21"/>
    <n v="877.21"/>
    <n v="0.1"/>
    <n v="0.1"/>
    <s v="Credit Card"/>
    <n v="1578.9780000000001"/>
    <n v="1754.3200000000002"/>
    <x v="0"/>
  </r>
  <r>
    <s v="SALE1584"/>
    <d v="2025-09-02T00:00:00"/>
    <s v="CUST1318"/>
    <s v="PROD78"/>
    <x v="3"/>
    <n v="2"/>
    <n v="2"/>
    <n v="479.77"/>
    <n v="479.77"/>
    <n v="0.21"/>
    <n v="0.21"/>
    <s v="PayPal"/>
    <n v="758.03660000000002"/>
    <n v="959.32999999999993"/>
    <x v="0"/>
  </r>
  <r>
    <s v="SALE1585"/>
    <d v="2024-10-24T00:00:00"/>
    <s v="CUST1322"/>
    <s v="PROD83"/>
    <x v="10"/>
    <n v="1"/>
    <n v="1"/>
    <n v="140.72"/>
    <n v="140.72"/>
    <n v="0"/>
    <n v="0"/>
    <s v="COD"/>
    <n v="140.72"/>
    <n v="140.72"/>
    <x v="0"/>
  </r>
  <r>
    <s v="SALE1586"/>
    <d v="2025-01-11T00:00:00"/>
    <s v="CUST1027"/>
    <s v="PROD19"/>
    <x v="16"/>
    <n v="2"/>
    <n v="2"/>
    <n v="764.25"/>
    <n v="764.25"/>
    <n v="0.23"/>
    <n v="0.23"/>
    <s v="PayPal"/>
    <n v="1176.9449999999999"/>
    <n v="1528.27"/>
    <x v="3"/>
  </r>
  <r>
    <s v="SALE1587"/>
    <d v="2024-01-09T00:00:00"/>
    <s v="CUST1222"/>
    <s v="PROD83"/>
    <x v="3"/>
    <n v="3"/>
    <n v="3"/>
    <n v="107.8"/>
    <n v="107.8"/>
    <n v="0.28999999999999998"/>
    <n v="0.28999999999999998"/>
    <s v="PayPal"/>
    <n v="229.614"/>
    <n v="323.10999999999996"/>
    <x v="0"/>
  </r>
  <r>
    <s v="SALE1588"/>
    <d v="2025-04-10T00:00:00"/>
    <s v="CUST1147"/>
    <s v="PROD22"/>
    <x v="2"/>
    <n v="4"/>
    <n v="4"/>
    <n v="565.37"/>
    <n v="565.37"/>
    <n v="7.0000000000000007E-2"/>
    <n v="7.0000000000000007E-2"/>
    <s v="PayPal"/>
    <n v="2103.1763999999998"/>
    <n v="2261.41"/>
    <x v="1"/>
  </r>
  <r>
    <s v="SALE1589"/>
    <d v="2023-11-05T00:00:00"/>
    <s v="CUST1034"/>
    <s v="PROD36"/>
    <x v="5"/>
    <n v="3"/>
    <n v="3"/>
    <n v="811.45"/>
    <n v="811.45"/>
    <n v="0.26"/>
    <n v="0.26"/>
    <s v="Credit Card"/>
    <n v="1801.4190000000001"/>
    <n v="2434.09"/>
    <x v="2"/>
  </r>
  <r>
    <s v="SALE1590"/>
    <d v="2025-04-02T00:00:00"/>
    <s v="CUST1410"/>
    <s v="PROD33"/>
    <x v="12"/>
    <n v="4"/>
    <n v="4"/>
    <n v="62.25"/>
    <n v="62.25"/>
    <n v="0.11"/>
    <n v="0.11"/>
    <s v="PayPal"/>
    <n v="221.61"/>
    <n v="248.89"/>
    <x v="3"/>
  </r>
  <r>
    <s v="SALE1591"/>
    <d v="2025-05-30T00:00:00"/>
    <s v="CUST1025"/>
    <s v="PROD95"/>
    <x v="15"/>
    <n v="1"/>
    <n v="1"/>
    <n v="749.78"/>
    <n v="749.78"/>
    <n v="0.03"/>
    <n v="0.03"/>
    <s v="Credit Card"/>
    <n v="727.28659999999991"/>
    <n v="749.75"/>
    <x v="3"/>
  </r>
  <r>
    <s v="SALE1592"/>
    <d v="2024-07-23T00:00:00"/>
    <s v="CUST1350"/>
    <s v="PROD59"/>
    <x v="3"/>
    <n v="3"/>
    <n v="3"/>
    <n v="630.28"/>
    <n v="630.28"/>
    <n v="7.0000000000000007E-2"/>
    <n v="7.0000000000000007E-2"/>
    <s v="COD"/>
    <n v="1758.4811999999999"/>
    <n v="1890.77"/>
    <x v="0"/>
  </r>
  <r>
    <s v="SALE1593"/>
    <d v="2024-03-04T00:00:00"/>
    <s v="CUST1143"/>
    <s v="PROD30"/>
    <x v="9"/>
    <n v="1"/>
    <n v="1"/>
    <n v="101.84"/>
    <n v="101.84"/>
    <n v="0.17"/>
    <n v="0.17"/>
    <s v="Credit Card"/>
    <n v="84.527199999999993"/>
    <n v="101.67"/>
    <x v="1"/>
  </r>
  <r>
    <s v="SALE1594"/>
    <d v="2023-11-26T00:00:00"/>
    <s v="CUST1055"/>
    <s v="PROD24"/>
    <x v="14"/>
    <n v="4"/>
    <n v="4"/>
    <n v="641.45000000000005"/>
    <n v="641.45000000000005"/>
    <n v="0.16"/>
    <n v="0.16"/>
    <s v="COD"/>
    <n v="2155.2719999999999"/>
    <n v="2565.6400000000003"/>
    <x v="3"/>
  </r>
  <r>
    <s v="SALE1595"/>
    <d v="2025-07-11T00:00:00"/>
    <s v="CUST1471"/>
    <s v="PROD43"/>
    <x v="8"/>
    <n v="1"/>
    <n v="1"/>
    <n v="135.87"/>
    <n v="135.87"/>
    <n v="0.23"/>
    <n v="0.23"/>
    <s v="PayPal"/>
    <n v="104.6199"/>
    <n v="135.64000000000001"/>
    <x v="0"/>
  </r>
  <r>
    <s v="SALE1596"/>
    <d v="2024-02-22T00:00:00"/>
    <s v="CUST1095"/>
    <s v="PROD21"/>
    <x v="16"/>
    <n v="1"/>
    <n v="1"/>
    <n v="388.35"/>
    <n v="388.35"/>
    <n v="0.01"/>
    <n v="0.01"/>
    <s v="PayPal"/>
    <n v="384.4665"/>
    <n v="388.34000000000003"/>
    <x v="3"/>
  </r>
  <r>
    <s v="SALE1597"/>
    <d v="2024-03-16T00:00:00"/>
    <s v="CUST1486"/>
    <s v="PROD38"/>
    <x v="11"/>
    <n v="2"/>
    <n v="2"/>
    <n v="999.08"/>
    <n v="999.08"/>
    <n v="0.3"/>
    <n v="0.3"/>
    <s v="PayPal"/>
    <n v="1398.712"/>
    <n v="1997.8600000000001"/>
    <x v="2"/>
  </r>
  <r>
    <s v="SALE1598"/>
    <d v="2025-08-18T00:00:00"/>
    <s v="CUST1170"/>
    <s v="PROD38"/>
    <x v="1"/>
    <n v="3"/>
    <n v="3"/>
    <n v="453.19"/>
    <n v="453.19"/>
    <n v="0.08"/>
    <n v="0.08"/>
    <s v="COD"/>
    <n v="1250.8044"/>
    <n v="1359.49"/>
    <x v="0"/>
  </r>
  <r>
    <s v="SALE1599"/>
    <d v="2024-10-02T00:00:00"/>
    <s v="CUST1235"/>
    <s v="PROD80"/>
    <x v="15"/>
    <n v="2"/>
    <n v="2"/>
    <n v="61.31"/>
    <n v="61.31"/>
    <n v="0.15"/>
    <n v="0.15"/>
    <s v="COD"/>
    <n v="104.227"/>
    <n v="122.47"/>
    <x v="3"/>
  </r>
  <r>
    <s v="SALE1600"/>
    <d v="2023-10-24T00:00:00"/>
    <s v="CUST1342"/>
    <s v="PROD81"/>
    <x v="15"/>
    <n v="2"/>
    <n v="2"/>
    <n v="870.13"/>
    <n v="870.13"/>
    <n v="0.23"/>
    <n v="0.23"/>
    <s v="Credit Card"/>
    <n v="1340.0001999999999"/>
    <n v="1740.03"/>
    <x v="3"/>
  </r>
  <r>
    <s v="SALE1601"/>
    <d v="2025-01-07T00:00:00"/>
    <s v="CUST1067"/>
    <s v="PROD15"/>
    <x v="12"/>
    <n v="1"/>
    <n v="1"/>
    <n v="336.51"/>
    <n v="336.51"/>
    <n v="0.11"/>
    <n v="0.11"/>
    <s v="PayPal"/>
    <n v="299.4939"/>
    <n v="336.4"/>
    <x v="3"/>
  </r>
  <r>
    <s v="SALE1602"/>
    <d v="2024-01-22T00:00:00"/>
    <s v="CUST1181"/>
    <s v="PROD67"/>
    <x v="6"/>
    <n v="1"/>
    <n v="1"/>
    <n v="305.70999999999998"/>
    <n v="305.70999999999998"/>
    <n v="0.26"/>
    <n v="0.26"/>
    <s v="COD"/>
    <n v="226.22540000000001"/>
    <n v="305.45"/>
    <x v="3"/>
  </r>
  <r>
    <s v="SALE1603"/>
    <d v="2023-10-25T00:00:00"/>
    <s v="CUST1121"/>
    <s v="PROD10"/>
    <x v="14"/>
    <n v="2"/>
    <n v="2"/>
    <n v="635.39"/>
    <n v="635.39"/>
    <n v="0.28999999999999998"/>
    <n v="0.28999999999999998"/>
    <s v="COD"/>
    <n v="902.25379999999996"/>
    <n v="1270.49"/>
    <x v="3"/>
  </r>
  <r>
    <s v="SALE1604"/>
    <d v="2024-07-18T00:00:00"/>
    <s v="CUST1116"/>
    <s v="PROD92"/>
    <x v="12"/>
    <n v="2"/>
    <n v="2"/>
    <n v="253.87"/>
    <n v="253.87"/>
    <n v="0.23"/>
    <n v="0.23"/>
    <s v="COD"/>
    <n v="390.95979999999997"/>
    <n v="507.51"/>
    <x v="3"/>
  </r>
  <r>
    <s v="SALE1605"/>
    <d v="2024-06-29T00:00:00"/>
    <s v="CUST1484"/>
    <s v="PROD76"/>
    <x v="1"/>
    <n v="3"/>
    <n v="3"/>
    <n v="915.81"/>
    <n v="915.81"/>
    <n v="0.17"/>
    <n v="0.17"/>
    <s v="COD"/>
    <n v="2280.3669"/>
    <n v="2747.2599999999998"/>
    <x v="0"/>
  </r>
  <r>
    <s v="SALE1606"/>
    <d v="2025-05-18T00:00:00"/>
    <s v="CUST1209"/>
    <s v="PROD42"/>
    <x v="2"/>
    <n v="3"/>
    <n v="3"/>
    <n v="779.5"/>
    <n v="779.5"/>
    <n v="0.02"/>
    <n v="0.02"/>
    <s v="Credit Card"/>
    <n v="2291.73"/>
    <n v="2338.48"/>
    <x v="1"/>
  </r>
  <r>
    <s v="SALE1607"/>
    <d v="2024-06-27T00:00:00"/>
    <s v="CUST1469"/>
    <s v="PROD61"/>
    <x v="9"/>
    <n v="2"/>
    <n v="2"/>
    <n v="780.57"/>
    <n v="780.57"/>
    <n v="0.26"/>
    <n v="0.26"/>
    <s v="Credit Card"/>
    <n v="1155.2436"/>
    <n v="1560.88"/>
    <x v="1"/>
  </r>
  <r>
    <s v="SALE1608"/>
    <d v="2024-04-08T00:00:00"/>
    <s v="CUST1383"/>
    <s v="PROD95"/>
    <x v="12"/>
    <n v="1"/>
    <n v="1"/>
    <n v="511.35"/>
    <n v="511.35"/>
    <n v="0"/>
    <n v="0"/>
    <s v="Credit Card"/>
    <n v="511.35"/>
    <n v="511.35"/>
    <x v="3"/>
  </r>
  <r>
    <s v="SALE1609"/>
    <d v="2025-05-26T00:00:00"/>
    <s v="CUST1016"/>
    <s v="PROD97"/>
    <x v="0"/>
    <n v="4"/>
    <n v="4"/>
    <n v="44.07"/>
    <n v="44.07"/>
    <n v="0.28999999999999998"/>
    <n v="0.28999999999999998"/>
    <s v="COD"/>
    <n v="125.1588"/>
    <n v="175.99"/>
    <x v="0"/>
  </r>
  <r>
    <s v="SALE1610"/>
    <d v="2024-01-29T00:00:00"/>
    <s v="CUST1197"/>
    <s v="PROD69"/>
    <x v="19"/>
    <n v="2"/>
    <n v="2"/>
    <n v="895.92"/>
    <n v="895.92"/>
    <n v="0.15"/>
    <n v="0.15"/>
    <s v="Credit Card"/>
    <n v="1523.0640000000001"/>
    <n v="1791.6899999999998"/>
    <x v="2"/>
  </r>
  <r>
    <s v="SALE1611"/>
    <d v="2024-11-23T00:00:00"/>
    <s v="CUST1305"/>
    <s v="PROD53"/>
    <x v="17"/>
    <n v="4"/>
    <n v="4"/>
    <n v="456.32"/>
    <n v="456.32"/>
    <n v="0.22"/>
    <n v="0.22"/>
    <s v="COD"/>
    <n v="1423.7184"/>
    <n v="1825.06"/>
    <x v="2"/>
  </r>
  <r>
    <s v="SALE1612"/>
    <d v="2025-04-30T00:00:00"/>
    <s v="CUST1420"/>
    <s v="PROD34"/>
    <x v="6"/>
    <n v="1"/>
    <n v="1"/>
    <n v="905.5"/>
    <n v="905.5"/>
    <n v="0.28999999999999998"/>
    <n v="0.28999999999999998"/>
    <s v="COD"/>
    <n v="642.90499999999997"/>
    <n v="905.21"/>
    <x v="3"/>
  </r>
  <r>
    <s v="SALE1613"/>
    <d v="2024-08-19T00:00:00"/>
    <s v="CUST1204"/>
    <s v="PROD16"/>
    <x v="13"/>
    <n v="3"/>
    <n v="3"/>
    <n v="63.19"/>
    <n v="63.19"/>
    <n v="0.08"/>
    <n v="0.08"/>
    <s v="Credit Card"/>
    <n v="174.40440000000001"/>
    <n v="189.48999999999998"/>
    <x v="3"/>
  </r>
  <r>
    <s v="SALE1614"/>
    <d v="2024-12-02T00:00:00"/>
    <s v="CUST1050"/>
    <s v="PROD70"/>
    <x v="4"/>
    <n v="3"/>
    <n v="3"/>
    <n v="687.66"/>
    <n v="687.66"/>
    <n v="0.06"/>
    <n v="0.06"/>
    <s v="PayPal"/>
    <n v="1939.2012"/>
    <n v="2062.92"/>
    <x v="2"/>
  </r>
  <r>
    <s v="SALE1615"/>
    <d v="2025-03-26T00:00:00"/>
    <s v="CUST1219"/>
    <s v="PROD43"/>
    <x v="11"/>
    <n v="4"/>
    <n v="4"/>
    <n v="639.05999999999995"/>
    <n v="639.05999999999995"/>
    <n v="0.12"/>
    <n v="0.12"/>
    <s v="PayPal"/>
    <n v="2249.4911999999999"/>
    <n v="2556.12"/>
    <x v="2"/>
  </r>
  <r>
    <s v="SALE1616"/>
    <d v="2024-06-13T00:00:00"/>
    <s v="CUST1067"/>
    <s v="PROD71"/>
    <x v="4"/>
    <n v="1"/>
    <n v="1"/>
    <n v="475.15"/>
    <n v="475.15"/>
    <n v="0.04"/>
    <n v="0.04"/>
    <s v="COD"/>
    <n v="456.14399999999989"/>
    <n v="475.10999999999996"/>
    <x v="2"/>
  </r>
  <r>
    <s v="SALE1617"/>
    <d v="2024-08-30T00:00:00"/>
    <s v="CUST1190"/>
    <s v="PROD44"/>
    <x v="16"/>
    <n v="1"/>
    <n v="1"/>
    <n v="62.38"/>
    <n v="62.38"/>
    <n v="0.08"/>
    <n v="0.08"/>
    <s v="COD"/>
    <n v="57.389600000000002"/>
    <n v="62.300000000000004"/>
    <x v="3"/>
  </r>
  <r>
    <s v="SALE1618"/>
    <d v="2024-03-24T00:00:00"/>
    <s v="CUST1354"/>
    <s v="PROD15"/>
    <x v="4"/>
    <n v="1"/>
    <n v="1"/>
    <n v="977.02"/>
    <n v="977.02"/>
    <n v="0.2"/>
    <n v="0.2"/>
    <s v="COD"/>
    <n v="781.61599999999999"/>
    <n v="976.81999999999994"/>
    <x v="2"/>
  </r>
  <r>
    <s v="SALE1619"/>
    <d v="2024-09-11T00:00:00"/>
    <s v="CUST1074"/>
    <s v="PROD83"/>
    <x v="5"/>
    <n v="2"/>
    <n v="2"/>
    <n v="898.81"/>
    <n v="898.81"/>
    <n v="0.25"/>
    <n v="0.25"/>
    <s v="Credit Card"/>
    <n v="1348.2149999999999"/>
    <n v="1797.37"/>
    <x v="2"/>
  </r>
  <r>
    <s v="SALE1620"/>
    <d v="2025-04-22T00:00:00"/>
    <s v="CUST1351"/>
    <s v="PROD57"/>
    <x v="0"/>
    <n v="2"/>
    <n v="2"/>
    <n v="422.13"/>
    <n v="422.13"/>
    <n v="0.28000000000000003"/>
    <n v="0.28000000000000003"/>
    <s v="Credit Card"/>
    <n v="607.86720000000003"/>
    <n v="843.98"/>
    <x v="0"/>
  </r>
  <r>
    <s v="SALE1621"/>
    <d v="2024-08-20T00:00:00"/>
    <s v="CUST1050"/>
    <s v="PROD34"/>
    <x v="19"/>
    <n v="1"/>
    <n v="1"/>
    <n v="324.56"/>
    <n v="324.56"/>
    <n v="0.03"/>
    <n v="0.03"/>
    <s v="COD"/>
    <n v="314.82319999999999"/>
    <n v="324.53000000000003"/>
    <x v="2"/>
  </r>
  <r>
    <s v="SALE1622"/>
    <d v="2024-08-27T00:00:00"/>
    <s v="CUST1468"/>
    <s v="PROD55"/>
    <x v="9"/>
    <n v="4"/>
    <n v="4"/>
    <n v="570.38"/>
    <n v="570.38"/>
    <n v="0.26"/>
    <n v="0.26"/>
    <s v="PayPal"/>
    <n v="1688.3248000000001"/>
    <n v="2281.2599999999998"/>
    <x v="1"/>
  </r>
  <r>
    <s v="SALE1623"/>
    <d v="2024-07-06T00:00:00"/>
    <s v="CUST1394"/>
    <s v="PROD34"/>
    <x v="10"/>
    <n v="2"/>
    <n v="2"/>
    <n v="223.73"/>
    <n v="223.73"/>
    <n v="0.11"/>
    <n v="0.11"/>
    <s v="PayPal"/>
    <n v="398.23939999999999"/>
    <n v="447.34999999999997"/>
    <x v="0"/>
  </r>
  <r>
    <s v="SALE1624"/>
    <d v="2025-07-30T00:00:00"/>
    <s v="CUST1351"/>
    <s v="PROD86"/>
    <x v="9"/>
    <n v="4"/>
    <n v="4"/>
    <n v="164.93"/>
    <n v="164.93"/>
    <n v="0.11"/>
    <n v="0.11"/>
    <s v="Credit Card"/>
    <n v="587.1508"/>
    <n v="659.61"/>
    <x v="1"/>
  </r>
  <r>
    <s v="SALE1625"/>
    <d v="2024-10-04T00:00:00"/>
    <s v="CUST1249"/>
    <s v="PROD15"/>
    <x v="4"/>
    <n v="3"/>
    <n v="3"/>
    <n v="326.66000000000003"/>
    <n v="326.66000000000003"/>
    <n v="0.28000000000000003"/>
    <n v="0.28000000000000003"/>
    <s v="COD"/>
    <n v="705.5856"/>
    <n v="979.7"/>
    <x v="2"/>
  </r>
  <r>
    <s v="SALE1626"/>
    <d v="2024-03-31T00:00:00"/>
    <s v="CUST1182"/>
    <s v="PROD1"/>
    <x v="10"/>
    <n v="2"/>
    <n v="2"/>
    <n v="462.93"/>
    <n v="462.93"/>
    <n v="0.17"/>
    <n v="0.17"/>
    <s v="PayPal"/>
    <n v="768.46379999999999"/>
    <n v="925.69"/>
    <x v="0"/>
  </r>
  <r>
    <s v="SALE1627"/>
    <d v="2025-08-16T00:00:00"/>
    <s v="CUST1147"/>
    <s v="PROD0"/>
    <x v="9"/>
    <n v="3"/>
    <n v="3"/>
    <n v="60.26"/>
    <n v="60.26"/>
    <n v="0.04"/>
    <n v="0.04"/>
    <s v="Credit Card"/>
    <n v="173.5488"/>
    <n v="180.74"/>
    <x v="1"/>
  </r>
  <r>
    <s v="SALE1628"/>
    <d v="2025-06-21T00:00:00"/>
    <s v="CUST1071"/>
    <s v="PROD34"/>
    <x v="11"/>
    <n v="3"/>
    <n v="3"/>
    <n v="109.5"/>
    <n v="109.5"/>
    <n v="0.06"/>
    <n v="0.06"/>
    <s v="COD"/>
    <n v="308.79000000000002"/>
    <n v="328.44"/>
    <x v="2"/>
  </r>
  <r>
    <s v="SALE1629"/>
    <d v="2025-03-05T00:00:00"/>
    <s v="CUST1382"/>
    <s v="PROD70"/>
    <x v="9"/>
    <n v="1"/>
    <n v="1"/>
    <n v="505.83"/>
    <n v="505.83"/>
    <n v="0.14000000000000001"/>
    <n v="0.14000000000000001"/>
    <s v="COD"/>
    <n v="435.0138"/>
    <n v="505.69"/>
    <x v="1"/>
  </r>
  <r>
    <s v="SALE1630"/>
    <d v="2024-08-07T00:00:00"/>
    <s v="CUST1163"/>
    <s v="PROD98"/>
    <x v="15"/>
    <n v="2"/>
    <n v="2"/>
    <n v="443.15"/>
    <n v="443.15"/>
    <n v="0.27"/>
    <n v="0.27"/>
    <s v="PayPal"/>
    <n v="646.99899999999991"/>
    <n v="886.03"/>
    <x v="3"/>
  </r>
  <r>
    <s v="SALE1631"/>
    <d v="2025-03-23T00:00:00"/>
    <s v="CUST1497"/>
    <s v="PROD7"/>
    <x v="4"/>
    <n v="2"/>
    <n v="2"/>
    <n v="784.26"/>
    <n v="784.26"/>
    <n v="0.23"/>
    <n v="0.23"/>
    <s v="PayPal"/>
    <n v="1207.7603999999999"/>
    <n v="1568.29"/>
    <x v="2"/>
  </r>
  <r>
    <s v="SALE1632"/>
    <d v="2024-08-29T00:00:00"/>
    <s v="CUST1455"/>
    <s v="PROD39"/>
    <x v="19"/>
    <n v="3"/>
    <n v="3"/>
    <n v="590.30999999999995"/>
    <n v="590.30999999999995"/>
    <n v="0.17"/>
    <n v="0.17"/>
    <s v="PayPal"/>
    <n v="1469.8719000000001"/>
    <n v="1770.7599999999998"/>
    <x v="2"/>
  </r>
  <r>
    <s v="SALE1633"/>
    <d v="2024-09-18T00:00:00"/>
    <s v="CUST1120"/>
    <s v="PROD69"/>
    <x v="9"/>
    <n v="1"/>
    <n v="1"/>
    <n v="696.13"/>
    <n v="696.13"/>
    <n v="0.06"/>
    <n v="0.06"/>
    <s v="COD"/>
    <n v="654.36219999999992"/>
    <n v="696.07"/>
    <x v="1"/>
  </r>
  <r>
    <s v="SALE1634"/>
    <d v="2024-02-19T00:00:00"/>
    <s v="CUST1104"/>
    <s v="PROD51"/>
    <x v="16"/>
    <n v="4"/>
    <n v="4"/>
    <n v="194.39"/>
    <n v="194.39"/>
    <n v="0.25"/>
    <n v="0.25"/>
    <s v="Credit Card"/>
    <n v="583.16999999999996"/>
    <n v="777.31"/>
    <x v="3"/>
  </r>
  <r>
    <s v="SALE1635"/>
    <d v="2024-05-18T00:00:00"/>
    <s v="CUST1330"/>
    <s v="PROD33"/>
    <x v="8"/>
    <n v="1"/>
    <n v="1"/>
    <n v="339.7"/>
    <n v="339.7"/>
    <n v="0.1"/>
    <n v="0.1"/>
    <s v="Credit Card"/>
    <n v="305.73"/>
    <n v="339.59999999999997"/>
    <x v="0"/>
  </r>
  <r>
    <s v="SALE1636"/>
    <d v="2025-09-12T00:00:00"/>
    <s v="CUST1048"/>
    <s v="PROD68"/>
    <x v="13"/>
    <n v="4"/>
    <n v="4"/>
    <n v="463.16"/>
    <n v="463.16"/>
    <n v="0.27"/>
    <n v="0.27"/>
    <s v="PayPal"/>
    <n v="1352.4272000000001"/>
    <n v="1852.3700000000001"/>
    <x v="3"/>
  </r>
  <r>
    <s v="SALE1637"/>
    <d v="2025-02-21T00:00:00"/>
    <s v="CUST1107"/>
    <s v="PROD5"/>
    <x v="15"/>
    <n v="2"/>
    <n v="2"/>
    <n v="824.91"/>
    <n v="824.91"/>
    <n v="0.09"/>
    <n v="0.09"/>
    <s v="Credit Card"/>
    <n v="1501.3362"/>
    <n v="1649.73"/>
    <x v="3"/>
  </r>
  <r>
    <s v="SALE1638"/>
    <d v="2024-08-16T00:00:00"/>
    <s v="CUST1070"/>
    <s v="PROD5"/>
    <x v="17"/>
    <n v="4"/>
    <n v="4"/>
    <n v="796.89"/>
    <n v="796.89"/>
    <n v="0.17"/>
    <n v="0.17"/>
    <s v="Credit Card"/>
    <n v="2645.6747999999998"/>
    <n v="3187.39"/>
    <x v="2"/>
  </r>
  <r>
    <s v="SALE1639"/>
    <d v="2024-07-05T00:00:00"/>
    <s v="CUST1240"/>
    <s v="PROD26"/>
    <x v="1"/>
    <n v="3"/>
    <n v="3"/>
    <n v="543.92999999999995"/>
    <n v="543.92999999999995"/>
    <n v="0.3"/>
    <n v="0.3"/>
    <s v="COD"/>
    <n v="1142.2529999999999"/>
    <n v="1631.49"/>
    <x v="0"/>
  </r>
  <r>
    <s v="SALE1640"/>
    <d v="2024-07-23T00:00:00"/>
    <s v="CUST1173"/>
    <s v="PROD14"/>
    <x v="4"/>
    <n v="2"/>
    <n v="2"/>
    <n v="44.65"/>
    <n v="44.65"/>
    <n v="0.03"/>
    <n v="0.03"/>
    <s v="PayPal"/>
    <n v="86.620999999999995"/>
    <n v="89.27"/>
    <x v="2"/>
  </r>
  <r>
    <s v="SALE1641"/>
    <d v="2025-03-26T00:00:00"/>
    <s v="CUST1250"/>
    <s v="PROD56"/>
    <x v="6"/>
    <n v="4"/>
    <n v="4"/>
    <n v="827.39"/>
    <n v="827.39"/>
    <n v="0.06"/>
    <n v="0.06"/>
    <s v="COD"/>
    <n v="3110.9863999999998"/>
    <n v="3309.5"/>
    <x v="3"/>
  </r>
  <r>
    <s v="SALE1642"/>
    <d v="2024-01-10T00:00:00"/>
    <s v="CUST1308"/>
    <s v="PROD14"/>
    <x v="18"/>
    <n v="2"/>
    <n v="2"/>
    <n v="403.2"/>
    <n v="403.2"/>
    <n v="0.21"/>
    <n v="0.21"/>
    <s v="PayPal"/>
    <n v="637.05600000000004"/>
    <n v="806.18999999999994"/>
    <x v="0"/>
  </r>
  <r>
    <s v="SALE1643"/>
    <d v="2024-09-12T00:00:00"/>
    <s v="CUST1017"/>
    <s v="PROD86"/>
    <x v="13"/>
    <n v="4"/>
    <n v="4"/>
    <n v="292.31"/>
    <n v="292.31"/>
    <n v="0.27"/>
    <n v="0.27"/>
    <s v="PayPal"/>
    <n v="853.54520000000002"/>
    <n v="1168.97"/>
    <x v="3"/>
  </r>
  <r>
    <s v="SALE1644"/>
    <d v="2025-05-29T00:00:00"/>
    <s v="CUST1492"/>
    <s v="PROD2"/>
    <x v="15"/>
    <n v="1"/>
    <n v="1"/>
    <n v="948.33"/>
    <n v="948.33"/>
    <n v="0.11"/>
    <n v="0.11"/>
    <s v="Credit Card"/>
    <n v="844.01370000000009"/>
    <n v="948.22"/>
    <x v="3"/>
  </r>
  <r>
    <s v="SALE1645"/>
    <d v="2024-01-03T00:00:00"/>
    <s v="CUST1343"/>
    <s v="PROD39"/>
    <x v="3"/>
    <n v="1"/>
    <n v="1"/>
    <n v="702.27"/>
    <n v="702.27"/>
    <n v="0.17"/>
    <n v="0.17"/>
    <s v="COD"/>
    <n v="582.88409999999999"/>
    <n v="702.1"/>
    <x v="0"/>
  </r>
  <r>
    <s v="SALE1646"/>
    <d v="2025-08-06T00:00:00"/>
    <s v="CUST1041"/>
    <s v="PROD30"/>
    <x v="0"/>
    <n v="2"/>
    <n v="2"/>
    <n v="379.28"/>
    <n v="379.28"/>
    <n v="0.26"/>
    <n v="0.26"/>
    <s v="Credit Card"/>
    <n v="561.33439999999996"/>
    <n v="758.3"/>
    <x v="0"/>
  </r>
  <r>
    <s v="SALE1647"/>
    <d v="2025-01-12T00:00:00"/>
    <s v="CUST1132"/>
    <s v="PROD47"/>
    <x v="6"/>
    <n v="4"/>
    <n v="4"/>
    <n v="92.35"/>
    <n v="92.35"/>
    <n v="0.15"/>
    <n v="0.15"/>
    <s v="Credit Card"/>
    <n v="313.99"/>
    <n v="369.25"/>
    <x v="3"/>
  </r>
  <r>
    <s v="SALE1648"/>
    <d v="2024-11-10T00:00:00"/>
    <s v="CUST1219"/>
    <s v="PROD39"/>
    <x v="18"/>
    <n v="4"/>
    <n v="4"/>
    <n v="721.54"/>
    <n v="721.54"/>
    <n v="0.21"/>
    <n v="0.21"/>
    <s v="Credit Card"/>
    <n v="2280.0664000000002"/>
    <n v="2885.95"/>
    <x v="0"/>
  </r>
  <r>
    <s v="SALE1649"/>
    <d v="2025-05-10T00:00:00"/>
    <s v="CUST1053"/>
    <s v="PROD38"/>
    <x v="11"/>
    <n v="1"/>
    <n v="1"/>
    <n v="228.69"/>
    <n v="228.69"/>
    <n v="0.14000000000000001"/>
    <n v="0.14000000000000001"/>
    <s v="Credit Card"/>
    <n v="196.67339999999999"/>
    <n v="228.55"/>
    <x v="2"/>
  </r>
  <r>
    <s v="SALE1650"/>
    <d v="2025-09-29T00:00:00"/>
    <s v="CUST1355"/>
    <s v="PROD53"/>
    <x v="15"/>
    <n v="1"/>
    <n v="1"/>
    <n v="899.09"/>
    <n v="899.09"/>
    <n v="0.2"/>
    <n v="0.2"/>
    <s v="PayPal"/>
    <n v="719.27200000000005"/>
    <n v="898.89"/>
    <x v="3"/>
  </r>
  <r>
    <s v="SALE1651"/>
    <d v="2024-03-28T00:00:00"/>
    <s v="CUST1384"/>
    <s v="PROD8"/>
    <x v="2"/>
    <n v="4"/>
    <n v="4"/>
    <n v="195.75"/>
    <n v="195.75"/>
    <n v="0.17"/>
    <n v="0.17"/>
    <s v="Credit Card"/>
    <n v="649.89"/>
    <n v="782.83"/>
    <x v="1"/>
  </r>
  <r>
    <s v="SALE1652"/>
    <d v="2024-08-28T00:00:00"/>
    <s v="CUST1426"/>
    <s v="PROD93"/>
    <x v="10"/>
    <n v="3"/>
    <n v="3"/>
    <n v="199.13"/>
    <n v="199.13"/>
    <n v="0.24"/>
    <n v="0.24"/>
    <s v="Credit Card"/>
    <n v="454.01639999999998"/>
    <n v="597.15"/>
    <x v="0"/>
  </r>
  <r>
    <s v="SALE1653"/>
    <d v="2024-06-23T00:00:00"/>
    <s v="CUST1160"/>
    <s v="PROD22"/>
    <x v="7"/>
    <n v="2"/>
    <n v="2"/>
    <n v="833.62"/>
    <n v="833.62"/>
    <n v="0.18"/>
    <n v="0.18"/>
    <s v="Credit Card"/>
    <n v="1367.1368"/>
    <n v="1667.06"/>
    <x v="2"/>
  </r>
  <r>
    <s v="SALE1654"/>
    <d v="2024-04-13T00:00:00"/>
    <s v="CUST1484"/>
    <s v="PROD75"/>
    <x v="6"/>
    <n v="1"/>
    <n v="1"/>
    <n v="676.26"/>
    <n v="676.26"/>
    <n v="0.14000000000000001"/>
    <n v="0.14000000000000001"/>
    <s v="Credit Card"/>
    <n v="581.58359999999993"/>
    <n v="676.12"/>
    <x v="3"/>
  </r>
  <r>
    <s v="SALE1655"/>
    <d v="2025-02-20T00:00:00"/>
    <s v="CUST1032"/>
    <s v="PROD60"/>
    <x v="11"/>
    <n v="2"/>
    <n v="2"/>
    <n v="666.49"/>
    <n v="666.49"/>
    <n v="0.06"/>
    <n v="0.06"/>
    <s v="Credit Card"/>
    <n v="1253.0011999999999"/>
    <n v="1332.92"/>
    <x v="2"/>
  </r>
  <r>
    <s v="SALE1656"/>
    <d v="2025-03-19T00:00:00"/>
    <s v="CUST1460"/>
    <s v="PROD15"/>
    <x v="5"/>
    <n v="3"/>
    <n v="3"/>
    <n v="471.19"/>
    <n v="471.19"/>
    <n v="0.28000000000000003"/>
    <n v="0.28000000000000003"/>
    <s v="COD"/>
    <n v="1017.7704"/>
    <n v="1413.29"/>
    <x v="2"/>
  </r>
  <r>
    <s v="SALE1657"/>
    <d v="2023-11-07T00:00:00"/>
    <s v="CUST1119"/>
    <s v="PROD8"/>
    <x v="0"/>
    <n v="4"/>
    <n v="4"/>
    <n v="555.65"/>
    <n v="555.65"/>
    <n v="0.25"/>
    <n v="0.25"/>
    <s v="COD"/>
    <n v="1666.95"/>
    <n v="2222.35"/>
    <x v="0"/>
  </r>
  <r>
    <s v="SALE1658"/>
    <d v="2023-12-22T00:00:00"/>
    <s v="CUST1035"/>
    <s v="PROD95"/>
    <x v="7"/>
    <n v="2"/>
    <n v="2"/>
    <n v="100.42"/>
    <n v="100.42"/>
    <n v="0.06"/>
    <n v="0.06"/>
    <s v="Credit Card"/>
    <n v="188.78960000000001"/>
    <n v="200.78"/>
    <x v="2"/>
  </r>
  <r>
    <s v="SALE1659"/>
    <d v="2024-02-15T00:00:00"/>
    <s v="CUST1050"/>
    <s v="PROD98"/>
    <x v="14"/>
    <n v="3"/>
    <n v="3"/>
    <n v="981.69"/>
    <n v="981.69"/>
    <n v="0.05"/>
    <n v="0.05"/>
    <s v="COD"/>
    <n v="2797.8164999999999"/>
    <n v="2945.02"/>
    <x v="3"/>
  </r>
  <r>
    <s v="SALE1660"/>
    <d v="2024-01-19T00:00:00"/>
    <s v="CUST1327"/>
    <s v="PROD10"/>
    <x v="9"/>
    <n v="2"/>
    <n v="2"/>
    <n v="848.87"/>
    <n v="848.87"/>
    <n v="0.09"/>
    <n v="0.09"/>
    <s v="COD"/>
    <n v="1544.9434000000001"/>
    <n v="1697.65"/>
    <x v="1"/>
  </r>
  <r>
    <s v="SALE1661"/>
    <d v="2023-10-31T00:00:00"/>
    <s v="CUST1375"/>
    <s v="PROD96"/>
    <x v="15"/>
    <n v="3"/>
    <n v="3"/>
    <n v="582.32000000000005"/>
    <n v="582.32000000000005"/>
    <n v="0"/>
    <n v="0"/>
    <s v="PayPal"/>
    <n v="1746.96"/>
    <n v="1746.96"/>
    <x v="3"/>
  </r>
  <r>
    <s v="SALE1662"/>
    <d v="2024-02-19T00:00:00"/>
    <s v="CUST1171"/>
    <s v="PROD49"/>
    <x v="1"/>
    <n v="2"/>
    <n v="2"/>
    <n v="869.43"/>
    <n v="869.43"/>
    <n v="0.24"/>
    <n v="0.24"/>
    <s v="COD"/>
    <n v="1321.5336"/>
    <n v="1738.62"/>
    <x v="0"/>
  </r>
  <r>
    <s v="SALE1663"/>
    <d v="2024-05-28T00:00:00"/>
    <s v="CUST1021"/>
    <s v="PROD54"/>
    <x v="5"/>
    <n v="1"/>
    <n v="1"/>
    <n v="62.26"/>
    <n v="62.26"/>
    <n v="0.03"/>
    <n v="0.03"/>
    <s v="COD"/>
    <n v="60.392200000000003"/>
    <n v="62.23"/>
    <x v="2"/>
  </r>
  <r>
    <s v="SALE1664"/>
    <d v="2025-05-21T00:00:00"/>
    <s v="CUST1152"/>
    <s v="PROD39"/>
    <x v="7"/>
    <n v="3"/>
    <n v="3"/>
    <n v="343.97"/>
    <n v="343.97"/>
    <n v="0.04"/>
    <n v="0.04"/>
    <s v="COD"/>
    <n v="990.6336"/>
    <n v="1031.8700000000001"/>
    <x v="2"/>
  </r>
  <r>
    <s v="SALE1665"/>
    <d v="2024-01-02T00:00:00"/>
    <s v="CUST1303"/>
    <s v="PROD24"/>
    <x v="18"/>
    <n v="3"/>
    <n v="3"/>
    <n v="304.67"/>
    <n v="304.67"/>
    <n v="0.11"/>
    <n v="0.11"/>
    <s v="Credit Card"/>
    <n v="813.46889999999996"/>
    <n v="913.9"/>
    <x v="0"/>
  </r>
  <r>
    <s v="SALE1666"/>
    <d v="2024-01-05T00:00:00"/>
    <s v="CUST1365"/>
    <s v="PROD27"/>
    <x v="11"/>
    <n v="4"/>
    <n v="4"/>
    <n v="208.34"/>
    <n v="208.34"/>
    <n v="0.01"/>
    <n v="0.01"/>
    <s v="PayPal"/>
    <n v="825.02639999999997"/>
    <n v="833.35"/>
    <x v="2"/>
  </r>
  <r>
    <s v="SALE1667"/>
    <d v="2025-07-22T00:00:00"/>
    <s v="CUST1312"/>
    <s v="PROD86"/>
    <x v="8"/>
    <n v="1"/>
    <n v="1"/>
    <n v="119.04"/>
    <n v="119.04"/>
    <n v="0.13"/>
    <n v="0.13"/>
    <s v="COD"/>
    <n v="103.56480000000001"/>
    <n v="118.91000000000001"/>
    <x v="0"/>
  </r>
  <r>
    <s v="SALE1668"/>
    <d v="2025-07-05T00:00:00"/>
    <s v="CUST1321"/>
    <s v="PROD44"/>
    <x v="11"/>
    <n v="4"/>
    <n v="4"/>
    <n v="791.65"/>
    <n v="791.65"/>
    <n v="0.06"/>
    <n v="0.06"/>
    <s v="COD"/>
    <n v="2976.6039999999998"/>
    <n v="3166.54"/>
    <x v="2"/>
  </r>
  <r>
    <s v="SALE1669"/>
    <d v="2025-07-24T00:00:00"/>
    <s v="CUST1052"/>
    <s v="PROD14"/>
    <x v="17"/>
    <n v="2"/>
    <n v="2"/>
    <n v="414.86"/>
    <n v="414.86"/>
    <n v="0.23"/>
    <n v="0.23"/>
    <s v="Credit Card"/>
    <n v="638.88440000000003"/>
    <n v="829.49"/>
    <x v="2"/>
  </r>
  <r>
    <s v="SALE1670"/>
    <d v="2024-04-03T00:00:00"/>
    <s v="CUST1478"/>
    <s v="PROD38"/>
    <x v="18"/>
    <n v="2"/>
    <n v="2"/>
    <n v="960.81"/>
    <n v="960.81"/>
    <n v="0.28000000000000003"/>
    <n v="0.28000000000000003"/>
    <s v="PayPal"/>
    <n v="1383.5663999999999"/>
    <n v="1921.34"/>
    <x v="0"/>
  </r>
  <r>
    <s v="SALE1671"/>
    <d v="2025-01-11T00:00:00"/>
    <s v="CUST1212"/>
    <s v="PROD50"/>
    <x v="5"/>
    <n v="4"/>
    <n v="4"/>
    <n v="943.36"/>
    <n v="943.36"/>
    <n v="0.18"/>
    <n v="0.18"/>
    <s v="PayPal"/>
    <n v="3094.2208000000001"/>
    <n v="3773.26"/>
    <x v="2"/>
  </r>
  <r>
    <s v="SALE1672"/>
    <d v="2024-09-26T00:00:00"/>
    <s v="CUST1213"/>
    <s v="PROD3"/>
    <x v="13"/>
    <n v="1"/>
    <n v="1"/>
    <n v="830.42"/>
    <n v="830.42"/>
    <n v="0.26"/>
    <n v="0.26"/>
    <s v="COD"/>
    <n v="614.51080000000002"/>
    <n v="830.16"/>
    <x v="3"/>
  </r>
  <r>
    <s v="SALE1673"/>
    <d v="2024-12-11T00:00:00"/>
    <s v="CUST1353"/>
    <s v="PROD67"/>
    <x v="1"/>
    <n v="1"/>
    <n v="1"/>
    <n v="762.55"/>
    <n v="762.55"/>
    <n v="0.19"/>
    <n v="0.19"/>
    <s v="Credit Card"/>
    <n v="617.66549999999995"/>
    <n v="762.3599999999999"/>
    <x v="0"/>
  </r>
  <r>
    <s v="SALE1674"/>
    <d v="2025-07-01T00:00:00"/>
    <s v="CUST1343"/>
    <s v="PROD74"/>
    <x v="14"/>
    <n v="2"/>
    <n v="2"/>
    <n v="464.43"/>
    <n v="464.43"/>
    <n v="0.24"/>
    <n v="0.24"/>
    <s v="COD"/>
    <n v="705.93360000000007"/>
    <n v="928.62"/>
    <x v="3"/>
  </r>
  <r>
    <s v="SALE1675"/>
    <d v="2025-07-13T00:00:00"/>
    <s v="CUST1016"/>
    <s v="PROD64"/>
    <x v="14"/>
    <n v="1"/>
    <n v="1"/>
    <n v="711.08"/>
    <n v="711.08"/>
    <n v="0.24"/>
    <n v="0.24"/>
    <s v="PayPal"/>
    <n v="540.42079999999999"/>
    <n v="710.84"/>
    <x v="3"/>
  </r>
  <r>
    <s v="SALE1676"/>
    <d v="2024-12-30T00:00:00"/>
    <s v="CUST1251"/>
    <s v="PROD45"/>
    <x v="7"/>
    <n v="2"/>
    <n v="2"/>
    <n v="984.96"/>
    <n v="984.96"/>
    <n v="0.16"/>
    <n v="0.16"/>
    <s v="PayPal"/>
    <n v="1654.7328"/>
    <n v="1969.76"/>
    <x v="2"/>
  </r>
  <r>
    <s v="SALE1677"/>
    <d v="2025-04-12T00:00:00"/>
    <s v="CUST1343"/>
    <s v="PROD38"/>
    <x v="18"/>
    <n v="1"/>
    <n v="1"/>
    <n v="21.14"/>
    <n v="21.14"/>
    <n v="0.06"/>
    <n v="0.06"/>
    <s v="COD"/>
    <n v="19.871600000000001"/>
    <n v="21.080000000000002"/>
    <x v="0"/>
  </r>
  <r>
    <s v="SALE1678"/>
    <d v="2025-01-22T00:00:00"/>
    <s v="CUST1106"/>
    <s v="PROD98"/>
    <x v="2"/>
    <n v="1"/>
    <n v="1"/>
    <n v="343.03"/>
    <n v="343.03"/>
    <n v="0.16"/>
    <n v="0.16"/>
    <s v="Credit Card"/>
    <n v="288.14519999999999"/>
    <n v="342.86999999999995"/>
    <x v="1"/>
  </r>
  <r>
    <s v="SALE1679"/>
    <d v="2023-11-07T00:00:00"/>
    <s v="CUST1247"/>
    <s v="PROD20"/>
    <x v="14"/>
    <n v="3"/>
    <n v="3"/>
    <n v="94.83"/>
    <n v="94.83"/>
    <n v="0.16"/>
    <n v="0.16"/>
    <s v="COD"/>
    <n v="238.9716"/>
    <n v="284.33"/>
    <x v="3"/>
  </r>
  <r>
    <s v="SALE1680"/>
    <d v="2025-05-13T00:00:00"/>
    <s v="CUST1018"/>
    <s v="PROD69"/>
    <x v="12"/>
    <n v="3"/>
    <n v="3"/>
    <n v="74.66"/>
    <n v="74.66"/>
    <n v="0.03"/>
    <n v="0.03"/>
    <s v="PayPal"/>
    <n v="217.26060000000001"/>
    <n v="223.95"/>
    <x v="3"/>
  </r>
  <r>
    <s v="SALE1681"/>
    <d v="2023-12-08T00:00:00"/>
    <s v="CUST1136"/>
    <s v="PROD37"/>
    <x v="10"/>
    <n v="3"/>
    <n v="3"/>
    <n v="281.95999999999998"/>
    <n v="281.95999999999998"/>
    <n v="0.01"/>
    <n v="0.01"/>
    <s v="COD"/>
    <n v="837.42119999999989"/>
    <n v="845.86999999999989"/>
    <x v="0"/>
  </r>
  <r>
    <s v="SALE1682"/>
    <d v="2025-01-07T00:00:00"/>
    <s v="CUST1236"/>
    <s v="PROD71"/>
    <x v="14"/>
    <n v="4"/>
    <n v="4"/>
    <n v="622.27"/>
    <n v="622.27"/>
    <n v="0.02"/>
    <n v="0.02"/>
    <s v="PayPal"/>
    <n v="2439.2984000000001"/>
    <n v="2489.06"/>
    <x v="3"/>
  </r>
  <r>
    <s v="SALE1683"/>
    <d v="2024-07-02T00:00:00"/>
    <s v="CUST1102"/>
    <s v="PROD37"/>
    <x v="4"/>
    <n v="2"/>
    <n v="2"/>
    <n v="78.27"/>
    <n v="78.27"/>
    <n v="0.28999999999999998"/>
    <n v="0.28999999999999998"/>
    <s v="COD"/>
    <n v="111.1434"/>
    <n v="156.25"/>
    <x v="2"/>
  </r>
  <r>
    <s v="SALE1684"/>
    <d v="2025-07-07T00:00:00"/>
    <s v="CUST1012"/>
    <s v="PROD62"/>
    <x v="13"/>
    <n v="4"/>
    <n v="4"/>
    <n v="676.58"/>
    <n v="676.58"/>
    <n v="0.23"/>
    <n v="0.23"/>
    <s v="COD"/>
    <n v="2083.8663999999999"/>
    <n v="2706.09"/>
    <x v="3"/>
  </r>
  <r>
    <s v="SALE1685"/>
    <d v="2024-06-03T00:00:00"/>
    <s v="CUST1486"/>
    <s v="PROD31"/>
    <x v="8"/>
    <n v="2"/>
    <n v="2"/>
    <n v="938.6"/>
    <n v="938.6"/>
    <n v="0.04"/>
    <n v="0.04"/>
    <s v="PayPal"/>
    <n v="1802.1120000000001"/>
    <n v="1877.16"/>
    <x v="0"/>
  </r>
  <r>
    <s v="SALE1686"/>
    <d v="2025-04-14T00:00:00"/>
    <s v="CUST1355"/>
    <s v="PROD13"/>
    <x v="7"/>
    <n v="2"/>
    <n v="2"/>
    <n v="859.47"/>
    <n v="859.47"/>
    <n v="0.01"/>
    <n v="0.01"/>
    <s v="Credit Card"/>
    <n v="1701.7506000000001"/>
    <n v="1718.93"/>
    <x v="2"/>
  </r>
  <r>
    <s v="SALE1687"/>
    <d v="2024-03-12T00:00:00"/>
    <s v="CUST1057"/>
    <s v="PROD27"/>
    <x v="7"/>
    <n v="3"/>
    <n v="3"/>
    <n v="672.98"/>
    <n v="672.98"/>
    <n v="0.23"/>
    <n v="0.23"/>
    <s v="PayPal"/>
    <n v="1554.5838000000001"/>
    <n v="2018.71"/>
    <x v="2"/>
  </r>
  <r>
    <s v="SALE1688"/>
    <d v="2024-05-08T00:00:00"/>
    <s v="CUST1206"/>
    <s v="PROD56"/>
    <x v="14"/>
    <n v="1"/>
    <n v="1"/>
    <n v="75.8"/>
    <n v="75.8"/>
    <n v="0.28999999999999998"/>
    <n v="0.28999999999999998"/>
    <s v="PayPal"/>
    <n v="53.817999999999998"/>
    <n v="75.509999999999991"/>
    <x v="3"/>
  </r>
  <r>
    <s v="SALE1689"/>
    <d v="2024-09-01T00:00:00"/>
    <s v="CUST1034"/>
    <s v="PROD17"/>
    <x v="10"/>
    <n v="4"/>
    <n v="4"/>
    <n v="742.15"/>
    <n v="742.15"/>
    <n v="0.1"/>
    <n v="0.1"/>
    <s v="COD"/>
    <n v="2671.74"/>
    <n v="2968.5"/>
    <x v="0"/>
  </r>
  <r>
    <s v="SALE1690"/>
    <d v="2024-06-02T00:00:00"/>
    <s v="CUST1072"/>
    <s v="PROD30"/>
    <x v="4"/>
    <n v="1"/>
    <n v="1"/>
    <n v="637.39"/>
    <n v="637.39"/>
    <n v="0.22"/>
    <n v="0.22"/>
    <s v="PayPal"/>
    <n v="497.16419999999999"/>
    <n v="637.16999999999996"/>
    <x v="2"/>
  </r>
  <r>
    <s v="SALE1691"/>
    <d v="2023-10-31T00:00:00"/>
    <s v="CUST1391"/>
    <s v="PROD6"/>
    <x v="1"/>
    <n v="1"/>
    <n v="1"/>
    <n v="631"/>
    <n v="631"/>
    <n v="0.04"/>
    <n v="0.04"/>
    <s v="Credit Card"/>
    <n v="605.76"/>
    <n v="630.96"/>
    <x v="0"/>
  </r>
  <r>
    <s v="SALE1692"/>
    <d v="2025-09-16T00:00:00"/>
    <s v="CUST1393"/>
    <s v="PROD80"/>
    <x v="0"/>
    <n v="4"/>
    <n v="4"/>
    <n v="983.98"/>
    <n v="983.98"/>
    <n v="0.11"/>
    <n v="0.11"/>
    <s v="COD"/>
    <n v="3502.9688000000001"/>
    <n v="3935.81"/>
    <x v="0"/>
  </r>
  <r>
    <s v="SALE1693"/>
    <d v="2024-03-02T00:00:00"/>
    <s v="CUST1054"/>
    <s v="PROD55"/>
    <x v="19"/>
    <n v="4"/>
    <n v="4"/>
    <n v="73.69"/>
    <n v="73.69"/>
    <n v="0.08"/>
    <n v="0.08"/>
    <s v="Credit Card"/>
    <n v="271.17919999999998"/>
    <n v="294.68"/>
    <x v="2"/>
  </r>
  <r>
    <s v="SALE1694"/>
    <d v="2024-07-17T00:00:00"/>
    <s v="CUST1433"/>
    <s v="PROD11"/>
    <x v="4"/>
    <n v="3"/>
    <n v="3"/>
    <n v="110.99"/>
    <n v="110.99"/>
    <n v="0.21"/>
    <n v="0.21"/>
    <s v="Credit Card"/>
    <n v="263.04629999999997"/>
    <n v="332.76"/>
    <x v="2"/>
  </r>
  <r>
    <s v="SALE1695"/>
    <d v="2025-07-12T00:00:00"/>
    <s v="CUST1083"/>
    <s v="PROD10"/>
    <x v="4"/>
    <n v="1"/>
    <n v="1"/>
    <n v="66.86"/>
    <n v="66.86"/>
    <n v="0.22"/>
    <n v="0.22"/>
    <s v="COD"/>
    <n v="52.150799999999997"/>
    <n v="66.64"/>
    <x v="2"/>
  </r>
  <r>
    <s v="SALE1696"/>
    <d v="2024-08-11T00:00:00"/>
    <s v="CUST1417"/>
    <s v="PROD67"/>
    <x v="14"/>
    <n v="1"/>
    <n v="1"/>
    <n v="980.26"/>
    <n v="980.26"/>
    <n v="0.14000000000000001"/>
    <n v="0.14000000000000001"/>
    <s v="PayPal"/>
    <n v="843.02359999999999"/>
    <n v="980.12"/>
    <x v="3"/>
  </r>
  <r>
    <s v="SALE1697"/>
    <d v="2024-01-31T00:00:00"/>
    <s v="CUST1037"/>
    <s v="PROD18"/>
    <x v="14"/>
    <n v="1"/>
    <n v="1"/>
    <n v="235.28"/>
    <n v="235.28"/>
    <n v="0.05"/>
    <n v="0.05"/>
    <s v="PayPal"/>
    <n v="223.51599999999999"/>
    <n v="235.23"/>
    <x v="3"/>
  </r>
  <r>
    <s v="SALE1698"/>
    <d v="2024-09-07T00:00:00"/>
    <s v="CUST1416"/>
    <s v="PROD0"/>
    <x v="10"/>
    <n v="3"/>
    <n v="3"/>
    <n v="407.39"/>
    <n v="407.39"/>
    <n v="0.08"/>
    <n v="0.08"/>
    <s v="PayPal"/>
    <n v="1124.3964000000001"/>
    <n v="1222.0900000000001"/>
    <x v="0"/>
  </r>
  <r>
    <s v="SALE1699"/>
    <d v="2025-01-18T00:00:00"/>
    <s v="CUST1068"/>
    <s v="PROD27"/>
    <x v="7"/>
    <n v="4"/>
    <n v="4"/>
    <n v="459.83"/>
    <n v="459.83"/>
    <n v="0.12"/>
    <n v="0.12"/>
    <s v="COD"/>
    <n v="1618.6016"/>
    <n v="1839.2"/>
    <x v="2"/>
  </r>
  <r>
    <s v="SALE1700"/>
    <d v="2024-02-11T00:00:00"/>
    <s v="CUST1147"/>
    <s v="PROD93"/>
    <x v="5"/>
    <n v="3"/>
    <n v="3"/>
    <n v="706.6"/>
    <n v="706.6"/>
    <n v="0.17"/>
    <n v="0.17"/>
    <s v="PayPal"/>
    <n v="1759.434"/>
    <n v="2119.63"/>
    <x v="2"/>
  </r>
  <r>
    <s v="SALE1701"/>
    <d v="2025-06-11T00:00:00"/>
    <s v="CUST1462"/>
    <s v="PROD91"/>
    <x v="12"/>
    <n v="3"/>
    <n v="3"/>
    <n v="811.16"/>
    <n v="811.16"/>
    <n v="0.1"/>
    <n v="0.1"/>
    <s v="COD"/>
    <n v="2190.1320000000001"/>
    <n v="2433.38"/>
    <x v="3"/>
  </r>
  <r>
    <s v="SALE1702"/>
    <d v="2023-12-08T00:00:00"/>
    <s v="CUST1217"/>
    <s v="PROD37"/>
    <x v="4"/>
    <n v="2"/>
    <n v="2"/>
    <n v="985.79"/>
    <n v="985.79"/>
    <n v="0.04"/>
    <n v="0.04"/>
    <s v="PayPal"/>
    <n v="1892.7167999999999"/>
    <n v="1971.54"/>
    <x v="2"/>
  </r>
  <r>
    <s v="SALE1703"/>
    <d v="2024-08-17T00:00:00"/>
    <s v="CUST1187"/>
    <s v="PROD33"/>
    <x v="7"/>
    <n v="1"/>
    <n v="1"/>
    <n v="255.02"/>
    <n v="255.02"/>
    <n v="0.3"/>
    <n v="0.3"/>
    <s v="Credit Card"/>
    <n v="178.51400000000001"/>
    <n v="254.72"/>
    <x v="2"/>
  </r>
  <r>
    <s v="SALE1704"/>
    <d v="2025-02-05T00:00:00"/>
    <s v="CUST1095"/>
    <s v="PROD19"/>
    <x v="2"/>
    <n v="1"/>
    <n v="1"/>
    <n v="153.57"/>
    <n v="153.57"/>
    <n v="0.01"/>
    <n v="0.01"/>
    <s v="PayPal"/>
    <n v="152.0343"/>
    <n v="153.56"/>
    <x v="1"/>
  </r>
  <r>
    <s v="SALE1705"/>
    <d v="2025-03-18T00:00:00"/>
    <s v="CUST1253"/>
    <s v="PROD43"/>
    <x v="14"/>
    <n v="3"/>
    <n v="3"/>
    <n v="962.98"/>
    <n v="962.98"/>
    <n v="0.21"/>
    <n v="0.21"/>
    <s v="Credit Card"/>
    <n v="2282.2626"/>
    <n v="2888.73"/>
    <x v="3"/>
  </r>
  <r>
    <s v="SALE1706"/>
    <d v="2024-03-26T00:00:00"/>
    <s v="CUST1057"/>
    <s v="PROD44"/>
    <x v="2"/>
    <n v="3"/>
    <n v="3"/>
    <n v="884.46"/>
    <n v="884.46"/>
    <n v="0.25"/>
    <n v="0.25"/>
    <s v="Credit Card"/>
    <n v="1990.0350000000001"/>
    <n v="2653.13"/>
    <x v="1"/>
  </r>
  <r>
    <s v="SALE1707"/>
    <d v="2025-05-01T00:00:00"/>
    <s v="CUST1437"/>
    <s v="PROD67"/>
    <x v="15"/>
    <n v="4"/>
    <n v="4"/>
    <n v="359.71"/>
    <n v="359.71"/>
    <n v="0.05"/>
    <n v="0.05"/>
    <s v="PayPal"/>
    <n v="1366.8979999999999"/>
    <n v="1438.79"/>
    <x v="3"/>
  </r>
  <r>
    <s v="SALE1708"/>
    <d v="2025-02-27T00:00:00"/>
    <s v="CUST1051"/>
    <s v="PROD50"/>
    <x v="5"/>
    <n v="3"/>
    <n v="3"/>
    <n v="766.47"/>
    <n v="766.47"/>
    <n v="0.18"/>
    <n v="0.18"/>
    <s v="Credit Card"/>
    <n v="1885.5162"/>
    <n v="2299.23"/>
    <x v="2"/>
  </r>
  <r>
    <s v="SALE1709"/>
    <d v="2024-07-19T00:00:00"/>
    <s v="CUST1223"/>
    <s v="PROD56"/>
    <x v="14"/>
    <n v="1"/>
    <n v="1"/>
    <n v="772.07"/>
    <n v="772.07"/>
    <n v="0.26"/>
    <n v="0.26"/>
    <s v="PayPal"/>
    <n v="571.33180000000004"/>
    <n v="771.81000000000006"/>
    <x v="3"/>
  </r>
  <r>
    <s v="SALE1710"/>
    <d v="2024-01-01T00:00:00"/>
    <s v="CUST1277"/>
    <s v="PROD19"/>
    <x v="3"/>
    <n v="3"/>
    <n v="3"/>
    <n v="108.31"/>
    <n v="108.31"/>
    <n v="0.26"/>
    <n v="0.26"/>
    <s v="COD"/>
    <n v="240.44820000000001"/>
    <n v="324.67"/>
    <x v="0"/>
  </r>
  <r>
    <s v="SALE1711"/>
    <d v="2024-01-25T00:00:00"/>
    <s v="CUST1218"/>
    <s v="PROD79"/>
    <x v="16"/>
    <n v="1"/>
    <n v="1"/>
    <n v="502.53"/>
    <n v="502.53"/>
    <n v="0"/>
    <n v="0"/>
    <s v="PayPal"/>
    <n v="502.53"/>
    <n v="502.53"/>
    <x v="3"/>
  </r>
  <r>
    <s v="SALE1712"/>
    <d v="2024-09-13T00:00:00"/>
    <s v="CUST1076"/>
    <s v="PROD1"/>
    <x v="9"/>
    <n v="2"/>
    <n v="2"/>
    <n v="508.52"/>
    <n v="508.52"/>
    <n v="0.11"/>
    <n v="0.11"/>
    <s v="COD"/>
    <n v="905.16559999999993"/>
    <n v="1016.93"/>
    <x v="1"/>
  </r>
  <r>
    <s v="SALE1713"/>
    <d v="2024-10-07T00:00:00"/>
    <s v="CUST1468"/>
    <s v="PROD74"/>
    <x v="0"/>
    <n v="1"/>
    <n v="1"/>
    <n v="492"/>
    <n v="492"/>
    <n v="0.26"/>
    <n v="0.26"/>
    <s v="PayPal"/>
    <n v="364.08"/>
    <n v="491.74"/>
    <x v="0"/>
  </r>
  <r>
    <s v="SALE1714"/>
    <d v="2024-02-25T00:00:00"/>
    <s v="CUST1485"/>
    <s v="PROD37"/>
    <x v="7"/>
    <n v="4"/>
    <n v="4"/>
    <n v="746.36"/>
    <n v="746.36"/>
    <n v="0.02"/>
    <n v="0.02"/>
    <s v="Credit Card"/>
    <n v="2925.7312000000002"/>
    <n v="2985.42"/>
    <x v="2"/>
  </r>
  <r>
    <s v="SALE1715"/>
    <d v="2025-06-15T00:00:00"/>
    <s v="CUST1433"/>
    <s v="PROD12"/>
    <x v="8"/>
    <n v="1"/>
    <n v="1"/>
    <n v="120.83"/>
    <n v="120.83"/>
    <n v="0.08"/>
    <n v="0.08"/>
    <s v="Credit Card"/>
    <n v="111.1636"/>
    <n v="120.75"/>
    <x v="0"/>
  </r>
  <r>
    <s v="SALE1716"/>
    <d v="2024-04-12T00:00:00"/>
    <s v="CUST1399"/>
    <s v="PROD77"/>
    <x v="14"/>
    <n v="2"/>
    <n v="2"/>
    <n v="68.31"/>
    <n v="68.31"/>
    <n v="0.28999999999999998"/>
    <n v="0.28999999999999998"/>
    <s v="COD"/>
    <n v="97.000199999999992"/>
    <n v="136.33000000000001"/>
    <x v="3"/>
  </r>
  <r>
    <s v="SALE1717"/>
    <d v="2023-12-05T00:00:00"/>
    <s v="CUST1062"/>
    <s v="PROD22"/>
    <x v="14"/>
    <n v="2"/>
    <n v="2"/>
    <n v="761.71"/>
    <n v="761.71"/>
    <n v="0.02"/>
    <n v="0.02"/>
    <s v="PayPal"/>
    <n v="1492.9516000000001"/>
    <n v="1523.4"/>
    <x v="3"/>
  </r>
  <r>
    <s v="SALE1718"/>
    <d v="2023-12-01T00:00:00"/>
    <s v="CUST1066"/>
    <s v="PROD78"/>
    <x v="0"/>
    <n v="4"/>
    <n v="4"/>
    <n v="346.37"/>
    <n v="346.37"/>
    <n v="0.18"/>
    <n v="0.18"/>
    <s v="COD"/>
    <n v="1136.0935999999999"/>
    <n v="1385.3"/>
    <x v="0"/>
  </r>
  <r>
    <s v="SALE1719"/>
    <d v="2025-02-14T00:00:00"/>
    <s v="CUST1007"/>
    <s v="PROD55"/>
    <x v="18"/>
    <n v="1"/>
    <n v="1"/>
    <n v="846.3"/>
    <n v="846.3"/>
    <n v="0.14000000000000001"/>
    <n v="0.14000000000000001"/>
    <s v="PayPal"/>
    <n v="727.81799999999998"/>
    <n v="846.16"/>
    <x v="0"/>
  </r>
  <r>
    <s v="SALE1720"/>
    <d v="2024-11-28T00:00:00"/>
    <s v="CUST1432"/>
    <s v="PROD0"/>
    <x v="12"/>
    <n v="1"/>
    <n v="1"/>
    <n v="458.97"/>
    <n v="458.97"/>
    <n v="0.1"/>
    <n v="0.1"/>
    <s v="PayPal"/>
    <n v="413.07299999999998"/>
    <n v="458.87"/>
    <x v="3"/>
  </r>
  <r>
    <s v="SALE1721"/>
    <d v="2025-03-20T00:00:00"/>
    <s v="CUST1289"/>
    <s v="PROD43"/>
    <x v="4"/>
    <n v="2"/>
    <n v="2"/>
    <n v="536.61"/>
    <n v="536.61"/>
    <n v="0.14000000000000001"/>
    <n v="0.14000000000000001"/>
    <s v="Credit Card"/>
    <n v="922.9692"/>
    <n v="1073.08"/>
    <x v="2"/>
  </r>
  <r>
    <s v="SALE1722"/>
    <d v="2025-02-21T00:00:00"/>
    <s v="CUST1420"/>
    <s v="PROD58"/>
    <x v="6"/>
    <n v="3"/>
    <n v="3"/>
    <n v="130.41"/>
    <n v="130.41"/>
    <n v="0.14000000000000001"/>
    <n v="0.14000000000000001"/>
    <s v="PayPal"/>
    <n v="336.45780000000002"/>
    <n v="391.09000000000003"/>
    <x v="3"/>
  </r>
  <r>
    <s v="SALE1723"/>
    <d v="2025-03-22T00:00:00"/>
    <s v="CUST1496"/>
    <s v="PROD89"/>
    <x v="18"/>
    <n v="4"/>
    <n v="4"/>
    <n v="706.67"/>
    <n v="706.67"/>
    <n v="0.01"/>
    <n v="0.01"/>
    <s v="Credit Card"/>
    <n v="2798.4132"/>
    <n v="2826.6699999999996"/>
    <x v="0"/>
  </r>
  <r>
    <s v="SALE1724"/>
    <d v="2025-01-28T00:00:00"/>
    <s v="CUST1392"/>
    <s v="PROD27"/>
    <x v="0"/>
    <n v="3"/>
    <n v="3"/>
    <n v="523.45000000000005"/>
    <n v="523.45000000000005"/>
    <n v="0.17"/>
    <n v="0.17"/>
    <s v="Credit Card"/>
    <n v="1303.3905"/>
    <n v="1570.18"/>
    <x v="0"/>
  </r>
  <r>
    <s v="SALE1725"/>
    <d v="2025-02-13T00:00:00"/>
    <s v="CUST1009"/>
    <s v="PROD91"/>
    <x v="14"/>
    <n v="3"/>
    <n v="3"/>
    <n v="482.2"/>
    <n v="482.2"/>
    <n v="0.23"/>
    <n v="0.23"/>
    <s v="COD"/>
    <n v="1113.8820000000001"/>
    <n v="1446.37"/>
    <x v="3"/>
  </r>
  <r>
    <s v="SALE1726"/>
    <d v="2025-03-29T00:00:00"/>
    <s v="CUST1124"/>
    <s v="PROD63"/>
    <x v="3"/>
    <n v="4"/>
    <n v="4"/>
    <n v="688.86"/>
    <n v="688.86"/>
    <n v="0.02"/>
    <n v="0.02"/>
    <s v="COD"/>
    <n v="2700.3312000000001"/>
    <n v="2755.42"/>
    <x v="0"/>
  </r>
  <r>
    <s v="SALE1727"/>
    <d v="2023-10-15T00:00:00"/>
    <s v="CUST1023"/>
    <s v="PROD12"/>
    <x v="6"/>
    <n v="1"/>
    <n v="1"/>
    <n v="145.47999999999999"/>
    <n v="145.47999999999999"/>
    <n v="0.1"/>
    <n v="0.1"/>
    <s v="COD"/>
    <n v="130.93199999999999"/>
    <n v="145.38"/>
    <x v="3"/>
  </r>
  <r>
    <s v="SALE1728"/>
    <d v="2024-09-12T00:00:00"/>
    <s v="CUST1052"/>
    <s v="PROD31"/>
    <x v="19"/>
    <n v="4"/>
    <n v="4"/>
    <n v="862.25"/>
    <n v="862.25"/>
    <n v="0.28000000000000003"/>
    <n v="0.28000000000000003"/>
    <s v="PayPal"/>
    <n v="2483.2800000000002"/>
    <n v="3448.72"/>
    <x v="2"/>
  </r>
  <r>
    <s v="SALE1729"/>
    <d v="2024-01-05T00:00:00"/>
    <s v="CUST1292"/>
    <s v="PROD1"/>
    <x v="7"/>
    <n v="4"/>
    <n v="4"/>
    <n v="146.12"/>
    <n v="146.12"/>
    <n v="0.12"/>
    <n v="0.12"/>
    <s v="COD"/>
    <n v="514.3424"/>
    <n v="584.36"/>
    <x v="2"/>
  </r>
  <r>
    <s v="SALE1730"/>
    <d v="2024-09-14T00:00:00"/>
    <s v="CUST1478"/>
    <s v="PROD31"/>
    <x v="14"/>
    <n v="2"/>
    <n v="2"/>
    <n v="695.02"/>
    <n v="695.02"/>
    <n v="0.3"/>
    <n v="0.3"/>
    <s v="COD"/>
    <n v="973.02799999999991"/>
    <n v="1389.74"/>
    <x v="3"/>
  </r>
  <r>
    <s v="SALE1731"/>
    <d v="2023-11-01T00:00:00"/>
    <s v="CUST1219"/>
    <s v="PROD94"/>
    <x v="15"/>
    <n v="2"/>
    <n v="2"/>
    <n v="886.67"/>
    <n v="886.67"/>
    <n v="0.24"/>
    <n v="0.24"/>
    <s v="PayPal"/>
    <n v="1347.7384"/>
    <n v="1773.1"/>
    <x v="3"/>
  </r>
  <r>
    <s v="SALE1732"/>
    <d v="2024-12-02T00:00:00"/>
    <s v="CUST1054"/>
    <s v="PROD66"/>
    <x v="14"/>
    <n v="2"/>
    <n v="2"/>
    <n v="864.09"/>
    <n v="864.09"/>
    <n v="0.06"/>
    <n v="0.06"/>
    <s v="COD"/>
    <n v="1624.4892"/>
    <n v="1728.1200000000001"/>
    <x v="3"/>
  </r>
  <r>
    <s v="SALE1733"/>
    <d v="2025-07-24T00:00:00"/>
    <s v="CUST1003"/>
    <s v="PROD12"/>
    <x v="11"/>
    <n v="1"/>
    <n v="1"/>
    <n v="437.65"/>
    <n v="437.65"/>
    <n v="0.02"/>
    <n v="0.02"/>
    <s v="PayPal"/>
    <n v="428.89699999999999"/>
    <n v="437.63"/>
    <x v="2"/>
  </r>
  <r>
    <s v="SALE1734"/>
    <d v="2025-07-05T00:00:00"/>
    <s v="CUST1202"/>
    <s v="PROD36"/>
    <x v="13"/>
    <n v="2"/>
    <n v="2"/>
    <n v="208.09"/>
    <n v="208.09"/>
    <n v="0.27"/>
    <n v="0.27"/>
    <s v="Credit Card"/>
    <n v="303.81139999999999"/>
    <n v="415.91"/>
    <x v="3"/>
  </r>
  <r>
    <s v="SALE1735"/>
    <d v="2024-07-09T00:00:00"/>
    <s v="CUST1054"/>
    <s v="PROD93"/>
    <x v="1"/>
    <n v="4"/>
    <n v="4"/>
    <n v="825.78"/>
    <n v="825.78"/>
    <n v="0.02"/>
    <n v="0.02"/>
    <s v="Credit Card"/>
    <n v="3237.0576000000001"/>
    <n v="3303.1"/>
    <x v="0"/>
  </r>
  <r>
    <s v="SALE1736"/>
    <d v="2024-01-22T00:00:00"/>
    <s v="CUST1116"/>
    <s v="PROD25"/>
    <x v="1"/>
    <n v="3"/>
    <n v="3"/>
    <n v="849.77"/>
    <n v="849.77"/>
    <n v="0.12"/>
    <n v="0.12"/>
    <s v="PayPal"/>
    <n v="2243.3928000000001"/>
    <n v="2549.19"/>
    <x v="0"/>
  </r>
  <r>
    <s v="SALE1737"/>
    <d v="2024-01-23T00:00:00"/>
    <s v="CUST1344"/>
    <s v="PROD60"/>
    <x v="5"/>
    <n v="1"/>
    <n v="1"/>
    <n v="88.78"/>
    <n v="88.78"/>
    <n v="0.18"/>
    <n v="0.18"/>
    <s v="Credit Card"/>
    <n v="72.799600000000012"/>
    <n v="88.6"/>
    <x v="2"/>
  </r>
  <r>
    <s v="SALE1738"/>
    <d v="2024-08-22T00:00:00"/>
    <s v="CUST1191"/>
    <s v="PROD78"/>
    <x v="5"/>
    <n v="4"/>
    <n v="4"/>
    <n v="507.22"/>
    <n v="507.22"/>
    <n v="0.14000000000000001"/>
    <n v="0.14000000000000001"/>
    <s v="PayPal"/>
    <n v="1744.8368"/>
    <n v="2028.74"/>
    <x v="2"/>
  </r>
  <r>
    <s v="SALE1739"/>
    <d v="2025-08-18T00:00:00"/>
    <s v="CUST1316"/>
    <s v="PROD96"/>
    <x v="6"/>
    <n v="3"/>
    <n v="3"/>
    <n v="330.98"/>
    <n v="330.98"/>
    <n v="0.11"/>
    <n v="0.11"/>
    <s v="Credit Card"/>
    <n v="883.71660000000008"/>
    <n v="992.83"/>
    <x v="3"/>
  </r>
  <r>
    <s v="SALE1740"/>
    <d v="2024-09-27T00:00:00"/>
    <s v="CUST1051"/>
    <s v="PROD37"/>
    <x v="12"/>
    <n v="4"/>
    <n v="4"/>
    <n v="442.87"/>
    <n v="442.87"/>
    <n v="0.08"/>
    <n v="0.08"/>
    <s v="Credit Card"/>
    <n v="1629.7616"/>
    <n v="1771.4"/>
    <x v="3"/>
  </r>
  <r>
    <s v="SALE1741"/>
    <d v="2025-08-11T00:00:00"/>
    <s v="CUST1009"/>
    <s v="PROD96"/>
    <x v="17"/>
    <n v="2"/>
    <n v="2"/>
    <n v="939.66"/>
    <n v="939.66"/>
    <n v="0.14000000000000001"/>
    <n v="0.14000000000000001"/>
    <s v="PayPal"/>
    <n v="1616.2152000000001"/>
    <n v="1879.1799999999998"/>
    <x v="2"/>
  </r>
  <r>
    <s v="SALE1742"/>
    <d v="2024-09-21T00:00:00"/>
    <s v="CUST1293"/>
    <s v="PROD73"/>
    <x v="0"/>
    <n v="1"/>
    <n v="1"/>
    <n v="24.13"/>
    <n v="24.13"/>
    <n v="0"/>
    <n v="0"/>
    <s v="Credit Card"/>
    <n v="24.13"/>
    <n v="24.13"/>
    <x v="0"/>
  </r>
  <r>
    <s v="SALE1743"/>
    <d v="2024-03-04T00:00:00"/>
    <s v="CUST1364"/>
    <s v="PROD41"/>
    <x v="0"/>
    <n v="3"/>
    <n v="3"/>
    <n v="239.54"/>
    <n v="239.54"/>
    <n v="0.28999999999999998"/>
    <n v="0.28999999999999998"/>
    <s v="COD"/>
    <n v="510.22019999999998"/>
    <n v="718.33"/>
    <x v="0"/>
  </r>
  <r>
    <s v="SALE1744"/>
    <d v="2023-11-14T00:00:00"/>
    <s v="CUST1482"/>
    <s v="PROD46"/>
    <x v="7"/>
    <n v="1"/>
    <n v="1"/>
    <n v="588.53"/>
    <n v="588.53"/>
    <n v="0.1"/>
    <n v="0.1"/>
    <s v="Credit Card"/>
    <n v="529.67700000000002"/>
    <n v="588.42999999999995"/>
    <x v="2"/>
  </r>
  <r>
    <s v="SALE1745"/>
    <d v="2025-07-25T00:00:00"/>
    <s v="CUST1288"/>
    <s v="PROD60"/>
    <x v="10"/>
    <n v="1"/>
    <n v="1"/>
    <n v="145.96"/>
    <n v="145.96"/>
    <n v="0.3"/>
    <n v="0.3"/>
    <s v="Credit Card"/>
    <n v="102.172"/>
    <n v="145.66"/>
    <x v="0"/>
  </r>
  <r>
    <s v="SALE1746"/>
    <d v="2024-10-08T00:00:00"/>
    <s v="CUST1101"/>
    <s v="PROD70"/>
    <x v="5"/>
    <n v="4"/>
    <n v="4"/>
    <n v="640.91"/>
    <n v="640.91"/>
    <n v="0.06"/>
    <n v="0.06"/>
    <s v="Credit Card"/>
    <n v="2409.8216000000002"/>
    <n v="2563.58"/>
    <x v="2"/>
  </r>
  <r>
    <s v="SALE1747"/>
    <d v="2025-05-15T00:00:00"/>
    <s v="CUST1042"/>
    <s v="PROD64"/>
    <x v="19"/>
    <n v="3"/>
    <n v="3"/>
    <n v="773.86"/>
    <n v="773.86"/>
    <n v="0.22"/>
    <n v="0.22"/>
    <s v="Credit Card"/>
    <n v="1810.8324"/>
    <n v="2321.36"/>
    <x v="2"/>
  </r>
  <r>
    <s v="SALE1748"/>
    <d v="2025-03-28T00:00:00"/>
    <s v="CUST1463"/>
    <s v="PROD31"/>
    <x v="10"/>
    <n v="2"/>
    <n v="2"/>
    <n v="31.28"/>
    <n v="31.28"/>
    <n v="0.2"/>
    <n v="0.2"/>
    <s v="COD"/>
    <n v="50.048000000000002"/>
    <n v="62.36"/>
    <x v="0"/>
  </r>
  <r>
    <s v="SALE1749"/>
    <d v="2025-07-04T00:00:00"/>
    <s v="CUST1373"/>
    <s v="PROD82"/>
    <x v="16"/>
    <n v="4"/>
    <n v="4"/>
    <n v="389.22"/>
    <n v="389.22"/>
    <n v="0.18"/>
    <n v="0.18"/>
    <s v="Credit Card"/>
    <n v="1276.6415999999999"/>
    <n v="1556.7"/>
    <x v="3"/>
  </r>
  <r>
    <s v="SALE1750"/>
    <d v="2024-07-29T00:00:00"/>
    <s v="CUST1015"/>
    <s v="PROD64"/>
    <x v="10"/>
    <n v="3"/>
    <n v="3"/>
    <n v="543.44000000000005"/>
    <n v="543.44000000000005"/>
    <n v="0.13"/>
    <n v="0.13"/>
    <s v="PayPal"/>
    <n v="1418.3784000000001"/>
    <n v="1630.19"/>
    <x v="0"/>
  </r>
  <r>
    <s v="SALE1751"/>
    <d v="2024-01-05T00:00:00"/>
    <s v="CUST1257"/>
    <s v="PROD97"/>
    <x v="12"/>
    <n v="4"/>
    <n v="4"/>
    <n v="715.42"/>
    <n v="715.42"/>
    <n v="0.28999999999999998"/>
    <n v="0.28999999999999998"/>
    <s v="PayPal"/>
    <n v="2031.7927999999999"/>
    <n v="2861.39"/>
    <x v="3"/>
  </r>
  <r>
    <s v="SALE1752"/>
    <d v="2025-08-17T00:00:00"/>
    <s v="CUST1051"/>
    <s v="PROD12"/>
    <x v="5"/>
    <n v="4"/>
    <n v="4"/>
    <n v="676.14"/>
    <n v="676.14"/>
    <n v="0.11"/>
    <n v="0.11"/>
    <s v="COD"/>
    <n v="2407.0583999999999"/>
    <n v="2704.45"/>
    <x v="2"/>
  </r>
  <r>
    <s v="SALE1753"/>
    <d v="2024-05-13T00:00:00"/>
    <s v="CUST1089"/>
    <s v="PROD39"/>
    <x v="8"/>
    <n v="4"/>
    <n v="4"/>
    <n v="352.72"/>
    <n v="352.72"/>
    <n v="0.25"/>
    <n v="0.25"/>
    <s v="Credit Card"/>
    <n v="1058.1600000000001"/>
    <n v="1410.63"/>
    <x v="0"/>
  </r>
  <r>
    <s v="SALE1754"/>
    <d v="2025-05-20T00:00:00"/>
    <s v="CUST1173"/>
    <s v="PROD11"/>
    <x v="18"/>
    <n v="1"/>
    <n v="1"/>
    <n v="470.18"/>
    <n v="470.18"/>
    <n v="0.19"/>
    <n v="0.19"/>
    <s v="PayPal"/>
    <n v="380.84580000000011"/>
    <n v="469.99"/>
    <x v="0"/>
  </r>
  <r>
    <s v="SALE1755"/>
    <d v="2025-08-29T00:00:00"/>
    <s v="CUST1230"/>
    <s v="PROD66"/>
    <x v="19"/>
    <n v="1"/>
    <n v="1"/>
    <n v="891.79"/>
    <n v="891.79"/>
    <n v="0.03"/>
    <n v="0.03"/>
    <s v="Credit Card"/>
    <n v="865.03629999999998"/>
    <n v="891.76"/>
    <x v="2"/>
  </r>
  <r>
    <s v="SALE1756"/>
    <d v="2024-04-08T00:00:00"/>
    <s v="CUST1348"/>
    <s v="PROD89"/>
    <x v="1"/>
    <n v="2"/>
    <n v="2"/>
    <n v="433.07"/>
    <n v="433.07"/>
    <n v="0.25"/>
    <n v="0.25"/>
    <s v="COD"/>
    <n v="649.60500000000002"/>
    <n v="865.89"/>
    <x v="0"/>
  </r>
  <r>
    <s v="SALE1757"/>
    <d v="2024-03-04T00:00:00"/>
    <s v="CUST1012"/>
    <s v="PROD66"/>
    <x v="12"/>
    <n v="3"/>
    <n v="3"/>
    <n v="626.71"/>
    <n v="626.71"/>
    <n v="7.0000000000000007E-2"/>
    <n v="7.0000000000000007E-2"/>
    <s v="COD"/>
    <n v="1748.5209"/>
    <n v="1880.0600000000002"/>
    <x v="3"/>
  </r>
  <r>
    <s v="SALE1758"/>
    <d v="2025-09-16T00:00:00"/>
    <s v="CUST1076"/>
    <s v="PROD36"/>
    <x v="6"/>
    <n v="2"/>
    <n v="2"/>
    <n v="324.18"/>
    <n v="324.18"/>
    <n v="0.06"/>
    <n v="0.06"/>
    <s v="COD"/>
    <n v="609.45839999999998"/>
    <n v="648.30000000000007"/>
    <x v="3"/>
  </r>
  <r>
    <s v="SALE1759"/>
    <d v="2024-06-05T00:00:00"/>
    <s v="CUST1013"/>
    <s v="PROD14"/>
    <x v="1"/>
    <n v="4"/>
    <n v="4"/>
    <n v="839.74"/>
    <n v="839.74"/>
    <n v="0.13"/>
    <n v="0.13"/>
    <s v="PayPal"/>
    <n v="2922.2952"/>
    <n v="3358.83"/>
    <x v="0"/>
  </r>
  <r>
    <s v="SALE1760"/>
    <d v="2024-04-20T00:00:00"/>
    <s v="CUST1156"/>
    <s v="PROD62"/>
    <x v="10"/>
    <n v="3"/>
    <n v="3"/>
    <n v="252.63"/>
    <n v="252.63"/>
    <n v="0.28000000000000003"/>
    <n v="0.28000000000000003"/>
    <s v="Credit Card"/>
    <n v="545.68079999999998"/>
    <n v="757.61"/>
    <x v="0"/>
  </r>
  <r>
    <s v="SALE1761"/>
    <d v="2024-10-16T00:00:00"/>
    <s v="CUST1255"/>
    <s v="PROD79"/>
    <x v="12"/>
    <n v="2"/>
    <n v="2"/>
    <n v="60.53"/>
    <n v="60.53"/>
    <n v="0.18"/>
    <n v="0.18"/>
    <s v="Credit Card"/>
    <n v="99.269200000000012"/>
    <n v="120.88"/>
    <x v="3"/>
  </r>
  <r>
    <s v="SALE1762"/>
    <d v="2024-11-14T00:00:00"/>
    <s v="CUST1054"/>
    <s v="PROD84"/>
    <x v="13"/>
    <n v="4"/>
    <n v="4"/>
    <n v="341.95"/>
    <n v="341.95"/>
    <n v="0.25"/>
    <n v="0.25"/>
    <s v="Credit Card"/>
    <n v="1025.8499999999999"/>
    <n v="1367.55"/>
    <x v="3"/>
  </r>
  <r>
    <s v="SALE1763"/>
    <d v="2024-05-26T00:00:00"/>
    <s v="CUST1283"/>
    <s v="PROD22"/>
    <x v="9"/>
    <n v="4"/>
    <n v="4"/>
    <n v="300.12"/>
    <n v="300.12"/>
    <n v="0.05"/>
    <n v="0.05"/>
    <s v="PayPal"/>
    <n v="1140.4559999999999"/>
    <n v="1200.43"/>
    <x v="1"/>
  </r>
  <r>
    <s v="SALE1764"/>
    <d v="2025-02-17T00:00:00"/>
    <s v="CUST1115"/>
    <s v="PROD28"/>
    <x v="1"/>
    <n v="2"/>
    <n v="2"/>
    <n v="289.14"/>
    <n v="289.14"/>
    <n v="0.12"/>
    <n v="0.12"/>
    <s v="COD"/>
    <n v="508.88639999999998"/>
    <n v="578.16"/>
    <x v="0"/>
  </r>
  <r>
    <s v="SALE1765"/>
    <d v="2025-02-07T00:00:00"/>
    <s v="CUST1045"/>
    <s v="PROD25"/>
    <x v="6"/>
    <n v="2"/>
    <n v="2"/>
    <n v="596.84"/>
    <n v="596.84"/>
    <n v="0.01"/>
    <n v="0.01"/>
    <s v="PayPal"/>
    <n v="1181.7431999999999"/>
    <n v="1193.67"/>
    <x v="3"/>
  </r>
  <r>
    <s v="SALE1766"/>
    <d v="2024-10-06T00:00:00"/>
    <s v="CUST1436"/>
    <s v="PROD19"/>
    <x v="2"/>
    <n v="4"/>
    <n v="4"/>
    <n v="466.24"/>
    <n v="466.24"/>
    <n v="0.16"/>
    <n v="0.16"/>
    <s v="Credit Card"/>
    <n v="1566.5663999999999"/>
    <n v="1864.8"/>
    <x v="1"/>
  </r>
  <r>
    <s v="SALE1767"/>
    <d v="2024-09-09T00:00:00"/>
    <s v="CUST1252"/>
    <s v="PROD13"/>
    <x v="9"/>
    <n v="2"/>
    <n v="2"/>
    <n v="330.59"/>
    <n v="330.59"/>
    <n v="0.14000000000000001"/>
    <n v="0.14000000000000001"/>
    <s v="Credit Card"/>
    <n v="568.61479999999995"/>
    <n v="661.04"/>
    <x v="1"/>
  </r>
  <r>
    <s v="SALE1768"/>
    <d v="2024-12-28T00:00:00"/>
    <s v="CUST1493"/>
    <s v="PROD22"/>
    <x v="16"/>
    <n v="2"/>
    <n v="2"/>
    <n v="616.42999999999995"/>
    <n v="616.42999999999995"/>
    <n v="0.02"/>
    <n v="0.02"/>
    <s v="COD"/>
    <n v="1208.2028"/>
    <n v="1232.8399999999999"/>
    <x v="3"/>
  </r>
  <r>
    <s v="SALE1769"/>
    <d v="2024-10-24T00:00:00"/>
    <s v="CUST1403"/>
    <s v="PROD63"/>
    <x v="16"/>
    <n v="3"/>
    <n v="3"/>
    <n v="195.89"/>
    <n v="195.89"/>
    <n v="0.16"/>
    <n v="0.16"/>
    <s v="PayPal"/>
    <n v="493.64280000000002"/>
    <n v="587.51"/>
    <x v="3"/>
  </r>
  <r>
    <s v="SALE1770"/>
    <d v="2024-07-14T00:00:00"/>
    <s v="CUST1343"/>
    <s v="PROD7"/>
    <x v="15"/>
    <n v="4"/>
    <n v="4"/>
    <n v="614.76"/>
    <n v="614.76"/>
    <n v="0.16"/>
    <n v="0.16"/>
    <s v="Credit Card"/>
    <n v="2065.5936000000002"/>
    <n v="2458.88"/>
    <x v="3"/>
  </r>
  <r>
    <s v="SALE1771"/>
    <d v="2024-05-06T00:00:00"/>
    <s v="CUST1404"/>
    <s v="PROD79"/>
    <x v="4"/>
    <n v="1"/>
    <n v="1"/>
    <n v="224.49"/>
    <n v="224.49"/>
    <n v="0.11"/>
    <n v="0.11"/>
    <s v="PayPal"/>
    <n v="199.7961"/>
    <n v="224.38"/>
    <x v="2"/>
  </r>
  <r>
    <s v="SALE1772"/>
    <d v="2024-02-16T00:00:00"/>
    <s v="CUST1356"/>
    <s v="PROD55"/>
    <x v="18"/>
    <n v="1"/>
    <n v="1"/>
    <n v="967.76"/>
    <n v="967.76"/>
    <n v="0.09"/>
    <n v="0.09"/>
    <s v="Credit Card"/>
    <n v="880.66160000000002"/>
    <n v="967.67"/>
    <x v="0"/>
  </r>
  <r>
    <s v="SALE1773"/>
    <d v="2024-08-03T00:00:00"/>
    <s v="CUST1067"/>
    <s v="PROD41"/>
    <x v="12"/>
    <n v="2"/>
    <n v="2"/>
    <n v="56.52"/>
    <n v="56.52"/>
    <n v="0.17"/>
    <n v="0.17"/>
    <s v="PayPal"/>
    <n v="93.8232"/>
    <n v="112.87"/>
    <x v="3"/>
  </r>
  <r>
    <s v="SALE1774"/>
    <d v="2023-12-15T00:00:00"/>
    <s v="CUST1490"/>
    <s v="PROD67"/>
    <x v="8"/>
    <n v="4"/>
    <n v="4"/>
    <n v="921.84"/>
    <n v="921.84"/>
    <n v="0.04"/>
    <n v="0.04"/>
    <s v="Credit Card"/>
    <n v="3539.8656000000001"/>
    <n v="3687.32"/>
    <x v="0"/>
  </r>
  <r>
    <s v="SALE1775"/>
    <d v="2024-01-28T00:00:00"/>
    <s v="CUST1328"/>
    <s v="PROD86"/>
    <x v="9"/>
    <n v="3"/>
    <n v="3"/>
    <n v="738.47"/>
    <n v="738.47"/>
    <n v="0.28000000000000003"/>
    <n v="0.28000000000000003"/>
    <s v="Credit Card"/>
    <n v="1595.0952"/>
    <n v="2215.1299999999997"/>
    <x v="1"/>
  </r>
  <r>
    <s v="SALE1776"/>
    <d v="2024-11-24T00:00:00"/>
    <s v="CUST1328"/>
    <s v="PROD5"/>
    <x v="6"/>
    <n v="4"/>
    <n v="4"/>
    <n v="477.83"/>
    <n v="477.83"/>
    <n v="0.05"/>
    <n v="0.05"/>
    <s v="COD"/>
    <n v="1815.7539999999999"/>
    <n v="1911.27"/>
    <x v="3"/>
  </r>
  <r>
    <s v="SALE1777"/>
    <d v="2025-06-23T00:00:00"/>
    <s v="CUST1168"/>
    <s v="PROD42"/>
    <x v="18"/>
    <n v="3"/>
    <n v="3"/>
    <n v="605.83000000000004"/>
    <n v="605.83000000000004"/>
    <n v="0.28000000000000003"/>
    <n v="0.28000000000000003"/>
    <s v="COD"/>
    <n v="1308.5927999999999"/>
    <n v="1817.2100000000003"/>
    <x v="0"/>
  </r>
  <r>
    <s v="SALE1778"/>
    <d v="2024-03-22T00:00:00"/>
    <s v="CUST1067"/>
    <s v="PROD43"/>
    <x v="0"/>
    <n v="2"/>
    <n v="2"/>
    <n v="521.44000000000005"/>
    <n v="521.44000000000005"/>
    <n v="0.25"/>
    <n v="0.25"/>
    <s v="COD"/>
    <n v="782.16000000000008"/>
    <n v="1042.6300000000001"/>
    <x v="0"/>
  </r>
  <r>
    <s v="SALE1779"/>
    <d v="2025-07-25T00:00:00"/>
    <s v="CUST1373"/>
    <s v="PROD10"/>
    <x v="4"/>
    <n v="4"/>
    <n v="4"/>
    <n v="499.02"/>
    <n v="499.02"/>
    <n v="0.06"/>
    <n v="0.06"/>
    <s v="Credit Card"/>
    <n v="1876.3152"/>
    <n v="1996.02"/>
    <x v="2"/>
  </r>
  <r>
    <s v="SALE1780"/>
    <d v="2025-04-11T00:00:00"/>
    <s v="CUST1153"/>
    <s v="PROD4"/>
    <x v="14"/>
    <n v="4"/>
    <n v="4"/>
    <n v="299.45999999999998"/>
    <n v="299.45999999999998"/>
    <n v="0.18"/>
    <n v="0.18"/>
    <s v="COD"/>
    <n v="982.22879999999998"/>
    <n v="1197.6599999999999"/>
    <x v="3"/>
  </r>
  <r>
    <s v="SALE1781"/>
    <d v="2023-12-25T00:00:00"/>
    <s v="CUST1457"/>
    <s v="PROD39"/>
    <x v="6"/>
    <n v="1"/>
    <n v="1"/>
    <n v="609.29"/>
    <n v="609.29"/>
    <n v="0.15"/>
    <n v="0.15"/>
    <s v="Credit Card"/>
    <n v="517.89649999999995"/>
    <n v="609.14"/>
    <x v="3"/>
  </r>
  <r>
    <s v="SALE1782"/>
    <d v="2024-12-30T00:00:00"/>
    <s v="CUST1101"/>
    <s v="PROD2"/>
    <x v="2"/>
    <n v="1"/>
    <n v="1"/>
    <n v="213.74"/>
    <n v="213.74"/>
    <n v="7.0000000000000007E-2"/>
    <n v="7.0000000000000007E-2"/>
    <s v="COD"/>
    <n v="198.7782"/>
    <n v="213.67000000000002"/>
    <x v="1"/>
  </r>
  <r>
    <s v="SALE1783"/>
    <d v="2025-03-02T00:00:00"/>
    <s v="CUST1153"/>
    <s v="PROD55"/>
    <x v="9"/>
    <n v="4"/>
    <n v="4"/>
    <n v="613.16999999999996"/>
    <n v="613.16999999999996"/>
    <n v="0.26"/>
    <n v="0.26"/>
    <s v="Credit Card"/>
    <n v="1814.9831999999999"/>
    <n v="2452.4199999999996"/>
    <x v="1"/>
  </r>
  <r>
    <s v="SALE1784"/>
    <d v="2024-01-02T00:00:00"/>
    <s v="CUST1357"/>
    <s v="PROD59"/>
    <x v="19"/>
    <n v="2"/>
    <n v="2"/>
    <n v="687.36"/>
    <n v="687.36"/>
    <n v="7.0000000000000007E-2"/>
    <n v="7.0000000000000007E-2"/>
    <s v="COD"/>
    <n v="1278.4896000000001"/>
    <n v="1374.65"/>
    <x v="2"/>
  </r>
  <r>
    <s v="SALE1785"/>
    <d v="2025-09-15T00:00:00"/>
    <s v="CUST1326"/>
    <s v="PROD67"/>
    <x v="13"/>
    <n v="3"/>
    <n v="3"/>
    <n v="115.39"/>
    <n v="115.39"/>
    <n v="0.02"/>
    <n v="0.02"/>
    <s v="PayPal"/>
    <n v="339.2466"/>
    <n v="346.15000000000003"/>
    <x v="3"/>
  </r>
  <r>
    <s v="SALE1786"/>
    <d v="2024-03-08T00:00:00"/>
    <s v="CUST1179"/>
    <s v="PROD24"/>
    <x v="18"/>
    <n v="2"/>
    <n v="2"/>
    <n v="722.06"/>
    <n v="722.06"/>
    <n v="7.0000000000000007E-2"/>
    <n v="7.0000000000000007E-2"/>
    <s v="Credit Card"/>
    <n v="1343.0316"/>
    <n v="1444.05"/>
    <x v="0"/>
  </r>
  <r>
    <s v="SALE1787"/>
    <d v="2024-12-26T00:00:00"/>
    <s v="CUST1425"/>
    <s v="PROD7"/>
    <x v="10"/>
    <n v="1"/>
    <n v="1"/>
    <n v="384.57"/>
    <n v="384.57"/>
    <n v="0.06"/>
    <n v="0.06"/>
    <s v="PayPal"/>
    <n v="361.49579999999997"/>
    <n v="384.51"/>
    <x v="0"/>
  </r>
  <r>
    <s v="SALE1788"/>
    <d v="2025-03-19T00:00:00"/>
    <s v="CUST1210"/>
    <s v="PROD8"/>
    <x v="13"/>
    <n v="2"/>
    <n v="2"/>
    <n v="194.09"/>
    <n v="194.09"/>
    <n v="0.18"/>
    <n v="0.18"/>
    <s v="PayPal"/>
    <n v="318.30759999999998"/>
    <n v="388"/>
    <x v="3"/>
  </r>
  <r>
    <s v="SALE1789"/>
    <d v="2024-10-14T00:00:00"/>
    <s v="CUST1172"/>
    <s v="PROD88"/>
    <x v="0"/>
    <n v="2"/>
    <n v="2"/>
    <n v="403.91"/>
    <n v="403.91"/>
    <n v="7.0000000000000007E-2"/>
    <n v="7.0000000000000007E-2"/>
    <s v="Credit Card"/>
    <n v="751.27260000000001"/>
    <n v="807.75"/>
    <x v="0"/>
  </r>
  <r>
    <s v="SALE1790"/>
    <d v="2025-03-05T00:00:00"/>
    <s v="CUST1076"/>
    <s v="PROD17"/>
    <x v="7"/>
    <n v="1"/>
    <n v="1"/>
    <n v="878.69"/>
    <n v="878.69"/>
    <n v="0.3"/>
    <n v="0.3"/>
    <s v="PayPal"/>
    <n v="615.08299999999997"/>
    <n v="878.3900000000001"/>
    <x v="2"/>
  </r>
  <r>
    <s v="SALE1791"/>
    <d v="2024-06-03T00:00:00"/>
    <s v="CUST1381"/>
    <s v="PROD33"/>
    <x v="10"/>
    <n v="1"/>
    <n v="1"/>
    <n v="161.16999999999999"/>
    <n v="161.16999999999999"/>
    <n v="0.05"/>
    <n v="0.05"/>
    <s v="Credit Card"/>
    <n v="153.11150000000001"/>
    <n v="161.11999999999998"/>
    <x v="0"/>
  </r>
  <r>
    <s v="SALE1792"/>
    <d v="2024-04-05T00:00:00"/>
    <s v="CUST1214"/>
    <s v="PROD73"/>
    <x v="7"/>
    <n v="2"/>
    <n v="2"/>
    <n v="720.15"/>
    <n v="720.15"/>
    <n v="0.22"/>
    <n v="0.22"/>
    <s v="COD"/>
    <n v="1123.434"/>
    <n v="1440.08"/>
    <x v="2"/>
  </r>
  <r>
    <s v="SALE1793"/>
    <d v="2023-10-23T00:00:00"/>
    <s v="CUST1347"/>
    <s v="PROD26"/>
    <x v="2"/>
    <n v="1"/>
    <n v="1"/>
    <n v="361.8"/>
    <n v="361.8"/>
    <n v="0.02"/>
    <n v="0.02"/>
    <s v="COD"/>
    <n v="354.56400000000002"/>
    <n v="361.78000000000003"/>
    <x v="1"/>
  </r>
  <r>
    <s v="SALE1794"/>
    <d v="2024-04-20T00:00:00"/>
    <s v="CUST1230"/>
    <s v="PROD95"/>
    <x v="16"/>
    <n v="1"/>
    <n v="1"/>
    <n v="779.84"/>
    <n v="779.84"/>
    <n v="0.28999999999999998"/>
    <n v="0.28999999999999998"/>
    <s v="PayPal"/>
    <n v="553.68640000000005"/>
    <n v="779.55000000000007"/>
    <x v="3"/>
  </r>
  <r>
    <s v="SALE1795"/>
    <d v="2024-06-12T00:00:00"/>
    <s v="CUST1004"/>
    <s v="PROD96"/>
    <x v="5"/>
    <n v="2"/>
    <n v="2"/>
    <n v="649.89"/>
    <n v="649.89"/>
    <n v="0.17"/>
    <n v="0.17"/>
    <s v="COD"/>
    <n v="1078.8173999999999"/>
    <n v="1299.6099999999999"/>
    <x v="2"/>
  </r>
  <r>
    <s v="SALE1796"/>
    <d v="2025-08-08T00:00:00"/>
    <s v="CUST1204"/>
    <s v="PROD53"/>
    <x v="16"/>
    <n v="1"/>
    <n v="1"/>
    <n v="952.73"/>
    <n v="952.73"/>
    <n v="0.17"/>
    <n v="0.17"/>
    <s v="Credit Card"/>
    <n v="790.76589999999999"/>
    <n v="952.56000000000006"/>
    <x v="3"/>
  </r>
  <r>
    <s v="SALE1797"/>
    <d v="2025-08-06T00:00:00"/>
    <s v="CUST1084"/>
    <s v="PROD99"/>
    <x v="9"/>
    <n v="4"/>
    <n v="4"/>
    <n v="820.78"/>
    <n v="820.78"/>
    <n v="0.25"/>
    <n v="0.25"/>
    <s v="Credit Card"/>
    <n v="2462.34"/>
    <n v="3282.87"/>
    <x v="1"/>
  </r>
  <r>
    <s v="SALE1798"/>
    <d v="2024-10-27T00:00:00"/>
    <s v="CUST1342"/>
    <s v="PROD38"/>
    <x v="0"/>
    <n v="4"/>
    <n v="4"/>
    <n v="247.55"/>
    <n v="247.55"/>
    <n v="0.05"/>
    <n v="0.05"/>
    <s v="Credit Card"/>
    <n v="940.69"/>
    <n v="990.15000000000009"/>
    <x v="0"/>
  </r>
  <r>
    <s v="SALE1799"/>
    <d v="2024-03-18T00:00:00"/>
    <s v="CUST1227"/>
    <s v="PROD99"/>
    <x v="2"/>
    <n v="3"/>
    <n v="3"/>
    <n v="561.44000000000005"/>
    <n v="561.44000000000005"/>
    <n v="0.2"/>
    <n v="0.2"/>
    <s v="COD"/>
    <n v="1347.4559999999999"/>
    <n v="1684.1200000000001"/>
    <x v="1"/>
  </r>
  <r>
    <s v="SALE1800"/>
    <d v="2023-11-19T00:00:00"/>
    <s v="CUST1281"/>
    <s v="PROD72"/>
    <x v="2"/>
    <n v="4"/>
    <n v="4"/>
    <n v="214.37"/>
    <n v="214.37"/>
    <n v="0.11"/>
    <n v="0.11"/>
    <s v="COD"/>
    <n v="763.15719999999999"/>
    <n v="857.37"/>
    <x v="1"/>
  </r>
  <r>
    <s v="SALE1801"/>
    <d v="2025-03-25T00:00:00"/>
    <s v="CUST1417"/>
    <s v="PROD17"/>
    <x v="9"/>
    <n v="3"/>
    <n v="3"/>
    <n v="123.74"/>
    <n v="123.74"/>
    <n v="0.23"/>
    <n v="0.23"/>
    <s v="PayPal"/>
    <n v="285.83940000000001"/>
    <n v="370.98999999999995"/>
    <x v="1"/>
  </r>
  <r>
    <s v="SALE1802"/>
    <d v="2024-05-15T00:00:00"/>
    <s v="CUST1013"/>
    <s v="PROD67"/>
    <x v="19"/>
    <n v="4"/>
    <n v="4"/>
    <n v="645.71"/>
    <n v="645.71"/>
    <n v="0.1"/>
    <n v="0.1"/>
    <s v="PayPal"/>
    <n v="2324.556"/>
    <n v="2582.7400000000002"/>
    <x v="2"/>
  </r>
  <r>
    <s v="SALE1803"/>
    <d v="2025-03-20T00:00:00"/>
    <s v="CUST1033"/>
    <s v="PROD21"/>
    <x v="18"/>
    <n v="3"/>
    <n v="3"/>
    <n v="587.12"/>
    <n v="587.12"/>
    <n v="0.3"/>
    <n v="0.3"/>
    <s v="Credit Card"/>
    <n v="1232.952"/>
    <n v="1761.0600000000002"/>
    <x v="0"/>
  </r>
  <r>
    <s v="SALE1804"/>
    <d v="2025-10-11T00:00:00"/>
    <s v="CUST1241"/>
    <s v="PROD25"/>
    <x v="14"/>
    <n v="1"/>
    <n v="1"/>
    <n v="401.18"/>
    <n v="401.18"/>
    <n v="0.15"/>
    <n v="0.15"/>
    <s v="COD"/>
    <n v="341.00299999999999"/>
    <n v="401.03000000000003"/>
    <x v="3"/>
  </r>
  <r>
    <s v="SALE1805"/>
    <d v="2024-07-13T00:00:00"/>
    <s v="CUST1366"/>
    <s v="PROD58"/>
    <x v="14"/>
    <n v="3"/>
    <n v="3"/>
    <n v="658.33"/>
    <n v="658.33"/>
    <n v="0.12"/>
    <n v="0.12"/>
    <s v="COD"/>
    <n v="1737.9911999999999"/>
    <n v="1974.8700000000003"/>
    <x v="3"/>
  </r>
  <r>
    <s v="SALE1806"/>
    <d v="2024-07-01T00:00:00"/>
    <s v="CUST1201"/>
    <s v="PROD49"/>
    <x v="19"/>
    <n v="4"/>
    <n v="4"/>
    <n v="450.3"/>
    <n v="450.3"/>
    <n v="0.02"/>
    <n v="0.02"/>
    <s v="Credit Card"/>
    <n v="1765.1759999999999"/>
    <n v="1801.18"/>
    <x v="2"/>
  </r>
  <r>
    <s v="SALE1807"/>
    <d v="2025-04-10T00:00:00"/>
    <s v="CUST1145"/>
    <s v="PROD94"/>
    <x v="15"/>
    <n v="4"/>
    <n v="4"/>
    <n v="33.630000000000003"/>
    <n v="33.630000000000003"/>
    <n v="0.05"/>
    <n v="0.05"/>
    <s v="Credit Card"/>
    <n v="127.794"/>
    <n v="134.47"/>
    <x v="3"/>
  </r>
  <r>
    <s v="SALE1808"/>
    <d v="2024-07-02T00:00:00"/>
    <s v="CUST1035"/>
    <s v="PROD16"/>
    <x v="6"/>
    <n v="3"/>
    <n v="3"/>
    <n v="168.89"/>
    <n v="168.89"/>
    <n v="0.03"/>
    <n v="0.03"/>
    <s v="COD"/>
    <n v="491.46989999999988"/>
    <n v="506.64"/>
    <x v="3"/>
  </r>
  <r>
    <s v="SALE1809"/>
    <d v="2024-09-11T00:00:00"/>
    <s v="CUST1095"/>
    <s v="PROD60"/>
    <x v="19"/>
    <n v="1"/>
    <n v="1"/>
    <n v="141.85"/>
    <n v="141.85"/>
    <n v="0.06"/>
    <n v="0.06"/>
    <s v="PayPal"/>
    <n v="133.339"/>
    <n v="141.79"/>
    <x v="2"/>
  </r>
  <r>
    <s v="SALE1810"/>
    <d v="2024-08-16T00:00:00"/>
    <s v="CUST1306"/>
    <s v="PROD35"/>
    <x v="4"/>
    <n v="1"/>
    <n v="1"/>
    <n v="617.4"/>
    <n v="617.4"/>
    <n v="0.21"/>
    <n v="0.21"/>
    <s v="Credit Card"/>
    <n v="487.74599999999998"/>
    <n v="617.18999999999994"/>
    <x v="2"/>
  </r>
  <r>
    <s v="SALE1811"/>
    <d v="2024-08-30T00:00:00"/>
    <s v="CUST1147"/>
    <s v="PROD53"/>
    <x v="8"/>
    <n v="3"/>
    <n v="3"/>
    <n v="841.47"/>
    <n v="841.47"/>
    <n v="0.15"/>
    <n v="0.15"/>
    <s v="COD"/>
    <n v="2145.7485000000001"/>
    <n v="2524.2599999999998"/>
    <x v="0"/>
  </r>
  <r>
    <s v="SALE1812"/>
    <d v="2024-02-12T00:00:00"/>
    <s v="CUST1059"/>
    <s v="PROD21"/>
    <x v="13"/>
    <n v="2"/>
    <n v="2"/>
    <n v="960.41"/>
    <n v="960.41"/>
    <n v="0.18"/>
    <n v="0.18"/>
    <s v="Credit Card"/>
    <n v="1575.0724"/>
    <n v="1920.6399999999999"/>
    <x v="3"/>
  </r>
  <r>
    <s v="SALE1813"/>
    <d v="2023-12-29T00:00:00"/>
    <s v="CUST1451"/>
    <s v="PROD75"/>
    <x v="14"/>
    <n v="3"/>
    <n v="3"/>
    <n v="717.22"/>
    <n v="717.22"/>
    <n v="0.24"/>
    <n v="0.24"/>
    <s v="PayPal"/>
    <n v="1635.2616"/>
    <n v="2151.42"/>
    <x v="3"/>
  </r>
  <r>
    <s v="SALE1814"/>
    <d v="2025-06-24T00:00:00"/>
    <s v="CUST1115"/>
    <s v="PROD12"/>
    <x v="6"/>
    <n v="1"/>
    <n v="1"/>
    <n v="281.83"/>
    <n v="281.83"/>
    <n v="0.16"/>
    <n v="0.16"/>
    <s v="COD"/>
    <n v="236.7372"/>
    <n v="281.66999999999996"/>
    <x v="3"/>
  </r>
  <r>
    <s v="SALE1815"/>
    <d v="2024-04-18T00:00:00"/>
    <s v="CUST1204"/>
    <s v="PROD59"/>
    <x v="7"/>
    <n v="1"/>
    <n v="1"/>
    <n v="509.08"/>
    <n v="509.08"/>
    <n v="0.04"/>
    <n v="0.04"/>
    <s v="PayPal"/>
    <n v="488.71679999999998"/>
    <n v="509.03999999999996"/>
    <x v="2"/>
  </r>
  <r>
    <s v="SALE1816"/>
    <d v="2025-09-30T00:00:00"/>
    <s v="CUST1400"/>
    <s v="PROD96"/>
    <x v="17"/>
    <n v="4"/>
    <n v="4"/>
    <n v="827.09"/>
    <n v="827.09"/>
    <n v="0.3"/>
    <n v="0.3"/>
    <s v="Credit Card"/>
    <n v="2315.8519999999999"/>
    <n v="3308.06"/>
    <x v="2"/>
  </r>
  <r>
    <s v="SALE1817"/>
    <d v="2025-10-05T00:00:00"/>
    <s v="CUST1210"/>
    <s v="PROD29"/>
    <x v="5"/>
    <n v="2"/>
    <n v="2"/>
    <n v="823.36"/>
    <n v="823.36"/>
    <n v="0.23"/>
    <n v="0.23"/>
    <s v="Credit Card"/>
    <n v="1267.9744000000001"/>
    <n v="1646.49"/>
    <x v="2"/>
  </r>
  <r>
    <s v="SALE1818"/>
    <d v="2025-06-06T00:00:00"/>
    <s v="CUST1137"/>
    <s v="PROD26"/>
    <x v="3"/>
    <n v="4"/>
    <n v="4"/>
    <n v="282.18"/>
    <n v="282.18"/>
    <n v="0.13"/>
    <n v="0.13"/>
    <s v="COD"/>
    <n v="981.9864"/>
    <n v="1128.5899999999999"/>
    <x v="0"/>
  </r>
  <r>
    <s v="SALE1819"/>
    <d v="2024-02-01T00:00:00"/>
    <s v="CUST1172"/>
    <s v="PROD21"/>
    <x v="8"/>
    <n v="1"/>
    <n v="1"/>
    <n v="486.39"/>
    <n v="486.39"/>
    <n v="0.09"/>
    <n v="0.09"/>
    <s v="COD"/>
    <n v="442.61489999999998"/>
    <n v="486.3"/>
    <x v="0"/>
  </r>
  <r>
    <s v="SALE1820"/>
    <d v="2024-01-21T00:00:00"/>
    <s v="CUST1044"/>
    <s v="PROD18"/>
    <x v="0"/>
    <n v="2"/>
    <n v="2"/>
    <n v="603.62"/>
    <n v="603.62"/>
    <n v="0.18"/>
    <n v="0.18"/>
    <s v="COD"/>
    <n v="989.93680000000006"/>
    <n v="1207.06"/>
    <x v="0"/>
  </r>
  <r>
    <s v="SALE1821"/>
    <d v="2024-09-19T00:00:00"/>
    <s v="CUST1147"/>
    <s v="PROD37"/>
    <x v="2"/>
    <n v="3"/>
    <n v="3"/>
    <n v="204.17"/>
    <n v="204.17"/>
    <n v="0.1"/>
    <n v="0.1"/>
    <s v="PayPal"/>
    <n v="551.25900000000001"/>
    <n v="612.41"/>
    <x v="1"/>
  </r>
  <r>
    <s v="SALE1822"/>
    <d v="2024-01-19T00:00:00"/>
    <s v="CUST1137"/>
    <s v="PROD8"/>
    <x v="10"/>
    <n v="1"/>
    <n v="1"/>
    <n v="43.58"/>
    <n v="43.58"/>
    <n v="0.01"/>
    <n v="0.01"/>
    <s v="COD"/>
    <n v="43.144199999999998"/>
    <n v="43.57"/>
    <x v="0"/>
  </r>
  <r>
    <s v="SALE1823"/>
    <d v="2024-10-29T00:00:00"/>
    <s v="CUST1332"/>
    <s v="PROD47"/>
    <x v="17"/>
    <n v="3"/>
    <n v="3"/>
    <n v="469.33"/>
    <n v="469.33"/>
    <n v="0.14000000000000001"/>
    <n v="0.14000000000000001"/>
    <s v="PayPal"/>
    <n v="1210.8714"/>
    <n v="1407.85"/>
    <x v="2"/>
  </r>
  <r>
    <s v="SALE1824"/>
    <d v="2025-07-02T00:00:00"/>
    <s v="CUST1209"/>
    <s v="PROD8"/>
    <x v="2"/>
    <n v="4"/>
    <n v="4"/>
    <n v="836.23"/>
    <n v="836.23"/>
    <n v="0.12"/>
    <n v="0.12"/>
    <s v="Credit Card"/>
    <n v="2943.5295999999998"/>
    <n v="3344.8"/>
    <x v="1"/>
  </r>
  <r>
    <s v="SALE1825"/>
    <d v="2024-09-14T00:00:00"/>
    <s v="CUST1178"/>
    <s v="PROD67"/>
    <x v="12"/>
    <n v="2"/>
    <n v="2"/>
    <n v="661.53"/>
    <n v="661.53"/>
    <n v="0.2"/>
    <n v="0.2"/>
    <s v="PayPal"/>
    <n v="1058.4480000000001"/>
    <n v="1322.86"/>
    <x v="3"/>
  </r>
  <r>
    <s v="SALE1826"/>
    <d v="2025-09-03T00:00:00"/>
    <s v="CUST1118"/>
    <s v="PROD56"/>
    <x v="9"/>
    <n v="3"/>
    <n v="3"/>
    <n v="753.47"/>
    <n v="753.47"/>
    <n v="0.25"/>
    <n v="0.25"/>
    <s v="PayPal"/>
    <n v="1695.3074999999999"/>
    <n v="2260.16"/>
    <x v="1"/>
  </r>
  <r>
    <s v="SALE1827"/>
    <d v="2025-01-16T00:00:00"/>
    <s v="CUST1156"/>
    <s v="PROD64"/>
    <x v="6"/>
    <n v="3"/>
    <n v="3"/>
    <n v="713.95"/>
    <n v="713.95"/>
    <n v="0"/>
    <n v="0"/>
    <s v="Credit Card"/>
    <n v="2141.85"/>
    <n v="2141.8500000000004"/>
    <x v="3"/>
  </r>
  <r>
    <s v="SALE1828"/>
    <d v="2024-04-13T00:00:00"/>
    <s v="CUST1099"/>
    <s v="PROD11"/>
    <x v="3"/>
    <n v="3"/>
    <n v="3"/>
    <n v="596"/>
    <n v="596"/>
    <n v="0.28000000000000003"/>
    <n v="0.28000000000000003"/>
    <s v="COD"/>
    <n v="1287.3599999999999"/>
    <n v="1787.72"/>
    <x v="0"/>
  </r>
  <r>
    <s v="SALE1829"/>
    <d v="2024-03-28T00:00:00"/>
    <s v="CUST1334"/>
    <s v="PROD9"/>
    <x v="11"/>
    <n v="2"/>
    <n v="2"/>
    <n v="169.46"/>
    <n v="169.46"/>
    <n v="0.03"/>
    <n v="0.03"/>
    <s v="PayPal"/>
    <n v="328.75240000000002"/>
    <n v="338.89000000000004"/>
    <x v="2"/>
  </r>
  <r>
    <s v="SALE1830"/>
    <d v="2025-07-22T00:00:00"/>
    <s v="CUST1300"/>
    <s v="PROD65"/>
    <x v="7"/>
    <n v="4"/>
    <n v="4"/>
    <n v="611.91999999999996"/>
    <n v="611.91999999999996"/>
    <n v="0.2"/>
    <n v="0.2"/>
    <s v="PayPal"/>
    <n v="1958.144"/>
    <n v="2447.48"/>
    <x v="2"/>
  </r>
  <r>
    <s v="SALE1831"/>
    <d v="2025-02-16T00:00:00"/>
    <s v="CUST1003"/>
    <s v="PROD74"/>
    <x v="10"/>
    <n v="2"/>
    <n v="2"/>
    <n v="25.3"/>
    <n v="25.3"/>
    <n v="0.21"/>
    <n v="0.21"/>
    <s v="Credit Card"/>
    <n v="39.973999999999997"/>
    <n v="50.39"/>
    <x v="0"/>
  </r>
  <r>
    <s v="SALE1832"/>
    <d v="2024-02-05T00:00:00"/>
    <s v="CUST1433"/>
    <s v="PROD73"/>
    <x v="15"/>
    <n v="4"/>
    <n v="4"/>
    <n v="166.93"/>
    <n v="166.93"/>
    <n v="0.02"/>
    <n v="0.02"/>
    <s v="PayPal"/>
    <n v="654.36559999999997"/>
    <n v="667.7"/>
    <x v="3"/>
  </r>
  <r>
    <s v="SALE1833"/>
    <d v="2025-03-05T00:00:00"/>
    <s v="CUST1280"/>
    <s v="PROD60"/>
    <x v="19"/>
    <n v="4"/>
    <n v="4"/>
    <n v="861.55"/>
    <n v="861.55"/>
    <n v="0.12"/>
    <n v="0.12"/>
    <s v="Credit Card"/>
    <n v="3032.6559999999999"/>
    <n v="3446.08"/>
    <x v="2"/>
  </r>
  <r>
    <s v="SALE1834"/>
    <d v="2025-07-04T00:00:00"/>
    <s v="CUST1360"/>
    <s v="PROD43"/>
    <x v="3"/>
    <n v="3"/>
    <n v="3"/>
    <n v="56.17"/>
    <n v="56.17"/>
    <n v="0.01"/>
    <n v="0.01"/>
    <s v="COD"/>
    <n v="166.82490000000001"/>
    <n v="168.5"/>
    <x v="0"/>
  </r>
  <r>
    <s v="SALE1835"/>
    <d v="2025-07-24T00:00:00"/>
    <s v="CUST1266"/>
    <s v="PROD15"/>
    <x v="12"/>
    <n v="1"/>
    <n v="1"/>
    <n v="582.29"/>
    <n v="582.29"/>
    <n v="0.2"/>
    <n v="0.2"/>
    <s v="Credit Card"/>
    <n v="465.83199999999999"/>
    <n v="582.08999999999992"/>
    <x v="3"/>
  </r>
  <r>
    <s v="SALE1836"/>
    <d v="2025-01-24T00:00:00"/>
    <s v="CUST1261"/>
    <s v="PROD83"/>
    <x v="6"/>
    <n v="3"/>
    <n v="3"/>
    <n v="63.96"/>
    <n v="63.96"/>
    <n v="0.02"/>
    <n v="0.02"/>
    <s v="Credit Card"/>
    <n v="188.04239999999999"/>
    <n v="191.85999999999999"/>
    <x v="3"/>
  </r>
  <r>
    <s v="SALE1837"/>
    <d v="2024-04-10T00:00:00"/>
    <s v="CUST1065"/>
    <s v="PROD9"/>
    <x v="18"/>
    <n v="1"/>
    <n v="1"/>
    <n v="829.83"/>
    <n v="829.83"/>
    <n v="0.26"/>
    <n v="0.26"/>
    <s v="COD"/>
    <n v="614.07420000000002"/>
    <n v="829.57"/>
    <x v="0"/>
  </r>
  <r>
    <s v="SALE1838"/>
    <d v="2024-10-21T00:00:00"/>
    <s v="CUST1370"/>
    <s v="PROD34"/>
    <x v="9"/>
    <n v="2"/>
    <n v="2"/>
    <n v="858.15"/>
    <n v="858.15"/>
    <n v="0.03"/>
    <n v="0.03"/>
    <s v="Credit Card"/>
    <n v="1664.8109999999999"/>
    <n v="1716.27"/>
    <x v="1"/>
  </r>
  <r>
    <s v="SALE1839"/>
    <d v="2024-02-18T00:00:00"/>
    <s v="CUST1359"/>
    <s v="PROD73"/>
    <x v="13"/>
    <n v="3"/>
    <n v="3"/>
    <n v="717.32"/>
    <n v="717.32"/>
    <n v="0.23"/>
    <n v="0.23"/>
    <s v="COD"/>
    <n v="1657.0092"/>
    <n v="2151.73"/>
    <x v="3"/>
  </r>
  <r>
    <s v="SALE1840"/>
    <d v="2025-07-15T00:00:00"/>
    <s v="CUST1428"/>
    <s v="PROD83"/>
    <x v="18"/>
    <n v="1"/>
    <n v="1"/>
    <n v="163.19999999999999"/>
    <n v="163.19999999999999"/>
    <n v="0.22"/>
    <n v="0.22"/>
    <s v="PayPal"/>
    <n v="127.29600000000001"/>
    <n v="162.97999999999999"/>
    <x v="0"/>
  </r>
  <r>
    <s v="SALE1841"/>
    <d v="2024-07-16T00:00:00"/>
    <s v="CUST1126"/>
    <s v="PROD81"/>
    <x v="18"/>
    <n v="2"/>
    <n v="2"/>
    <n v="966.71"/>
    <n v="966.71"/>
    <n v="0.11"/>
    <n v="0.11"/>
    <s v="Credit Card"/>
    <n v="1720.7438"/>
    <n v="1933.3100000000002"/>
    <x v="0"/>
  </r>
  <r>
    <s v="SALE1842"/>
    <d v="2025-04-14T00:00:00"/>
    <s v="CUST1348"/>
    <s v="PROD35"/>
    <x v="13"/>
    <n v="2"/>
    <n v="2"/>
    <n v="873.94"/>
    <n v="873.94"/>
    <n v="0.14000000000000001"/>
    <n v="0.14000000000000001"/>
    <s v="COD"/>
    <n v="1503.1768"/>
    <n v="1747.74"/>
    <x v="3"/>
  </r>
  <r>
    <s v="SALE1843"/>
    <d v="2024-03-28T00:00:00"/>
    <s v="CUST1149"/>
    <s v="PROD0"/>
    <x v="0"/>
    <n v="1"/>
    <n v="1"/>
    <n v="140.24"/>
    <n v="140.24"/>
    <n v="0.27"/>
    <n v="0.27"/>
    <s v="Credit Card"/>
    <n v="102.37520000000001"/>
    <n v="139.97"/>
    <x v="0"/>
  </r>
  <r>
    <s v="SALE1844"/>
    <d v="2025-02-28T00:00:00"/>
    <s v="CUST1201"/>
    <s v="PROD43"/>
    <x v="3"/>
    <n v="2"/>
    <n v="2"/>
    <n v="549.91999999999996"/>
    <n v="549.91999999999996"/>
    <n v="0.28000000000000003"/>
    <n v="0.28000000000000003"/>
    <s v="Credit Card"/>
    <n v="791.88479999999993"/>
    <n v="1099.56"/>
    <x v="0"/>
  </r>
  <r>
    <s v="SALE1845"/>
    <d v="2024-03-13T00:00:00"/>
    <s v="CUST1111"/>
    <s v="PROD17"/>
    <x v="3"/>
    <n v="4"/>
    <n v="4"/>
    <n v="715.88"/>
    <n v="715.88"/>
    <n v="0.19"/>
    <n v="0.19"/>
    <s v="PayPal"/>
    <n v="2319.4512"/>
    <n v="2863.33"/>
    <x v="0"/>
  </r>
  <r>
    <s v="SALE1846"/>
    <d v="2025-04-05T00:00:00"/>
    <s v="CUST1371"/>
    <s v="PROD2"/>
    <x v="2"/>
    <n v="3"/>
    <n v="3"/>
    <n v="591.9"/>
    <n v="591.9"/>
    <n v="0.27"/>
    <n v="0.27"/>
    <s v="Credit Card"/>
    <n v="1296.261"/>
    <n v="1775.4299999999998"/>
    <x v="1"/>
  </r>
  <r>
    <s v="SALE1847"/>
    <d v="2025-08-14T00:00:00"/>
    <s v="CUST1375"/>
    <s v="PROD22"/>
    <x v="15"/>
    <n v="2"/>
    <n v="2"/>
    <n v="523.14"/>
    <n v="523.14"/>
    <n v="0.13"/>
    <n v="0.13"/>
    <s v="PayPal"/>
    <n v="910.2636"/>
    <n v="1046.1499999999999"/>
    <x v="3"/>
  </r>
  <r>
    <s v="SALE1848"/>
    <d v="2024-07-04T00:00:00"/>
    <s v="CUST1226"/>
    <s v="PROD69"/>
    <x v="7"/>
    <n v="2"/>
    <n v="2"/>
    <n v="478.62"/>
    <n v="478.62"/>
    <n v="0.17"/>
    <n v="0.17"/>
    <s v="COD"/>
    <n v="794.50919999999996"/>
    <n v="957.07"/>
    <x v="2"/>
  </r>
  <r>
    <s v="SALE1849"/>
    <d v="2024-09-21T00:00:00"/>
    <s v="CUST1299"/>
    <s v="PROD82"/>
    <x v="8"/>
    <n v="4"/>
    <n v="4"/>
    <n v="740.5"/>
    <n v="740.5"/>
    <n v="0.17"/>
    <n v="0.17"/>
    <s v="PayPal"/>
    <n v="2458.46"/>
    <n v="2961.83"/>
    <x v="0"/>
  </r>
  <r>
    <s v="SALE1850"/>
    <d v="2024-06-22T00:00:00"/>
    <s v="CUST1112"/>
    <s v="PROD46"/>
    <x v="17"/>
    <n v="1"/>
    <n v="1"/>
    <n v="780.24"/>
    <n v="780.24"/>
    <n v="0.04"/>
    <n v="0.04"/>
    <s v="COD"/>
    <n v="749.03039999999999"/>
    <n v="780.2"/>
    <x v="2"/>
  </r>
  <r>
    <s v="SALE1851"/>
    <d v="2024-09-17T00:00:00"/>
    <s v="CUST1107"/>
    <s v="PROD70"/>
    <x v="9"/>
    <n v="4"/>
    <n v="4"/>
    <n v="579.24"/>
    <n v="579.24"/>
    <n v="0.04"/>
    <n v="0.04"/>
    <s v="COD"/>
    <n v="2224.2815999999998"/>
    <n v="2316.92"/>
    <x v="1"/>
  </r>
  <r>
    <s v="SALE1852"/>
    <d v="2024-12-09T00:00:00"/>
    <s v="CUST1371"/>
    <s v="PROD1"/>
    <x v="17"/>
    <n v="3"/>
    <n v="3"/>
    <n v="268.95"/>
    <n v="268.95"/>
    <n v="0.04"/>
    <n v="0.04"/>
    <s v="PayPal"/>
    <n v="774.57599999999991"/>
    <n v="806.81"/>
    <x v="2"/>
  </r>
  <r>
    <s v="SALE1853"/>
    <d v="2025-03-24T00:00:00"/>
    <s v="CUST1305"/>
    <s v="PROD5"/>
    <x v="5"/>
    <n v="1"/>
    <n v="1"/>
    <n v="47.47"/>
    <n v="47.47"/>
    <n v="0.28000000000000003"/>
    <n v="0.28000000000000003"/>
    <s v="Credit Card"/>
    <n v="34.178400000000003"/>
    <n v="47.19"/>
    <x v="2"/>
  </r>
  <r>
    <s v="SALE1854"/>
    <d v="2025-05-19T00:00:00"/>
    <s v="CUST1257"/>
    <s v="PROD33"/>
    <x v="1"/>
    <n v="3"/>
    <n v="3"/>
    <n v="858.81"/>
    <n v="858.81"/>
    <n v="7.0000000000000007E-2"/>
    <n v="7.0000000000000007E-2"/>
    <s v="Credit Card"/>
    <n v="2396.0799000000002"/>
    <n v="2576.3599999999997"/>
    <x v="0"/>
  </r>
  <r>
    <s v="SALE1855"/>
    <d v="2025-02-22T00:00:00"/>
    <s v="CUST1310"/>
    <s v="PROD19"/>
    <x v="15"/>
    <n v="3"/>
    <n v="3"/>
    <n v="569.98"/>
    <n v="569.98"/>
    <n v="0.05"/>
    <n v="0.05"/>
    <s v="Credit Card"/>
    <n v="1624.443"/>
    <n v="1709.89"/>
    <x v="3"/>
  </r>
  <r>
    <s v="SALE1856"/>
    <d v="2024-10-31T00:00:00"/>
    <s v="CUST1327"/>
    <s v="PROD74"/>
    <x v="18"/>
    <n v="3"/>
    <n v="3"/>
    <n v="306.52"/>
    <n v="306.52"/>
    <n v="0.01"/>
    <n v="0.01"/>
    <s v="COD"/>
    <n v="910.36439999999993"/>
    <n v="919.55"/>
    <x v="0"/>
  </r>
  <r>
    <s v="SALE1857"/>
    <d v="2024-03-03T00:00:00"/>
    <s v="CUST1064"/>
    <s v="PROD56"/>
    <x v="13"/>
    <n v="3"/>
    <n v="3"/>
    <n v="184.67"/>
    <n v="184.67"/>
    <n v="0.03"/>
    <n v="0.03"/>
    <s v="COD"/>
    <n v="537.38969999999995"/>
    <n v="553.98"/>
    <x v="3"/>
  </r>
  <r>
    <s v="SALE1858"/>
    <d v="2024-05-16T00:00:00"/>
    <s v="CUST1482"/>
    <s v="PROD26"/>
    <x v="3"/>
    <n v="4"/>
    <n v="4"/>
    <n v="189.56"/>
    <n v="189.56"/>
    <n v="0"/>
    <n v="0"/>
    <s v="COD"/>
    <n v="758.24"/>
    <n v="758.24"/>
    <x v="0"/>
  </r>
  <r>
    <s v="SALE1859"/>
    <d v="2024-08-07T00:00:00"/>
    <s v="CUST1208"/>
    <s v="PROD75"/>
    <x v="3"/>
    <n v="1"/>
    <n v="1"/>
    <n v="805.24"/>
    <n v="805.24"/>
    <n v="0.04"/>
    <n v="0.04"/>
    <s v="PayPal"/>
    <n v="773.03039999999999"/>
    <n v="805.2"/>
    <x v="0"/>
  </r>
  <r>
    <s v="SALE1860"/>
    <d v="2024-09-14T00:00:00"/>
    <s v="CUST1188"/>
    <s v="PROD54"/>
    <x v="1"/>
    <n v="3"/>
    <n v="3"/>
    <n v="683.74"/>
    <n v="683.74"/>
    <n v="0.24"/>
    <n v="0.24"/>
    <s v="Credit Card"/>
    <n v="1558.9272000000001"/>
    <n v="2050.9800000000005"/>
    <x v="0"/>
  </r>
  <r>
    <s v="SALE1861"/>
    <d v="2024-10-08T00:00:00"/>
    <s v="CUST1210"/>
    <s v="PROD56"/>
    <x v="14"/>
    <n v="3"/>
    <n v="3"/>
    <n v="439.21"/>
    <n v="439.21"/>
    <n v="0.28000000000000003"/>
    <n v="0.28000000000000003"/>
    <s v="COD"/>
    <n v="948.69359999999983"/>
    <n v="1317.35"/>
    <x v="3"/>
  </r>
  <r>
    <s v="SALE1862"/>
    <d v="2025-09-04T00:00:00"/>
    <s v="CUST1119"/>
    <s v="PROD66"/>
    <x v="16"/>
    <n v="1"/>
    <n v="1"/>
    <n v="126.92"/>
    <n v="126.92"/>
    <n v="0.24"/>
    <n v="0.24"/>
    <s v="COD"/>
    <n v="96.459199999999996"/>
    <n v="126.68"/>
    <x v="3"/>
  </r>
  <r>
    <s v="SALE1863"/>
    <d v="2024-07-16T00:00:00"/>
    <s v="CUST1004"/>
    <s v="PROD73"/>
    <x v="5"/>
    <n v="4"/>
    <n v="4"/>
    <n v="834.7"/>
    <n v="834.7"/>
    <n v="0.14000000000000001"/>
    <n v="0.14000000000000001"/>
    <s v="Credit Card"/>
    <n v="2871.3679999999999"/>
    <n v="3338.6600000000003"/>
    <x v="2"/>
  </r>
  <r>
    <s v="SALE1864"/>
    <d v="2025-09-09T00:00:00"/>
    <s v="CUST1341"/>
    <s v="PROD42"/>
    <x v="19"/>
    <n v="2"/>
    <n v="2"/>
    <n v="271.88"/>
    <n v="271.88"/>
    <n v="0.11"/>
    <n v="0.11"/>
    <s v="COD"/>
    <n v="483.94639999999998"/>
    <n v="543.65"/>
    <x v="2"/>
  </r>
  <r>
    <s v="SALE1865"/>
    <d v="2025-03-04T00:00:00"/>
    <s v="CUST1480"/>
    <s v="PROD11"/>
    <x v="8"/>
    <n v="4"/>
    <n v="4"/>
    <n v="972.14"/>
    <n v="972.14"/>
    <n v="0.25"/>
    <n v="0.25"/>
    <s v="Credit Card"/>
    <n v="2916.42"/>
    <n v="3888.31"/>
    <x v="0"/>
  </r>
  <r>
    <s v="SALE1866"/>
    <d v="2025-06-23T00:00:00"/>
    <s v="CUST1093"/>
    <s v="PROD43"/>
    <x v="5"/>
    <n v="3"/>
    <n v="3"/>
    <n v="523.66"/>
    <n v="523.66"/>
    <n v="0.27"/>
    <n v="0.27"/>
    <s v="PayPal"/>
    <n v="1146.8154"/>
    <n v="1570.71"/>
    <x v="2"/>
  </r>
  <r>
    <s v="SALE1867"/>
    <d v="2024-11-06T00:00:00"/>
    <s v="CUST1148"/>
    <s v="PROD64"/>
    <x v="17"/>
    <n v="4"/>
    <n v="4"/>
    <n v="838.99"/>
    <n v="838.99"/>
    <n v="0.16"/>
    <n v="0.16"/>
    <s v="Credit Card"/>
    <n v="2819.0064000000002"/>
    <n v="3355.8"/>
    <x v="2"/>
  </r>
  <r>
    <s v="SALE1868"/>
    <d v="2025-03-06T00:00:00"/>
    <s v="CUST1135"/>
    <s v="PROD11"/>
    <x v="1"/>
    <n v="4"/>
    <n v="4"/>
    <n v="838.7"/>
    <n v="838.7"/>
    <n v="0.21"/>
    <n v="0.21"/>
    <s v="COD"/>
    <n v="2650.2919999999999"/>
    <n v="3354.59"/>
    <x v="0"/>
  </r>
  <r>
    <s v="SALE1869"/>
    <d v="2025-05-17T00:00:00"/>
    <s v="CUST1420"/>
    <s v="PROD74"/>
    <x v="2"/>
    <n v="3"/>
    <n v="3"/>
    <n v="943.24"/>
    <n v="943.24"/>
    <n v="0.21"/>
    <n v="0.21"/>
    <s v="Credit Card"/>
    <n v="2235.4787999999999"/>
    <n v="2829.51"/>
    <x v="1"/>
  </r>
  <r>
    <s v="SALE1870"/>
    <d v="2025-01-02T00:00:00"/>
    <s v="CUST1299"/>
    <s v="PROD0"/>
    <x v="1"/>
    <n v="2"/>
    <n v="2"/>
    <n v="310.33"/>
    <n v="310.33"/>
    <n v="0.26"/>
    <n v="0.26"/>
    <s v="Credit Card"/>
    <n v="459.28840000000002"/>
    <n v="620.4"/>
    <x v="0"/>
  </r>
  <r>
    <s v="SALE1871"/>
    <d v="2024-07-28T00:00:00"/>
    <s v="CUST1346"/>
    <s v="PROD45"/>
    <x v="6"/>
    <n v="3"/>
    <n v="3"/>
    <n v="201.05"/>
    <n v="201.05"/>
    <n v="0.23"/>
    <n v="0.23"/>
    <s v="PayPal"/>
    <n v="464.42550000000011"/>
    <n v="602.92000000000007"/>
    <x v="3"/>
  </r>
  <r>
    <s v="SALE1872"/>
    <d v="2024-04-26T00:00:00"/>
    <s v="CUST1252"/>
    <s v="PROD58"/>
    <x v="1"/>
    <n v="1"/>
    <n v="1"/>
    <n v="803.37"/>
    <n v="803.37"/>
    <n v="0.3"/>
    <n v="0.3"/>
    <s v="PayPal"/>
    <n v="562.35899999999992"/>
    <n v="803.07"/>
    <x v="0"/>
  </r>
  <r>
    <s v="SALE1873"/>
    <d v="2025-08-17T00:00:00"/>
    <s v="CUST1036"/>
    <s v="PROD61"/>
    <x v="10"/>
    <n v="3"/>
    <n v="3"/>
    <n v="259.98"/>
    <n v="259.98"/>
    <n v="7.0000000000000007E-2"/>
    <n v="7.0000000000000007E-2"/>
    <s v="COD"/>
    <n v="725.3442"/>
    <n v="779.87"/>
    <x v="0"/>
  </r>
  <r>
    <s v="SALE1874"/>
    <d v="2024-05-14T00:00:00"/>
    <s v="CUST1124"/>
    <s v="PROD2"/>
    <x v="0"/>
    <n v="4"/>
    <n v="4"/>
    <n v="591.9"/>
    <n v="591.9"/>
    <n v="0.2"/>
    <n v="0.2"/>
    <s v="PayPal"/>
    <n v="1894.08"/>
    <n v="2367.4"/>
    <x v="0"/>
  </r>
  <r>
    <s v="SALE1875"/>
    <d v="2025-03-14T00:00:00"/>
    <s v="CUST1031"/>
    <s v="PROD60"/>
    <x v="18"/>
    <n v="2"/>
    <n v="2"/>
    <n v="396.9"/>
    <n v="396.9"/>
    <n v="0.18"/>
    <n v="0.18"/>
    <s v="PayPal"/>
    <n v="650.91600000000005"/>
    <n v="793.62"/>
    <x v="0"/>
  </r>
  <r>
    <s v="SALE1876"/>
    <d v="2025-03-15T00:00:00"/>
    <s v="CUST1453"/>
    <s v="PROD98"/>
    <x v="17"/>
    <n v="1"/>
    <n v="1"/>
    <n v="176.84"/>
    <n v="176.84"/>
    <n v="0.19"/>
    <n v="0.19"/>
    <s v="Credit Card"/>
    <n v="143.24039999999999"/>
    <n v="176.65"/>
    <x v="2"/>
  </r>
  <r>
    <s v="SALE1877"/>
    <d v="2023-12-12T00:00:00"/>
    <s v="CUST1254"/>
    <s v="PROD26"/>
    <x v="6"/>
    <n v="2"/>
    <n v="2"/>
    <n v="614.21"/>
    <n v="614.21"/>
    <n v="0.11"/>
    <n v="0.11"/>
    <s v="PayPal"/>
    <n v="1093.2937999999999"/>
    <n v="1228.3100000000002"/>
    <x v="3"/>
  </r>
  <r>
    <s v="SALE1878"/>
    <d v="2024-10-19T00:00:00"/>
    <s v="CUST1108"/>
    <s v="PROD3"/>
    <x v="4"/>
    <n v="3"/>
    <n v="3"/>
    <n v="604.66"/>
    <n v="604.66"/>
    <n v="0.18"/>
    <n v="0.18"/>
    <s v="COD"/>
    <n v="1487.4636"/>
    <n v="1813.8"/>
    <x v="2"/>
  </r>
  <r>
    <s v="SALE1879"/>
    <d v="2024-08-30T00:00:00"/>
    <s v="CUST1498"/>
    <s v="PROD2"/>
    <x v="18"/>
    <n v="3"/>
    <n v="3"/>
    <n v="24.29"/>
    <n v="24.29"/>
    <n v="0.12"/>
    <n v="0.12"/>
    <s v="PayPal"/>
    <n v="64.125600000000006"/>
    <n v="72.75"/>
    <x v="0"/>
  </r>
  <r>
    <s v="SALE1880"/>
    <d v="2024-07-09T00:00:00"/>
    <s v="CUST1121"/>
    <s v="PROD63"/>
    <x v="19"/>
    <n v="1"/>
    <n v="1"/>
    <n v="503.95"/>
    <n v="503.95"/>
    <n v="0.24"/>
    <n v="0.24"/>
    <s v="PayPal"/>
    <n v="383.00200000000001"/>
    <n v="503.71"/>
    <x v="2"/>
  </r>
  <r>
    <s v="SALE1881"/>
    <d v="2024-07-02T00:00:00"/>
    <s v="CUST1319"/>
    <s v="PROD51"/>
    <x v="7"/>
    <n v="4"/>
    <n v="4"/>
    <n v="860.78"/>
    <n v="860.78"/>
    <n v="0.03"/>
    <n v="0.03"/>
    <s v="Credit Card"/>
    <n v="3339.8263999999999"/>
    <n v="3443.0899999999997"/>
    <x v="2"/>
  </r>
  <r>
    <s v="SALE1882"/>
    <d v="2023-11-04T00:00:00"/>
    <s v="CUST1197"/>
    <s v="PROD42"/>
    <x v="0"/>
    <n v="3"/>
    <n v="3"/>
    <n v="41.97"/>
    <n v="41.97"/>
    <n v="0.03"/>
    <n v="0.03"/>
    <s v="COD"/>
    <n v="122.1327"/>
    <n v="125.88"/>
    <x v="0"/>
  </r>
  <r>
    <s v="SALE1883"/>
    <d v="2024-04-15T00:00:00"/>
    <s v="CUST1033"/>
    <s v="PROD15"/>
    <x v="3"/>
    <n v="1"/>
    <n v="1"/>
    <n v="649.59"/>
    <n v="649.59"/>
    <n v="0.12"/>
    <n v="0.12"/>
    <s v="COD"/>
    <n v="571.63920000000007"/>
    <n v="649.47"/>
    <x v="0"/>
  </r>
  <r>
    <s v="SALE1884"/>
    <d v="2024-07-29T00:00:00"/>
    <s v="CUST1053"/>
    <s v="PROD63"/>
    <x v="11"/>
    <n v="2"/>
    <n v="2"/>
    <n v="386.09"/>
    <n v="386.09"/>
    <n v="0.19"/>
    <n v="0.19"/>
    <s v="PayPal"/>
    <n v="625.46579999999994"/>
    <n v="771.9899999999999"/>
    <x v="2"/>
  </r>
  <r>
    <s v="SALE1885"/>
    <d v="2024-12-18T00:00:00"/>
    <s v="CUST1099"/>
    <s v="PROD51"/>
    <x v="18"/>
    <n v="1"/>
    <n v="1"/>
    <n v="891.62"/>
    <n v="891.62"/>
    <n v="0.06"/>
    <n v="0.06"/>
    <s v="PayPal"/>
    <n v="838.12279999999998"/>
    <n v="891.56000000000006"/>
    <x v="0"/>
  </r>
  <r>
    <s v="SALE1886"/>
    <d v="2024-11-21T00:00:00"/>
    <s v="CUST1381"/>
    <s v="PROD64"/>
    <x v="10"/>
    <n v="2"/>
    <n v="2"/>
    <n v="558.9"/>
    <n v="558.9"/>
    <n v="0.05"/>
    <n v="0.05"/>
    <s v="COD"/>
    <n v="1061.9100000000001"/>
    <n v="1117.75"/>
    <x v="0"/>
  </r>
  <r>
    <s v="SALE1887"/>
    <d v="2025-05-20T00:00:00"/>
    <s v="CUST1352"/>
    <s v="PROD1"/>
    <x v="0"/>
    <n v="2"/>
    <n v="2"/>
    <n v="99.04"/>
    <n v="99.04"/>
    <n v="0.26"/>
    <n v="0.26"/>
    <s v="COD"/>
    <n v="146.57919999999999"/>
    <n v="197.82000000000002"/>
    <x v="0"/>
  </r>
  <r>
    <s v="SALE1888"/>
    <d v="2025-03-24T00:00:00"/>
    <s v="CUST1291"/>
    <s v="PROD3"/>
    <x v="2"/>
    <n v="4"/>
    <n v="4"/>
    <n v="625.13"/>
    <n v="625.13"/>
    <n v="0.06"/>
    <n v="0.06"/>
    <s v="Credit Card"/>
    <n v="2350.4888000000001"/>
    <n v="2500.46"/>
    <x v="1"/>
  </r>
  <r>
    <s v="SALE1889"/>
    <d v="2025-06-16T00:00:00"/>
    <s v="CUST1036"/>
    <s v="PROD40"/>
    <x v="14"/>
    <n v="4"/>
    <n v="4"/>
    <n v="38.380000000000003"/>
    <n v="38.380000000000003"/>
    <n v="0.16"/>
    <n v="0.16"/>
    <s v="COD"/>
    <n v="128.95679999999999"/>
    <n v="153.36000000000001"/>
    <x v="3"/>
  </r>
  <r>
    <s v="SALE1890"/>
    <d v="2024-04-22T00:00:00"/>
    <s v="CUST1492"/>
    <s v="PROD94"/>
    <x v="15"/>
    <n v="4"/>
    <n v="4"/>
    <n v="731.72"/>
    <n v="731.72"/>
    <n v="0.22"/>
    <n v="0.22"/>
    <s v="COD"/>
    <n v="2282.9663999999998"/>
    <n v="2926.6600000000003"/>
    <x v="3"/>
  </r>
  <r>
    <s v="SALE1891"/>
    <d v="2025-09-16T00:00:00"/>
    <s v="CUST1457"/>
    <s v="PROD81"/>
    <x v="12"/>
    <n v="3"/>
    <n v="3"/>
    <n v="825.33"/>
    <n v="825.33"/>
    <n v="0.21"/>
    <n v="0.21"/>
    <s v="Credit Card"/>
    <n v="1956.0320999999999"/>
    <n v="2475.7800000000002"/>
    <x v="3"/>
  </r>
  <r>
    <s v="SALE1892"/>
    <d v="2023-12-09T00:00:00"/>
    <s v="CUST1059"/>
    <s v="PROD70"/>
    <x v="7"/>
    <n v="2"/>
    <n v="2"/>
    <n v="47.3"/>
    <n v="47.3"/>
    <n v="0.01"/>
    <n v="0.01"/>
    <s v="PayPal"/>
    <n v="93.653999999999996"/>
    <n v="94.589999999999989"/>
    <x v="2"/>
  </r>
  <r>
    <s v="SALE1893"/>
    <d v="2024-07-20T00:00:00"/>
    <s v="CUST1171"/>
    <s v="PROD72"/>
    <x v="1"/>
    <n v="1"/>
    <n v="1"/>
    <n v="389.12"/>
    <n v="389.12"/>
    <n v="0.18"/>
    <n v="0.18"/>
    <s v="PayPal"/>
    <n v="319.07839999999999"/>
    <n v="388.94"/>
    <x v="0"/>
  </r>
  <r>
    <s v="SALE1894"/>
    <d v="2024-09-23T00:00:00"/>
    <s v="CUST1458"/>
    <s v="PROD82"/>
    <x v="14"/>
    <n v="3"/>
    <n v="3"/>
    <n v="543.83000000000004"/>
    <n v="543.83000000000004"/>
    <n v="0.05"/>
    <n v="0.05"/>
    <s v="Credit Card"/>
    <n v="1549.9155000000001"/>
    <n v="1631.4400000000003"/>
    <x v="3"/>
  </r>
  <r>
    <s v="SALE1895"/>
    <d v="2024-05-11T00:00:00"/>
    <s v="CUST1024"/>
    <s v="PROD14"/>
    <x v="8"/>
    <n v="2"/>
    <n v="2"/>
    <n v="660.27"/>
    <n v="660.27"/>
    <n v="0.01"/>
    <n v="0.01"/>
    <s v="PayPal"/>
    <n v="1307.3345999999999"/>
    <n v="1320.53"/>
    <x v="0"/>
  </r>
  <r>
    <s v="SALE1896"/>
    <d v="2025-05-03T00:00:00"/>
    <s v="CUST1434"/>
    <s v="PROD13"/>
    <x v="2"/>
    <n v="4"/>
    <n v="4"/>
    <n v="729.31"/>
    <n v="729.31"/>
    <n v="0.03"/>
    <n v="0.03"/>
    <s v="Credit Card"/>
    <n v="2829.7228"/>
    <n v="2917.2099999999996"/>
    <x v="1"/>
  </r>
  <r>
    <s v="SALE1897"/>
    <d v="2024-02-23T00:00:00"/>
    <s v="CUST1421"/>
    <s v="PROD87"/>
    <x v="16"/>
    <n v="2"/>
    <n v="2"/>
    <n v="152.91"/>
    <n v="152.91"/>
    <n v="0.24"/>
    <n v="0.24"/>
    <s v="PayPal"/>
    <n v="232.42320000000001"/>
    <n v="305.58"/>
    <x v="3"/>
  </r>
  <r>
    <s v="SALE1898"/>
    <d v="2024-02-22T00:00:00"/>
    <s v="CUST1461"/>
    <s v="PROD74"/>
    <x v="10"/>
    <n v="4"/>
    <n v="4"/>
    <n v="592.14"/>
    <n v="592.14"/>
    <n v="0.12"/>
    <n v="0.12"/>
    <s v="COD"/>
    <n v="2084.3328000000001"/>
    <n v="2368.44"/>
    <x v="0"/>
  </r>
  <r>
    <s v="SALE1899"/>
    <d v="2024-08-21T00:00:00"/>
    <s v="CUST1062"/>
    <s v="PROD78"/>
    <x v="18"/>
    <n v="1"/>
    <n v="1"/>
    <n v="984.37"/>
    <n v="984.37"/>
    <n v="0"/>
    <n v="0"/>
    <s v="PayPal"/>
    <n v="984.37"/>
    <n v="984.37"/>
    <x v="0"/>
  </r>
  <r>
    <s v="SALE1900"/>
    <d v="2024-02-07T00:00:00"/>
    <s v="CUST1292"/>
    <s v="PROD1"/>
    <x v="18"/>
    <n v="2"/>
    <n v="2"/>
    <n v="237.59"/>
    <n v="237.59"/>
    <n v="0.12"/>
    <n v="0.12"/>
    <s v="Credit Card"/>
    <n v="418.15839999999997"/>
    <n v="475.06"/>
    <x v="0"/>
  </r>
  <r>
    <s v="SALE1901"/>
    <d v="2023-11-20T00:00:00"/>
    <s v="CUST1431"/>
    <s v="PROD25"/>
    <x v="2"/>
    <n v="1"/>
    <n v="1"/>
    <n v="52.06"/>
    <n v="52.06"/>
    <n v="0.27"/>
    <n v="0.27"/>
    <s v="COD"/>
    <n v="38.003799999999998"/>
    <n v="51.79"/>
    <x v="1"/>
  </r>
  <r>
    <s v="SALE1902"/>
    <d v="2025-02-03T00:00:00"/>
    <s v="CUST1455"/>
    <s v="PROD3"/>
    <x v="8"/>
    <n v="2"/>
    <n v="2"/>
    <n v="594.63"/>
    <n v="594.63"/>
    <n v="0.12"/>
    <n v="0.12"/>
    <s v="Credit Card"/>
    <n v="1046.5488"/>
    <n v="1189.1400000000001"/>
    <x v="0"/>
  </r>
  <r>
    <s v="SALE1903"/>
    <d v="2024-12-18T00:00:00"/>
    <s v="CUST1167"/>
    <s v="PROD3"/>
    <x v="6"/>
    <n v="3"/>
    <n v="3"/>
    <n v="476.1"/>
    <n v="476.1"/>
    <n v="0.05"/>
    <n v="0.05"/>
    <s v="COD"/>
    <n v="1356.885"/>
    <n v="1428.2500000000002"/>
    <x v="3"/>
  </r>
  <r>
    <s v="SALE1904"/>
    <d v="2024-08-10T00:00:00"/>
    <s v="CUST1061"/>
    <s v="PROD61"/>
    <x v="16"/>
    <n v="1"/>
    <n v="1"/>
    <n v="546.47"/>
    <n v="546.47"/>
    <n v="0.08"/>
    <n v="0.08"/>
    <s v="COD"/>
    <n v="502.75240000000002"/>
    <n v="546.39"/>
    <x v="3"/>
  </r>
  <r>
    <s v="SALE1905"/>
    <d v="2025-04-13T00:00:00"/>
    <s v="CUST1176"/>
    <s v="PROD75"/>
    <x v="18"/>
    <n v="1"/>
    <n v="1"/>
    <n v="979.49"/>
    <n v="979.49"/>
    <n v="0.19"/>
    <n v="0.19"/>
    <s v="COD"/>
    <n v="793.38690000000008"/>
    <n v="979.3"/>
    <x v="0"/>
  </r>
  <r>
    <s v="SALE1906"/>
    <d v="2023-12-29T00:00:00"/>
    <s v="CUST1193"/>
    <s v="PROD17"/>
    <x v="17"/>
    <n v="3"/>
    <n v="3"/>
    <n v="988.53"/>
    <n v="988.53"/>
    <n v="0.3"/>
    <n v="0.3"/>
    <s v="COD"/>
    <n v="2075.913"/>
    <n v="2965.29"/>
    <x v="2"/>
  </r>
  <r>
    <s v="SALE1907"/>
    <d v="2025-02-16T00:00:00"/>
    <s v="CUST1255"/>
    <s v="PROD76"/>
    <x v="0"/>
    <n v="4"/>
    <n v="4"/>
    <n v="849.29"/>
    <n v="849.29"/>
    <n v="0.26"/>
    <n v="0.26"/>
    <s v="Credit Card"/>
    <n v="2513.8984"/>
    <n v="3396.8999999999996"/>
    <x v="0"/>
  </r>
  <r>
    <s v="SALE1908"/>
    <d v="2024-01-27T00:00:00"/>
    <s v="CUST1343"/>
    <s v="PROD95"/>
    <x v="7"/>
    <n v="2"/>
    <n v="2"/>
    <n v="452.29"/>
    <n v="452.29"/>
    <n v="0.01"/>
    <n v="0.01"/>
    <s v="COD"/>
    <n v="895.53420000000006"/>
    <n v="904.57"/>
    <x v="2"/>
  </r>
  <r>
    <s v="SALE1909"/>
    <d v="2024-07-22T00:00:00"/>
    <s v="CUST1445"/>
    <s v="PROD54"/>
    <x v="14"/>
    <n v="2"/>
    <n v="2"/>
    <n v="810.81"/>
    <n v="810.81"/>
    <n v="0.11"/>
    <n v="0.11"/>
    <s v="COD"/>
    <n v="1443.2418"/>
    <n v="1621.51"/>
    <x v="3"/>
  </r>
  <r>
    <s v="SALE1910"/>
    <d v="2024-09-25T00:00:00"/>
    <s v="CUST1031"/>
    <s v="PROD61"/>
    <x v="2"/>
    <n v="1"/>
    <n v="1"/>
    <n v="846.67"/>
    <n v="846.67"/>
    <n v="0.1"/>
    <n v="0.1"/>
    <s v="COD"/>
    <n v="762.00299999999993"/>
    <n v="846.56999999999994"/>
    <x v="1"/>
  </r>
  <r>
    <s v="SALE1911"/>
    <d v="2024-03-16T00:00:00"/>
    <s v="CUST1017"/>
    <s v="PROD24"/>
    <x v="16"/>
    <n v="4"/>
    <n v="4"/>
    <n v="73.55"/>
    <n v="73.55"/>
    <n v="0.24"/>
    <n v="0.24"/>
    <s v="COD"/>
    <n v="223.59200000000001"/>
    <n v="293.95999999999998"/>
    <x v="3"/>
  </r>
  <r>
    <s v="SALE1912"/>
    <d v="2025-07-23T00:00:00"/>
    <s v="CUST1278"/>
    <s v="PROD92"/>
    <x v="16"/>
    <n v="1"/>
    <n v="1"/>
    <n v="882.03"/>
    <n v="882.03"/>
    <n v="0.04"/>
    <n v="0.04"/>
    <s v="COD"/>
    <n v="846.74879999999996"/>
    <n v="881.99"/>
    <x v="3"/>
  </r>
  <r>
    <s v="SALE1913"/>
    <d v="2024-10-24T00:00:00"/>
    <s v="CUST1008"/>
    <s v="PROD22"/>
    <x v="7"/>
    <n v="1"/>
    <n v="1"/>
    <n v="958.44"/>
    <n v="958.44"/>
    <n v="0.21"/>
    <n v="0.21"/>
    <s v="Credit Card"/>
    <n v="757.16760000000011"/>
    <n v="958.23"/>
    <x v="2"/>
  </r>
  <r>
    <s v="SALE1914"/>
    <d v="2024-09-25T00:00:00"/>
    <s v="CUST1008"/>
    <s v="PROD99"/>
    <x v="17"/>
    <n v="1"/>
    <n v="1"/>
    <n v="716.29"/>
    <n v="716.29"/>
    <n v="0.01"/>
    <n v="0.01"/>
    <s v="PayPal"/>
    <n v="709.12709999999993"/>
    <n v="716.28"/>
    <x v="2"/>
  </r>
  <r>
    <s v="SALE1915"/>
    <d v="2024-04-26T00:00:00"/>
    <s v="CUST1323"/>
    <s v="PROD9"/>
    <x v="9"/>
    <n v="2"/>
    <n v="2"/>
    <n v="409.14"/>
    <n v="409.14"/>
    <n v="0.01"/>
    <n v="0.01"/>
    <s v="PayPal"/>
    <n v="810.09719999999993"/>
    <n v="818.27"/>
    <x v="1"/>
  </r>
  <r>
    <s v="SALE1916"/>
    <d v="2025-02-26T00:00:00"/>
    <s v="CUST1084"/>
    <s v="PROD99"/>
    <x v="11"/>
    <n v="4"/>
    <n v="4"/>
    <n v="261.73"/>
    <n v="261.73"/>
    <n v="0.1"/>
    <n v="0.1"/>
    <s v="PayPal"/>
    <n v="942.22800000000007"/>
    <n v="1046.8200000000002"/>
    <x v="2"/>
  </r>
  <r>
    <s v="SALE1917"/>
    <d v="2025-01-04T00:00:00"/>
    <s v="CUST1466"/>
    <s v="PROD12"/>
    <x v="6"/>
    <n v="2"/>
    <n v="2"/>
    <n v="687.35"/>
    <n v="687.35"/>
    <n v="0.2"/>
    <n v="0.2"/>
    <s v="COD"/>
    <n v="1099.76"/>
    <n v="1374.5"/>
    <x v="3"/>
  </r>
  <r>
    <s v="SALE1918"/>
    <d v="2025-09-21T00:00:00"/>
    <s v="CUST1207"/>
    <s v="PROD84"/>
    <x v="2"/>
    <n v="2"/>
    <n v="2"/>
    <n v="30.14"/>
    <n v="30.14"/>
    <n v="0.21"/>
    <n v="0.21"/>
    <s v="Credit Card"/>
    <n v="47.621200000000002"/>
    <n v="60.07"/>
    <x v="1"/>
  </r>
  <r>
    <s v="SALE1919"/>
    <d v="2024-12-25T00:00:00"/>
    <s v="CUST1099"/>
    <s v="PROD34"/>
    <x v="2"/>
    <n v="3"/>
    <n v="3"/>
    <n v="570.12"/>
    <n v="570.12"/>
    <n v="0.12"/>
    <n v="0.12"/>
    <s v="PayPal"/>
    <n v="1505.1168"/>
    <n v="1710.2400000000002"/>
    <x v="1"/>
  </r>
  <r>
    <s v="SALE1920"/>
    <d v="2025-08-14T00:00:00"/>
    <s v="CUST1281"/>
    <s v="PROD77"/>
    <x v="12"/>
    <n v="3"/>
    <n v="3"/>
    <n v="401.87"/>
    <n v="401.87"/>
    <n v="0.28999999999999998"/>
    <n v="0.28999999999999998"/>
    <s v="COD"/>
    <n v="855.98310000000004"/>
    <n v="1205.3200000000002"/>
    <x v="3"/>
  </r>
  <r>
    <s v="SALE1921"/>
    <d v="2024-11-28T00:00:00"/>
    <s v="CUST1496"/>
    <s v="PROD79"/>
    <x v="18"/>
    <n v="4"/>
    <n v="4"/>
    <n v="619.35"/>
    <n v="619.35"/>
    <n v="0.3"/>
    <n v="0.3"/>
    <s v="Credit Card"/>
    <n v="1734.18"/>
    <n v="2477.1"/>
    <x v="0"/>
  </r>
  <r>
    <s v="SALE1922"/>
    <d v="2023-12-16T00:00:00"/>
    <s v="CUST1247"/>
    <s v="PROD46"/>
    <x v="1"/>
    <n v="4"/>
    <n v="4"/>
    <n v="569.36"/>
    <n v="569.36"/>
    <n v="0.27"/>
    <n v="0.27"/>
    <s v="PayPal"/>
    <n v="1662.5311999999999"/>
    <n v="2277.17"/>
    <x v="0"/>
  </r>
  <r>
    <s v="SALE1923"/>
    <d v="2024-02-22T00:00:00"/>
    <s v="CUST1476"/>
    <s v="PROD27"/>
    <x v="5"/>
    <n v="2"/>
    <n v="2"/>
    <n v="846.35"/>
    <n v="846.35"/>
    <n v="0.3"/>
    <n v="0.3"/>
    <s v="COD"/>
    <n v="1184.8900000000001"/>
    <n v="1692.4"/>
    <x v="2"/>
  </r>
  <r>
    <s v="SALE1924"/>
    <d v="2025-07-11T00:00:00"/>
    <s v="CUST1434"/>
    <s v="PROD30"/>
    <x v="17"/>
    <n v="1"/>
    <n v="1"/>
    <n v="788.45"/>
    <n v="788.45"/>
    <n v="0.28999999999999998"/>
    <n v="0.28999999999999998"/>
    <s v="PayPal"/>
    <n v="559.79949999999997"/>
    <n v="788.16000000000008"/>
    <x v="2"/>
  </r>
  <r>
    <s v="SALE1925"/>
    <d v="2025-08-11T00:00:00"/>
    <s v="CUST1360"/>
    <s v="PROD35"/>
    <x v="18"/>
    <n v="2"/>
    <n v="2"/>
    <n v="338.81"/>
    <n v="338.81"/>
    <n v="7.0000000000000007E-2"/>
    <n v="7.0000000000000007E-2"/>
    <s v="COD"/>
    <n v="630.1866"/>
    <n v="677.55"/>
    <x v="0"/>
  </r>
  <r>
    <s v="SALE1926"/>
    <d v="2025-09-07T00:00:00"/>
    <s v="CUST1026"/>
    <s v="PROD14"/>
    <x v="3"/>
    <n v="4"/>
    <n v="4"/>
    <n v="94.48"/>
    <n v="94.48"/>
    <n v="0.06"/>
    <n v="0.06"/>
    <s v="COD"/>
    <n v="355.2448"/>
    <n v="377.86"/>
    <x v="0"/>
  </r>
  <r>
    <s v="SALE1927"/>
    <d v="2024-09-10T00:00:00"/>
    <s v="CUST1477"/>
    <s v="PROD19"/>
    <x v="13"/>
    <n v="3"/>
    <n v="3"/>
    <n v="941.85"/>
    <n v="941.85"/>
    <n v="0.16"/>
    <n v="0.16"/>
    <s v="PayPal"/>
    <n v="2373.462"/>
    <n v="2825.3900000000003"/>
    <x v="3"/>
  </r>
  <r>
    <s v="SALE1928"/>
    <d v="2023-11-27T00:00:00"/>
    <s v="CUST1161"/>
    <s v="PROD45"/>
    <x v="3"/>
    <n v="2"/>
    <n v="2"/>
    <n v="336.97"/>
    <n v="336.97"/>
    <n v="0.14000000000000001"/>
    <n v="0.14000000000000001"/>
    <s v="PayPal"/>
    <n v="579.58840000000009"/>
    <n v="673.80000000000007"/>
    <x v="0"/>
  </r>
  <r>
    <s v="SALE1929"/>
    <d v="2024-06-23T00:00:00"/>
    <s v="CUST1310"/>
    <s v="PROD5"/>
    <x v="3"/>
    <n v="2"/>
    <n v="2"/>
    <n v="344.16"/>
    <n v="344.16"/>
    <n v="0.09"/>
    <n v="0.09"/>
    <s v="PayPal"/>
    <n v="626.37120000000004"/>
    <n v="688.23"/>
    <x v="0"/>
  </r>
  <r>
    <s v="SALE1930"/>
    <d v="2025-07-09T00:00:00"/>
    <s v="CUST1300"/>
    <s v="PROD48"/>
    <x v="11"/>
    <n v="1"/>
    <n v="1"/>
    <n v="841.53"/>
    <n v="841.53"/>
    <n v="0.15"/>
    <n v="0.15"/>
    <s v="Credit Card"/>
    <n v="715.30049999999994"/>
    <n v="841.38"/>
    <x v="2"/>
  </r>
  <r>
    <s v="SALE1931"/>
    <d v="2025-06-17T00:00:00"/>
    <s v="CUST1424"/>
    <s v="PROD83"/>
    <x v="1"/>
    <n v="3"/>
    <n v="3"/>
    <n v="63.36"/>
    <n v="63.36"/>
    <n v="0.28999999999999998"/>
    <n v="0.28999999999999998"/>
    <s v="COD"/>
    <n v="134.95679999999999"/>
    <n v="189.79"/>
    <x v="0"/>
  </r>
  <r>
    <s v="SALE1932"/>
    <d v="2025-07-01T00:00:00"/>
    <s v="CUST1496"/>
    <s v="PROD78"/>
    <x v="2"/>
    <n v="2"/>
    <n v="2"/>
    <n v="552.49"/>
    <n v="552.49"/>
    <n v="0.1"/>
    <n v="0.1"/>
    <s v="Credit Card"/>
    <n v="994.48200000000008"/>
    <n v="1104.8800000000001"/>
    <x v="1"/>
  </r>
  <r>
    <s v="SALE1933"/>
    <d v="2025-03-04T00:00:00"/>
    <s v="CUST1236"/>
    <s v="PROD24"/>
    <x v="16"/>
    <n v="3"/>
    <n v="3"/>
    <n v="447.38"/>
    <n v="447.38"/>
    <n v="0.03"/>
    <n v="0.03"/>
    <s v="Credit Card"/>
    <n v="1301.8758"/>
    <n v="1342.11"/>
    <x v="3"/>
  </r>
  <r>
    <s v="SALE1934"/>
    <d v="2023-11-20T00:00:00"/>
    <s v="CUST1450"/>
    <s v="PROD73"/>
    <x v="12"/>
    <n v="1"/>
    <n v="1"/>
    <n v="727.7"/>
    <n v="727.7"/>
    <n v="0.21"/>
    <n v="0.21"/>
    <s v="COD"/>
    <n v="574.88300000000004"/>
    <n v="727.49"/>
    <x v="3"/>
  </r>
  <r>
    <s v="SALE1935"/>
    <d v="2023-11-28T00:00:00"/>
    <s v="CUST1436"/>
    <s v="PROD51"/>
    <x v="4"/>
    <n v="4"/>
    <n v="4"/>
    <n v="581.34"/>
    <n v="581.34"/>
    <n v="0.08"/>
    <n v="0.08"/>
    <s v="Credit Card"/>
    <n v="2139.3312000000001"/>
    <n v="2325.2800000000002"/>
    <x v="2"/>
  </r>
  <r>
    <s v="SALE1936"/>
    <d v="2025-05-16T00:00:00"/>
    <s v="CUST1096"/>
    <s v="PROD66"/>
    <x v="8"/>
    <n v="1"/>
    <n v="1"/>
    <n v="338.83"/>
    <n v="338.83"/>
    <n v="0.19"/>
    <n v="0.19"/>
    <s v="PayPal"/>
    <n v="274.45229999999998"/>
    <n v="338.64"/>
    <x v="0"/>
  </r>
  <r>
    <s v="SALE1937"/>
    <d v="2023-12-05T00:00:00"/>
    <s v="CUST1285"/>
    <s v="PROD49"/>
    <x v="13"/>
    <n v="4"/>
    <n v="4"/>
    <n v="568.80999999999995"/>
    <n v="568.80999999999995"/>
    <n v="0.25"/>
    <n v="0.25"/>
    <s v="Credit Card"/>
    <n v="1706.43"/>
    <n v="2274.9899999999998"/>
    <x v="3"/>
  </r>
  <r>
    <s v="SALE1938"/>
    <d v="2024-11-11T00:00:00"/>
    <s v="CUST1375"/>
    <s v="PROD61"/>
    <x v="1"/>
    <n v="2"/>
    <n v="2"/>
    <n v="352.63"/>
    <n v="352.63"/>
    <n v="0.15"/>
    <n v="0.15"/>
    <s v="PayPal"/>
    <n v="599.471"/>
    <n v="705.11"/>
    <x v="0"/>
  </r>
  <r>
    <s v="SALE1939"/>
    <d v="2024-03-31T00:00:00"/>
    <s v="CUST1156"/>
    <s v="PROD96"/>
    <x v="13"/>
    <n v="2"/>
    <n v="2"/>
    <n v="629.86"/>
    <n v="629.86"/>
    <n v="0.15"/>
    <n v="0.15"/>
    <s v="PayPal"/>
    <n v="1070.7619999999999"/>
    <n v="1259.57"/>
    <x v="3"/>
  </r>
  <r>
    <s v="SALE1940"/>
    <d v="2025-05-16T00:00:00"/>
    <s v="CUST1493"/>
    <s v="PROD98"/>
    <x v="0"/>
    <n v="3"/>
    <n v="3"/>
    <n v="212.08"/>
    <n v="212.08"/>
    <n v="7.0000000000000007E-2"/>
    <n v="7.0000000000000007E-2"/>
    <s v="Credit Card"/>
    <n v="591.70319999999992"/>
    <n v="636.16999999999996"/>
    <x v="0"/>
  </r>
  <r>
    <s v="SALE1941"/>
    <d v="2024-10-25T00:00:00"/>
    <s v="CUST1161"/>
    <s v="PROD57"/>
    <x v="17"/>
    <n v="3"/>
    <n v="3"/>
    <n v="878.62"/>
    <n v="878.62"/>
    <n v="0.05"/>
    <n v="0.05"/>
    <s v="PayPal"/>
    <n v="2504.067"/>
    <n v="2635.81"/>
    <x v="2"/>
  </r>
  <r>
    <s v="SALE1942"/>
    <d v="2025-01-22T00:00:00"/>
    <s v="CUST1261"/>
    <s v="PROD80"/>
    <x v="15"/>
    <n v="4"/>
    <n v="4"/>
    <n v="87.83"/>
    <n v="87.83"/>
    <n v="0.23"/>
    <n v="0.23"/>
    <s v="PayPal"/>
    <n v="270.51639999999998"/>
    <n v="351.09"/>
    <x v="3"/>
  </r>
  <r>
    <s v="SALE1943"/>
    <d v="2025-06-06T00:00:00"/>
    <s v="CUST1275"/>
    <s v="PROD56"/>
    <x v="11"/>
    <n v="3"/>
    <n v="3"/>
    <n v="442.64"/>
    <n v="442.64"/>
    <n v="0.15"/>
    <n v="0.15"/>
    <s v="COD"/>
    <n v="1128.732"/>
    <n v="1327.77"/>
    <x v="2"/>
  </r>
  <r>
    <s v="SALE1944"/>
    <d v="2025-05-18T00:00:00"/>
    <s v="CUST1093"/>
    <s v="PROD38"/>
    <x v="17"/>
    <n v="3"/>
    <n v="3"/>
    <n v="410.04"/>
    <n v="410.04"/>
    <n v="0.09"/>
    <n v="0.09"/>
    <s v="COD"/>
    <n v="1119.4092000000001"/>
    <n v="1230.0300000000002"/>
    <x v="2"/>
  </r>
  <r>
    <s v="SALE1945"/>
    <d v="2025-05-20T00:00:00"/>
    <s v="CUST1133"/>
    <s v="PROD94"/>
    <x v="1"/>
    <n v="1"/>
    <n v="1"/>
    <n v="355.31"/>
    <n v="355.31"/>
    <n v="0.27"/>
    <n v="0.27"/>
    <s v="Credit Card"/>
    <n v="259.37630000000001"/>
    <n v="355.04"/>
    <x v="0"/>
  </r>
  <r>
    <s v="SALE1946"/>
    <d v="2024-11-11T00:00:00"/>
    <s v="CUST1376"/>
    <s v="PROD9"/>
    <x v="13"/>
    <n v="4"/>
    <n v="4"/>
    <n v="243.13"/>
    <n v="243.13"/>
    <n v="0.25"/>
    <n v="0.25"/>
    <s v="COD"/>
    <n v="729.39"/>
    <n v="972.27"/>
    <x v="3"/>
  </r>
  <r>
    <s v="SALE1947"/>
    <d v="2024-11-18T00:00:00"/>
    <s v="CUST1229"/>
    <s v="PROD59"/>
    <x v="19"/>
    <n v="2"/>
    <n v="2"/>
    <n v="410.63"/>
    <n v="410.63"/>
    <n v="0.28000000000000003"/>
    <n v="0.28000000000000003"/>
    <s v="COD"/>
    <n v="591.30719999999997"/>
    <n v="820.98"/>
    <x v="2"/>
  </r>
  <r>
    <s v="SALE1948"/>
    <d v="2024-01-02T00:00:00"/>
    <s v="CUST1425"/>
    <s v="PROD94"/>
    <x v="15"/>
    <n v="4"/>
    <n v="4"/>
    <n v="101.25"/>
    <n v="101.25"/>
    <n v="0.16"/>
    <n v="0.16"/>
    <s v="PayPal"/>
    <n v="340.2"/>
    <n v="404.84"/>
    <x v="3"/>
  </r>
  <r>
    <s v="SALE1949"/>
    <d v="2024-01-10T00:00:00"/>
    <s v="CUST1226"/>
    <s v="PROD7"/>
    <x v="1"/>
    <n v="4"/>
    <n v="4"/>
    <n v="716.39"/>
    <n v="716.39"/>
    <n v="0.03"/>
    <n v="0.03"/>
    <s v="PayPal"/>
    <n v="2779.5931999999998"/>
    <n v="2865.5299999999997"/>
    <x v="0"/>
  </r>
  <r>
    <s v="SALE1950"/>
    <d v="2024-01-20T00:00:00"/>
    <s v="CUST1094"/>
    <s v="PROD73"/>
    <x v="8"/>
    <n v="1"/>
    <n v="1"/>
    <n v="721.74"/>
    <n v="721.74"/>
    <n v="0.24"/>
    <n v="0.24"/>
    <s v="PayPal"/>
    <n v="548.52240000000006"/>
    <n v="721.5"/>
    <x v="0"/>
  </r>
  <r>
    <s v="SALE1951"/>
    <d v="2025-02-14T00:00:00"/>
    <s v="CUST1054"/>
    <s v="PROD62"/>
    <x v="19"/>
    <n v="2"/>
    <n v="2"/>
    <n v="527.91"/>
    <n v="527.91"/>
    <n v="0.02"/>
    <n v="0.02"/>
    <s v="Credit Card"/>
    <n v="1034.7036000000001"/>
    <n v="1055.8"/>
    <x v="2"/>
  </r>
  <r>
    <s v="SALE1952"/>
    <d v="2024-08-21T00:00:00"/>
    <s v="CUST1319"/>
    <s v="PROD52"/>
    <x v="13"/>
    <n v="2"/>
    <n v="2"/>
    <n v="945.92"/>
    <n v="945.92"/>
    <n v="0.19"/>
    <n v="0.19"/>
    <s v="COD"/>
    <n v="1532.3904"/>
    <n v="1891.6499999999999"/>
    <x v="3"/>
  </r>
  <r>
    <s v="SALE1953"/>
    <d v="2025-05-03T00:00:00"/>
    <s v="CUST1081"/>
    <s v="PROD56"/>
    <x v="1"/>
    <n v="2"/>
    <n v="2"/>
    <n v="981.35"/>
    <n v="981.35"/>
    <n v="0.16"/>
    <n v="0.16"/>
    <s v="PayPal"/>
    <n v="1648.6679999999999"/>
    <n v="1962.54"/>
    <x v="0"/>
  </r>
  <r>
    <s v="SALE1954"/>
    <d v="2025-06-11T00:00:00"/>
    <s v="CUST1223"/>
    <s v="PROD59"/>
    <x v="0"/>
    <n v="1"/>
    <n v="1"/>
    <n v="913.99"/>
    <n v="913.99"/>
    <n v="0.14000000000000001"/>
    <n v="0.14000000000000001"/>
    <s v="Credit Card"/>
    <n v="786.03139999999996"/>
    <n v="913.85"/>
    <x v="0"/>
  </r>
  <r>
    <s v="SALE1955"/>
    <d v="2025-07-25T00:00:00"/>
    <s v="CUST1011"/>
    <s v="PROD66"/>
    <x v="2"/>
    <n v="4"/>
    <n v="4"/>
    <n v="270.69"/>
    <n v="270.69"/>
    <n v="0.18"/>
    <n v="0.18"/>
    <s v="PayPal"/>
    <n v="887.86320000000001"/>
    <n v="1082.58"/>
    <x v="1"/>
  </r>
  <r>
    <s v="SALE1956"/>
    <d v="2025-01-30T00:00:00"/>
    <s v="CUST1161"/>
    <s v="PROD77"/>
    <x v="16"/>
    <n v="3"/>
    <n v="3"/>
    <n v="998.58"/>
    <n v="998.58"/>
    <n v="0.02"/>
    <n v="0.02"/>
    <s v="Credit Card"/>
    <n v="2935.8252000000002"/>
    <n v="2995.7200000000003"/>
    <x v="3"/>
  </r>
  <r>
    <s v="SALE1957"/>
    <d v="2025-05-29T00:00:00"/>
    <s v="CUST1456"/>
    <s v="PROD37"/>
    <x v="11"/>
    <n v="3"/>
    <n v="3"/>
    <n v="765.12"/>
    <n v="765.12"/>
    <n v="0.18"/>
    <n v="0.18"/>
    <s v="Credit Card"/>
    <n v="1882.1952000000001"/>
    <n v="2295.1800000000003"/>
    <x v="2"/>
  </r>
  <r>
    <s v="SALE1958"/>
    <d v="2023-10-17T00:00:00"/>
    <s v="CUST1072"/>
    <s v="PROD64"/>
    <x v="12"/>
    <n v="3"/>
    <n v="3"/>
    <n v="449.99"/>
    <n v="449.99"/>
    <n v="0.17"/>
    <n v="0.17"/>
    <s v="COD"/>
    <n v="1120.4751000000001"/>
    <n v="1349.8"/>
    <x v="3"/>
  </r>
  <r>
    <s v="SALE1959"/>
    <d v="2024-12-13T00:00:00"/>
    <s v="CUST1252"/>
    <s v="PROD43"/>
    <x v="19"/>
    <n v="2"/>
    <n v="2"/>
    <n v="249.02"/>
    <n v="249.02"/>
    <n v="0.01"/>
    <n v="0.01"/>
    <s v="COD"/>
    <n v="493.05959999999999"/>
    <n v="498.03000000000003"/>
    <x v="2"/>
  </r>
  <r>
    <s v="SALE1960"/>
    <d v="2024-06-11T00:00:00"/>
    <s v="CUST1137"/>
    <s v="PROD57"/>
    <x v="12"/>
    <n v="3"/>
    <n v="3"/>
    <n v="223.64"/>
    <n v="223.64"/>
    <n v="0.05"/>
    <n v="0.05"/>
    <s v="Credit Card"/>
    <n v="637.37399999999991"/>
    <n v="670.87"/>
    <x v="3"/>
  </r>
  <r>
    <s v="SALE1961"/>
    <d v="2025-10-04T00:00:00"/>
    <s v="CUST1106"/>
    <s v="PROD24"/>
    <x v="5"/>
    <n v="2"/>
    <n v="2"/>
    <n v="92.94"/>
    <n v="92.94"/>
    <n v="0.12"/>
    <n v="0.12"/>
    <s v="Credit Card"/>
    <n v="163.5744"/>
    <n v="185.76"/>
    <x v="2"/>
  </r>
  <r>
    <s v="SALE1962"/>
    <d v="2024-04-19T00:00:00"/>
    <s v="CUST1361"/>
    <s v="PROD16"/>
    <x v="17"/>
    <n v="4"/>
    <n v="4"/>
    <n v="268.3"/>
    <n v="268.3"/>
    <n v="0.02"/>
    <n v="0.02"/>
    <s v="COD"/>
    <n v="1051.7360000000001"/>
    <n v="1073.18"/>
    <x v="2"/>
  </r>
  <r>
    <s v="SALE1963"/>
    <d v="2025-04-23T00:00:00"/>
    <s v="CUST1442"/>
    <s v="PROD59"/>
    <x v="12"/>
    <n v="4"/>
    <n v="4"/>
    <n v="835.61"/>
    <n v="835.61"/>
    <n v="0.03"/>
    <n v="0.03"/>
    <s v="Credit Card"/>
    <n v="3242.1668"/>
    <n v="3342.41"/>
    <x v="3"/>
  </r>
  <r>
    <s v="SALE1964"/>
    <d v="2024-04-23T00:00:00"/>
    <s v="CUST1382"/>
    <s v="PROD68"/>
    <x v="3"/>
    <n v="3"/>
    <n v="3"/>
    <n v="120.97"/>
    <n v="120.97"/>
    <n v="0.11"/>
    <n v="0.11"/>
    <s v="Credit Card"/>
    <n v="322.98989999999998"/>
    <n v="362.79999999999995"/>
    <x v="0"/>
  </r>
  <r>
    <s v="SALE1965"/>
    <d v="2024-05-12T00:00:00"/>
    <s v="CUST1030"/>
    <s v="PROD40"/>
    <x v="11"/>
    <n v="2"/>
    <n v="2"/>
    <n v="26.36"/>
    <n v="26.36"/>
    <n v="0.03"/>
    <n v="0.03"/>
    <s v="COD"/>
    <n v="51.138399999999997"/>
    <n v="52.69"/>
    <x v="2"/>
  </r>
  <r>
    <s v="SALE1966"/>
    <d v="2025-08-12T00:00:00"/>
    <s v="CUST1033"/>
    <s v="PROD77"/>
    <x v="16"/>
    <n v="1"/>
    <n v="1"/>
    <n v="918.87"/>
    <n v="918.87"/>
    <n v="0.11"/>
    <n v="0.11"/>
    <s v="PayPal"/>
    <n v="817.79430000000002"/>
    <n v="918.76"/>
    <x v="3"/>
  </r>
  <r>
    <s v="SALE1967"/>
    <d v="2025-05-17T00:00:00"/>
    <s v="CUST1031"/>
    <s v="PROD67"/>
    <x v="19"/>
    <n v="2"/>
    <n v="2"/>
    <n v="924.73"/>
    <n v="924.73"/>
    <n v="0.28999999999999998"/>
    <n v="0.28999999999999998"/>
    <s v="PayPal"/>
    <n v="1313.1166000000001"/>
    <n v="1849.17"/>
    <x v="2"/>
  </r>
  <r>
    <s v="SALE1968"/>
    <d v="2025-01-08T00:00:00"/>
    <s v="CUST1021"/>
    <s v="PROD12"/>
    <x v="15"/>
    <n v="3"/>
    <n v="3"/>
    <n v="195.31"/>
    <n v="195.31"/>
    <n v="0.13"/>
    <n v="0.13"/>
    <s v="COD"/>
    <n v="509.75909999999999"/>
    <n v="585.80000000000007"/>
    <x v="3"/>
  </r>
  <r>
    <s v="SALE1969"/>
    <d v="2025-05-16T00:00:00"/>
    <s v="CUST1142"/>
    <s v="PROD38"/>
    <x v="2"/>
    <n v="1"/>
    <n v="1"/>
    <n v="91.38"/>
    <n v="91.38"/>
    <n v="0.14000000000000001"/>
    <n v="0.14000000000000001"/>
    <s v="Credit Card"/>
    <n v="78.586799999999997"/>
    <n v="91.24"/>
    <x v="1"/>
  </r>
  <r>
    <s v="SALE1970"/>
    <d v="2024-09-28T00:00:00"/>
    <s v="CUST1483"/>
    <s v="PROD86"/>
    <x v="19"/>
    <n v="2"/>
    <n v="2"/>
    <n v="494.35"/>
    <n v="494.35"/>
    <n v="0.1"/>
    <n v="0.1"/>
    <s v="Credit Card"/>
    <n v="889.83"/>
    <n v="988.6"/>
    <x v="2"/>
  </r>
  <r>
    <s v="SALE1971"/>
    <d v="2024-10-12T00:00:00"/>
    <s v="CUST1255"/>
    <s v="PROD24"/>
    <x v="15"/>
    <n v="1"/>
    <n v="1"/>
    <n v="412.2"/>
    <n v="412.2"/>
    <n v="0.11"/>
    <n v="0.11"/>
    <s v="Credit Card"/>
    <n v="366.858"/>
    <n v="412.09"/>
    <x v="3"/>
  </r>
  <r>
    <s v="SALE1972"/>
    <d v="2024-06-23T00:00:00"/>
    <s v="CUST1394"/>
    <s v="PROD79"/>
    <x v="9"/>
    <n v="1"/>
    <n v="1"/>
    <n v="650.47"/>
    <n v="650.47"/>
    <n v="0.13"/>
    <n v="0.13"/>
    <s v="PayPal"/>
    <n v="565.90890000000002"/>
    <n v="650.34"/>
    <x v="1"/>
  </r>
  <r>
    <s v="SALE1973"/>
    <d v="2023-11-26T00:00:00"/>
    <s v="CUST1155"/>
    <s v="PROD14"/>
    <x v="18"/>
    <n v="1"/>
    <n v="1"/>
    <n v="68.209999999999994"/>
    <n v="68.209999999999994"/>
    <n v="0.05"/>
    <n v="0.05"/>
    <s v="PayPal"/>
    <n v="64.799499999999995"/>
    <n v="68.16"/>
    <x v="0"/>
  </r>
  <r>
    <s v="SALE1974"/>
    <d v="2025-08-17T00:00:00"/>
    <s v="CUST1135"/>
    <s v="PROD53"/>
    <x v="4"/>
    <n v="2"/>
    <n v="2"/>
    <n v="842.89"/>
    <n v="842.89"/>
    <n v="0.25"/>
    <n v="0.25"/>
    <s v="COD"/>
    <n v="1264.335"/>
    <n v="1685.53"/>
    <x v="2"/>
  </r>
  <r>
    <s v="SALE1975"/>
    <d v="2024-04-08T00:00:00"/>
    <s v="CUST1300"/>
    <s v="PROD5"/>
    <x v="5"/>
    <n v="2"/>
    <n v="2"/>
    <n v="227.95"/>
    <n v="227.95"/>
    <n v="0.24"/>
    <n v="0.24"/>
    <s v="COD"/>
    <n v="346.48399999999998"/>
    <n v="455.65999999999997"/>
    <x v="2"/>
  </r>
  <r>
    <s v="SALE1976"/>
    <d v="2024-04-06T00:00:00"/>
    <s v="CUST1192"/>
    <s v="PROD66"/>
    <x v="18"/>
    <n v="3"/>
    <n v="3"/>
    <n v="685.97"/>
    <n v="685.97"/>
    <n v="0.24"/>
    <n v="0.24"/>
    <s v="PayPal"/>
    <n v="1564.0116"/>
    <n v="2057.67"/>
    <x v="0"/>
  </r>
  <r>
    <s v="SALE1977"/>
    <d v="2025-05-16T00:00:00"/>
    <s v="CUST1365"/>
    <s v="PROD29"/>
    <x v="17"/>
    <n v="1"/>
    <n v="1"/>
    <n v="722.57"/>
    <n v="722.57"/>
    <n v="0.18"/>
    <n v="0.18"/>
    <s v="Credit Card"/>
    <n v="592.50740000000008"/>
    <n v="722.3900000000001"/>
    <x v="2"/>
  </r>
  <r>
    <s v="SALE1978"/>
    <d v="2024-11-19T00:00:00"/>
    <s v="CUST1140"/>
    <s v="PROD35"/>
    <x v="3"/>
    <n v="3"/>
    <n v="3"/>
    <n v="585.54999999999995"/>
    <n v="585.54999999999995"/>
    <n v="0.14000000000000001"/>
    <n v="0.14000000000000001"/>
    <s v="COD"/>
    <n v="1510.7190000000001"/>
    <n v="1756.5099999999998"/>
    <x v="0"/>
  </r>
  <r>
    <s v="SALE1979"/>
    <d v="2025-01-09T00:00:00"/>
    <s v="CUST1309"/>
    <s v="PROD46"/>
    <x v="13"/>
    <n v="2"/>
    <n v="2"/>
    <n v="635.80999999999995"/>
    <n v="635.80999999999995"/>
    <n v="0.13"/>
    <n v="0.13"/>
    <s v="PayPal"/>
    <n v="1106.3094000000001"/>
    <n v="1271.4899999999998"/>
    <x v="3"/>
  </r>
  <r>
    <s v="SALE1980"/>
    <d v="2024-12-18T00:00:00"/>
    <s v="CUST1277"/>
    <s v="PROD14"/>
    <x v="5"/>
    <n v="2"/>
    <n v="2"/>
    <n v="353.74"/>
    <n v="353.74"/>
    <n v="0.01"/>
    <n v="0.01"/>
    <s v="Credit Card"/>
    <n v="700.40520000000004"/>
    <n v="707.47"/>
    <x v="2"/>
  </r>
  <r>
    <s v="SALE1981"/>
    <d v="2024-12-22T00:00:00"/>
    <s v="CUST1264"/>
    <s v="PROD36"/>
    <x v="4"/>
    <n v="1"/>
    <n v="1"/>
    <n v="377.52"/>
    <n v="377.52"/>
    <n v="0.15"/>
    <n v="0.15"/>
    <s v="Credit Card"/>
    <n v="320.892"/>
    <n v="377.37"/>
    <x v="2"/>
  </r>
  <r>
    <s v="SALE1982"/>
    <d v="2024-07-27T00:00:00"/>
    <s v="CUST1205"/>
    <s v="PROD68"/>
    <x v="17"/>
    <n v="3"/>
    <n v="3"/>
    <n v="901.49"/>
    <n v="901.49"/>
    <n v="0"/>
    <n v="0"/>
    <s v="Credit Card"/>
    <n v="2704.47"/>
    <n v="2704.4700000000003"/>
    <x v="2"/>
  </r>
  <r>
    <s v="SALE1983"/>
    <d v="2025-05-29T00:00:00"/>
    <s v="CUST1200"/>
    <s v="PROD30"/>
    <x v="3"/>
    <n v="1"/>
    <n v="1"/>
    <n v="563.01"/>
    <n v="563.01"/>
    <n v="0.1"/>
    <n v="0.1"/>
    <s v="Credit Card"/>
    <n v="506.709"/>
    <n v="562.91"/>
    <x v="0"/>
  </r>
  <r>
    <s v="SALE1984"/>
    <d v="2024-03-14T00:00:00"/>
    <s v="CUST1052"/>
    <s v="PROD70"/>
    <x v="16"/>
    <n v="4"/>
    <n v="4"/>
    <n v="167.25"/>
    <n v="167.25"/>
    <n v="0.11"/>
    <n v="0.11"/>
    <s v="Credit Card"/>
    <n v="595.41"/>
    <n v="668.89"/>
    <x v="3"/>
  </r>
  <r>
    <s v="SALE1985"/>
    <d v="2023-10-30T00:00:00"/>
    <s v="CUST1454"/>
    <s v="PROD60"/>
    <x v="14"/>
    <n v="3"/>
    <n v="3"/>
    <n v="345.43"/>
    <n v="345.43"/>
    <n v="0.08"/>
    <n v="0.08"/>
    <s v="COD"/>
    <n v="953.38679999999999"/>
    <n v="1036.21"/>
    <x v="3"/>
  </r>
  <r>
    <s v="SALE1986"/>
    <d v="2024-02-27T00:00:00"/>
    <s v="CUST1308"/>
    <s v="PROD82"/>
    <x v="11"/>
    <n v="4"/>
    <n v="4"/>
    <n v="752.48"/>
    <n v="752.48"/>
    <n v="0.23"/>
    <n v="0.23"/>
    <s v="Credit Card"/>
    <n v="2317.6383999999998"/>
    <n v="3009.69"/>
    <x v="2"/>
  </r>
  <r>
    <s v="SALE1987"/>
    <d v="2025-08-17T00:00:00"/>
    <s v="CUST1449"/>
    <s v="PROD57"/>
    <x v="12"/>
    <n v="1"/>
    <n v="1"/>
    <n v="120.02"/>
    <n v="120.02"/>
    <n v="0.26"/>
    <n v="0.26"/>
    <s v="Credit Card"/>
    <n v="88.814799999999991"/>
    <n v="119.75999999999999"/>
    <x v="3"/>
  </r>
  <r>
    <s v="SALE1988"/>
    <d v="2024-03-08T00:00:00"/>
    <s v="CUST1323"/>
    <s v="PROD41"/>
    <x v="2"/>
    <n v="3"/>
    <n v="3"/>
    <n v="146.71"/>
    <n v="146.71"/>
    <n v="0.28000000000000003"/>
    <n v="0.28000000000000003"/>
    <s v="Credit Card"/>
    <n v="316.89359999999999"/>
    <n v="439.85"/>
    <x v="1"/>
  </r>
  <r>
    <s v="SALE1989"/>
    <d v="2025-03-14T00:00:00"/>
    <s v="CUST1082"/>
    <s v="PROD64"/>
    <x v="6"/>
    <n v="2"/>
    <n v="2"/>
    <n v="358.87"/>
    <n v="358.87"/>
    <n v="0.24"/>
    <n v="0.24"/>
    <s v="Credit Card"/>
    <n v="545.48239999999998"/>
    <n v="717.5"/>
    <x v="3"/>
  </r>
  <r>
    <s v="SALE1990"/>
    <d v="2024-06-13T00:00:00"/>
    <s v="CUST1241"/>
    <s v="PROD52"/>
    <x v="0"/>
    <n v="4"/>
    <n v="4"/>
    <n v="212.75"/>
    <n v="212.75"/>
    <n v="0.11"/>
    <n v="0.11"/>
    <s v="COD"/>
    <n v="757.39"/>
    <n v="850.89"/>
    <x v="0"/>
  </r>
  <r>
    <s v="SALE1991"/>
    <d v="2024-06-07T00:00:00"/>
    <s v="CUST1327"/>
    <s v="PROD45"/>
    <x v="19"/>
    <n v="1"/>
    <n v="1"/>
    <n v="183.47"/>
    <n v="183.47"/>
    <n v="0.17"/>
    <n v="0.17"/>
    <s v="PayPal"/>
    <n v="152.2801"/>
    <n v="183.3"/>
    <x v="2"/>
  </r>
  <r>
    <s v="SALE1992"/>
    <d v="2024-07-20T00:00:00"/>
    <s v="CUST1068"/>
    <s v="PROD89"/>
    <x v="10"/>
    <n v="4"/>
    <n v="4"/>
    <n v="569.98"/>
    <n v="569.98"/>
    <n v="0.23"/>
    <n v="0.23"/>
    <s v="Credit Card"/>
    <n v="1755.5383999999999"/>
    <n v="2279.69"/>
    <x v="0"/>
  </r>
  <r>
    <s v="SALE1993"/>
    <d v="2023-12-14T00:00:00"/>
    <s v="CUST1472"/>
    <s v="PROD21"/>
    <x v="18"/>
    <n v="3"/>
    <n v="3"/>
    <n v="984.12"/>
    <n v="984.12"/>
    <n v="0.27"/>
    <n v="0.27"/>
    <s v="Credit Card"/>
    <n v="2155.2228"/>
    <n v="2952.09"/>
    <x v="0"/>
  </r>
  <r>
    <s v="SALE1994"/>
    <d v="2025-07-06T00:00:00"/>
    <s v="CUST1473"/>
    <s v="PROD84"/>
    <x v="2"/>
    <n v="1"/>
    <n v="1"/>
    <n v="905.23"/>
    <n v="905.23"/>
    <n v="0"/>
    <n v="0"/>
    <s v="Credit Card"/>
    <n v="905.23"/>
    <n v="905.23"/>
    <x v="1"/>
  </r>
  <r>
    <s v="SALE1995"/>
    <d v="2023-12-04T00:00:00"/>
    <s v="CUST1186"/>
    <s v="PROD99"/>
    <x v="12"/>
    <n v="3"/>
    <n v="3"/>
    <n v="112.77"/>
    <n v="112.77"/>
    <n v="0.19"/>
    <n v="0.19"/>
    <s v="Credit Card"/>
    <n v="274.03109999999998"/>
    <n v="338.12"/>
    <x v="3"/>
  </r>
  <r>
    <s v="SALE1996"/>
    <d v="2025-04-26T00:00:00"/>
    <s v="CUST1161"/>
    <s v="PROD35"/>
    <x v="2"/>
    <n v="3"/>
    <n v="3"/>
    <n v="875.99"/>
    <n v="875.99"/>
    <n v="0.09"/>
    <n v="0.09"/>
    <s v="PayPal"/>
    <n v="2391.4526999999998"/>
    <n v="2627.88"/>
    <x v="1"/>
  </r>
  <r>
    <s v="SALE1997"/>
    <d v="2024-06-17T00:00:00"/>
    <s v="CUST1128"/>
    <s v="PROD89"/>
    <x v="15"/>
    <n v="2"/>
    <n v="2"/>
    <n v="685.31"/>
    <n v="685.31"/>
    <n v="0.26"/>
    <n v="0.26"/>
    <s v="PayPal"/>
    <n v="1014.2588"/>
    <n v="1370.36"/>
    <x v="3"/>
  </r>
  <r>
    <s v="SALE1998"/>
    <d v="2024-11-11T00:00:00"/>
    <s v="CUST1052"/>
    <s v="PROD61"/>
    <x v="19"/>
    <n v="3"/>
    <n v="3"/>
    <n v="945.37"/>
    <n v="945.37"/>
    <n v="0.05"/>
    <n v="0.05"/>
    <s v="Credit Card"/>
    <n v="2694.3045000000002"/>
    <n v="2836.06"/>
    <x v="2"/>
  </r>
  <r>
    <s v="SALE1999"/>
    <d v="2023-12-07T00:00:00"/>
    <s v="CUST1023"/>
    <s v="PROD76"/>
    <x v="12"/>
    <n v="3"/>
    <n v="3"/>
    <n v="68.45"/>
    <n v="68.45"/>
    <n v="0.17"/>
    <n v="0.17"/>
    <s v="PayPal"/>
    <n v="170.44049999999999"/>
    <n v="205.18000000000004"/>
    <x v="3"/>
  </r>
  <r>
    <m/>
    <m/>
    <m/>
    <m/>
    <x v="20"/>
    <m/>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BB4BC-4046-46F9-8246-D08C64B6CCE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25" firstHeaderRow="1" firstDataRow="2"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5">
    <i>
      <x/>
    </i>
    <i>
      <x v="1"/>
    </i>
    <i>
      <x v="2"/>
    </i>
    <i>
      <x v="3"/>
    </i>
    <i t="grand">
      <x/>
    </i>
  </colItems>
  <dataFields count="1">
    <dataField name="Sum of TOTAL REVENUE"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ED303-EE3D-41DA-B877-3054A3316A7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090:R1117" firstHeaderRow="1" firstDataRow="1" firstDataCol="1"/>
  <pivotFields count="15">
    <pivotField showAll="0"/>
    <pivotField showAll="0"/>
    <pivotField showAll="0"/>
    <pivotField showAll="0"/>
    <pivotField axis="axisRow" showAll="0">
      <items count="22">
        <item x="6"/>
        <item x="8"/>
        <item x="15"/>
        <item x="19"/>
        <item x="18"/>
        <item x="13"/>
        <item x="7"/>
        <item x="10"/>
        <item x="9"/>
        <item x="1"/>
        <item x="14"/>
        <item x="12"/>
        <item x="17"/>
        <item x="0"/>
        <item x="5"/>
        <item x="3"/>
        <item x="16"/>
        <item x="4"/>
        <item x="2"/>
        <item x="11"/>
        <item x="20"/>
        <item t="default"/>
      </items>
    </pivotField>
    <pivotField showAll="0"/>
    <pivotField showAll="0"/>
    <pivotField showAll="0"/>
    <pivotField showAll="0"/>
    <pivotField showAll="0"/>
    <pivotField showAll="0"/>
    <pivotField showAll="0"/>
    <pivotField showAll="0"/>
    <pivotField dataField="1" showAll="0"/>
    <pivotField axis="axisRow" showAll="0">
      <items count="6">
        <item x="3"/>
        <item x="0"/>
        <item x="2"/>
        <item x="1"/>
        <item x="4"/>
        <item t="default"/>
      </items>
    </pivotField>
  </pivotFields>
  <rowFields count="2">
    <field x="14"/>
    <field x="4"/>
  </rowFields>
  <rowItems count="27">
    <i>
      <x/>
    </i>
    <i r="1">
      <x/>
    </i>
    <i r="1">
      <x v="2"/>
    </i>
    <i r="1">
      <x v="5"/>
    </i>
    <i r="1">
      <x v="10"/>
    </i>
    <i r="1">
      <x v="11"/>
    </i>
    <i r="1">
      <x v="16"/>
    </i>
    <i>
      <x v="1"/>
    </i>
    <i r="1">
      <x v="1"/>
    </i>
    <i r="1">
      <x v="4"/>
    </i>
    <i r="1">
      <x v="7"/>
    </i>
    <i r="1">
      <x v="9"/>
    </i>
    <i r="1">
      <x v="13"/>
    </i>
    <i r="1">
      <x v="15"/>
    </i>
    <i>
      <x v="2"/>
    </i>
    <i r="1">
      <x v="3"/>
    </i>
    <i r="1">
      <x v="6"/>
    </i>
    <i r="1">
      <x v="12"/>
    </i>
    <i r="1">
      <x v="14"/>
    </i>
    <i r="1">
      <x v="17"/>
    </i>
    <i r="1">
      <x v="19"/>
    </i>
    <i>
      <x v="3"/>
    </i>
    <i r="1">
      <x v="8"/>
    </i>
    <i r="1">
      <x v="18"/>
    </i>
    <i>
      <x v="4"/>
    </i>
    <i r="1">
      <x v="20"/>
    </i>
    <i t="grand">
      <x/>
    </i>
  </rowItems>
  <colItems count="1">
    <i/>
  </colItems>
  <dataFields count="1">
    <dataField name="Sum of TOTAL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78CED-2BC8-41F7-98F4-E831B68A175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8">
    <pivotField showAll="0"/>
    <pivotField showAll="0"/>
    <pivotField dataField="1" showAll="0">
      <items count="48">
        <item x="17"/>
        <item x="28"/>
        <item x="24"/>
        <item x="27"/>
        <item x="36"/>
        <item x="32"/>
        <item x="5"/>
        <item x="23"/>
        <item x="1"/>
        <item x="19"/>
        <item x="7"/>
        <item x="2"/>
        <item x="41"/>
        <item x="18"/>
        <item x="8"/>
        <item x="14"/>
        <item x="30"/>
        <item x="25"/>
        <item x="13"/>
        <item x="33"/>
        <item x="42"/>
        <item x="38"/>
        <item x="16"/>
        <item x="21"/>
        <item x="45"/>
        <item x="11"/>
        <item x="39"/>
        <item x="29"/>
        <item x="12"/>
        <item x="46"/>
        <item x="22"/>
        <item x="9"/>
        <item x="26"/>
        <item x="35"/>
        <item x="15"/>
        <item x="6"/>
        <item x="20"/>
        <item x="0"/>
        <item x="34"/>
        <item x="43"/>
        <item x="37"/>
        <item x="3"/>
        <item x="10"/>
        <item x="31"/>
        <item x="40"/>
        <item x="44"/>
        <item x="4"/>
        <item t="default"/>
      </items>
    </pivotField>
    <pivotField axis="axisRow" showAll="0">
      <items count="3">
        <item x="1"/>
        <item x="0"/>
        <item t="default"/>
      </items>
    </pivotField>
    <pivotField showAll="0">
      <items count="484">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130"/>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217"/>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showAll="0"/>
    <pivotField showAll="0"/>
    <pivotField axis="axisRow" showAll="0">
      <items count="6">
        <item x="2"/>
        <item x="4"/>
        <item x="1"/>
        <item x="3"/>
        <item x="0"/>
        <item t="default"/>
      </items>
    </pivotField>
  </pivotFields>
  <rowFields count="2">
    <field x="7"/>
    <field x="3"/>
  </rowFields>
  <rowItems count="16">
    <i>
      <x/>
    </i>
    <i r="1">
      <x/>
    </i>
    <i r="1">
      <x v="1"/>
    </i>
    <i>
      <x v="1"/>
    </i>
    <i r="1">
      <x/>
    </i>
    <i r="1">
      <x v="1"/>
    </i>
    <i>
      <x v="2"/>
    </i>
    <i r="1">
      <x/>
    </i>
    <i r="1">
      <x v="1"/>
    </i>
    <i>
      <x v="3"/>
    </i>
    <i r="1">
      <x/>
    </i>
    <i r="1">
      <x v="1"/>
    </i>
    <i>
      <x v="4"/>
    </i>
    <i r="1">
      <x/>
    </i>
    <i r="1">
      <x v="1"/>
    </i>
    <i t="grand">
      <x/>
    </i>
  </rowItems>
  <colItems count="1">
    <i/>
  </colItems>
  <dataFields count="1">
    <dataField name="Count of Age" fld="2" subtotal="count"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57E0FC-F4C7-4EB8-BF31-B0AD45179F0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4" firstHeaderRow="0" firstDataRow="1" firstDataCol="1"/>
  <pivotFields count="15">
    <pivotField showAll="0"/>
    <pivotField numFmtId="164" showAll="0"/>
    <pivotField showAll="0"/>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dataField="1" showAll="0"/>
    <pivotField showAll="0"/>
    <pivotField numFmtId="165" showAll="0"/>
    <pivotField showAll="0"/>
    <pivotField dataField="1" numFmtId="2" showAll="0"/>
    <pivotField showAll="0"/>
    <pivotField showAll="0"/>
    <pivotField numFmtId="165" showAll="0"/>
    <pivotField showAll="0"/>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DST" fld="10" baseField="3" baseItem="0" numFmtId="1"/>
    <dataField name="QUA" fld="6" baseField="3" baseItem="0"/>
  </dataFields>
  <formats count="4">
    <format dxfId="31">
      <pivotArea outline="0" collapsedLevelsAreSubtotals="1" fieldPosition="0">
        <references count="1">
          <reference field="4294967294" count="1" selected="0">
            <x v="1"/>
          </reference>
        </references>
      </pivotArea>
    </format>
    <format dxfId="30">
      <pivotArea dataOnly="0" labelOnly="1" outline="0" fieldPosition="0">
        <references count="1">
          <reference field="4294967294" count="1">
            <x v="1"/>
          </reference>
        </references>
      </pivotArea>
    </format>
    <format dxfId="29">
      <pivotArea outline="0" collapsedLevelsAreSubtotals="1" fieldPosition="0">
        <references count="1">
          <reference field="4294967294" count="1" selected="0">
            <x v="0"/>
          </reference>
        </references>
      </pivotArea>
    </format>
    <format dxfId="28">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840C0-1A43-4A1F-A876-032B9ADDC7A8}" name="PivotTable5" cacheId="7" applyNumberFormats="0" applyBorderFormats="0" applyFontFormats="0" applyPatternFormats="0" applyAlignmentFormats="0" applyWidthHeightFormats="1" dataCaption="Values" tag="1297a091-7676-4a2d-a444-e870260be0a9" updatedVersion="8" minRefreshableVersion="3" useAutoFormatting="1" subtotalHiddenItems="1" itemPrintTitles="1" createdVersion="8" indent="0" outline="1" outlineData="1" multipleFieldFilters="0" chartFormat="21">
  <location ref="A3:C24" firstHeaderRow="0"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TOTAL REVENUE" fld="1" baseField="0" baseItem="0" numFmtId="2"/>
    <dataField name="Sum of Quantity" fld="2" baseField="0" baseItem="0"/>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collapsedLevelsAreSubtotals="1" fieldPosition="0">
        <references count="1">
          <reference field="0" count="1">
            <x v="18"/>
          </reference>
        </references>
      </pivotArea>
    </format>
    <format dxfId="24">
      <pivotArea dataOnly="0" labelOnly="1" fieldPosition="0">
        <references count="1">
          <reference field="0" count="1">
            <x v="18"/>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63">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BCFEB6-7BE5-40C1-B98C-7C3896B691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3:C8" firstHeaderRow="0" firstDataRow="1" firstDataCol="1"/>
  <pivotFields count="4">
    <pivotField axis="axisRow" showAll="0">
      <items count="6">
        <item x="0"/>
        <item h="1" x="4"/>
        <item x="1"/>
        <item x="2"/>
        <item x="3"/>
        <item t="default"/>
      </items>
    </pivotField>
    <pivotField numFmtId="2" showAll="0"/>
    <pivotField dataField="1" showAll="0">
      <items count="6">
        <item x="3"/>
        <item x="2"/>
        <item x="0"/>
        <item x="1"/>
        <item h="1" x="4"/>
        <item t="default"/>
      </items>
    </pivotField>
    <pivotField dataField="1" showAll="0">
      <items count="6">
        <item x="3"/>
        <item x="2"/>
        <item x="0"/>
        <item x="1"/>
        <item h="1" x="4"/>
        <item t="default"/>
      </items>
    </pivotField>
  </pivotFields>
  <rowFields count="1">
    <field x="0"/>
  </rowFields>
  <rowItems count="5">
    <i>
      <x/>
    </i>
    <i>
      <x v="2"/>
    </i>
    <i>
      <x v="3"/>
    </i>
    <i>
      <x v="4"/>
    </i>
    <i t="grand">
      <x/>
    </i>
  </rowItems>
  <colFields count="1">
    <field x="-2"/>
  </colFields>
  <colItems count="2">
    <i>
      <x/>
    </i>
    <i i="1">
      <x v="1"/>
    </i>
  </colItems>
  <dataFields count="2">
    <dataField name="Sum of Sum of Quantity" fld="2" baseField="0" baseItem="0"/>
    <dataField name="Sum of Sum of Discount" fld="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A90282-0577-4B5B-B658-348E28971070}" name="PivotTable11" cacheId="6" applyNumberFormats="0" applyBorderFormats="0" applyFontFormats="0" applyPatternFormats="0" applyAlignmentFormats="0" applyWidthHeightFormats="1" dataCaption="Values" tag="ae629065-7bcc-494b-b26b-655b96ab33be" updatedVersion="8" minRefreshableVersion="3" useAutoFormatting="1" itemPrintTitles="1" createdVersion="8" indent="0" outline="1" outlineData="1" multipleFieldFilters="0" chartFormat="18">
  <location ref="A3:E12" firstHeaderRow="1" firstDataRow="5" firstDataCol="1"/>
  <pivotFields count="7">
    <pivotField axis="axisCol"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5"/>
  </rowFields>
  <rowItems count="5">
    <i>
      <x/>
    </i>
    <i>
      <x v="1"/>
    </i>
    <i>
      <x v="2"/>
    </i>
    <i>
      <x v="3"/>
    </i>
    <i t="grand">
      <x/>
    </i>
  </rowItems>
  <colFields count="4">
    <field x="3"/>
    <field x="2"/>
    <field x="1"/>
    <field x="0"/>
  </colFields>
  <colItems count="4">
    <i>
      <x/>
    </i>
    <i>
      <x v="1"/>
    </i>
    <i>
      <x v="2"/>
    </i>
    <i t="grand">
      <x/>
    </i>
  </colItems>
  <dataFields count="1">
    <dataField name="Sum of TOTAL REVENUE" fld="4" baseField="0" baseItem="0" numFmtId="2"/>
  </dataFields>
  <formats count="7">
    <format dxfId="23">
      <pivotArea outline="0" collapsedLevelsAreSubtotals="1" fieldPosition="0"/>
    </format>
    <format dxfId="22">
      <pivotArea field="3" type="button" dataOnly="0" labelOnly="1" outline="0" axis="axisCol" fieldPosition="0"/>
    </format>
    <format dxfId="21">
      <pivotArea field="2" type="button" dataOnly="0" labelOnly="1" outline="0" axis="axisCol" fieldPosition="1"/>
    </format>
    <format dxfId="20">
      <pivotArea field="1" type="button" dataOnly="0" labelOnly="1" outline="0" axis="axisCol" fieldPosition="2"/>
    </format>
    <format dxfId="19">
      <pivotArea field="0" type="button" dataOnly="0" labelOnly="1" outline="0" axis="axisCol" fieldPosition="3"/>
    </format>
    <format dxfId="18">
      <pivotArea dataOnly="0" labelOnly="1" fieldPosition="0">
        <references count="1">
          <reference field="3" count="0"/>
        </references>
      </pivotArea>
    </format>
    <format dxfId="17">
      <pivotArea dataOnly="0" labelOnly="1" grandCol="1" outline="0" fieldPosition="0"/>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s>
  <pivotHierarchies count="63">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4">
    <colHierarchyUsage hierarchyUsage="39"/>
    <colHierarchyUsage hierarchyUsage="40"/>
    <colHierarchyUsage hierarchyUsage="4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285C20-5D28-4867-B160-A0E71EFEDFF4}"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9:C15" firstHeaderRow="0" firstDataRow="1" firstDataCol="1"/>
  <pivotFields count="4">
    <pivotField showAll="0"/>
    <pivotField axis="axisRow" showAll="0">
      <items count="6">
        <item x="0"/>
        <item x="1"/>
        <item x="2"/>
        <item x="3"/>
        <item x="4"/>
        <item t="default"/>
      </items>
    </pivotField>
    <pivotField dataField="1" numFmtId="2" showAll="0"/>
    <pivotField dataField="1" numFmtId="1" showAll="0"/>
  </pivotFields>
  <rowFields count="1">
    <field x="1"/>
  </rowFields>
  <rowItems count="6">
    <i>
      <x/>
    </i>
    <i>
      <x v="1"/>
    </i>
    <i>
      <x v="2"/>
    </i>
    <i>
      <x v="3"/>
    </i>
    <i>
      <x v="4"/>
    </i>
    <i t="grand">
      <x/>
    </i>
  </rowItems>
  <colFields count="1">
    <field x="-2"/>
  </colFields>
  <colItems count="2">
    <i>
      <x/>
    </i>
    <i i="1">
      <x v="1"/>
    </i>
  </colItems>
  <dataFields count="2">
    <dataField name="Sum of TOTAL COST" fld="2" baseField="0" baseItem="0" numFmtId="2"/>
    <dataField name="Sum of TOTAL STOCK" fld="3"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CFA381-EF0E-4430-B095-8AEC21FCE885}"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2" firstHeaderRow="1" firstDataRow="1" firstDataCol="1"/>
  <pivotFields count="3">
    <pivotField showAll="0"/>
    <pivotField axis="axisRow" showAll="0">
      <items count="5">
        <item x="3"/>
        <item x="0"/>
        <item x="2"/>
        <item x="1"/>
        <item t="default"/>
      </items>
    </pivotField>
    <pivotField dataField="1" numFmtId="2" showAll="0">
      <items count="5">
        <item x="1"/>
        <item x="3"/>
        <item x="2"/>
        <item x="0"/>
        <item t="default"/>
      </items>
    </pivotField>
  </pivotFields>
  <rowFields count="1">
    <field x="1"/>
  </rowFields>
  <rowItems count="5">
    <i>
      <x/>
    </i>
    <i>
      <x v="1"/>
    </i>
    <i>
      <x v="2"/>
    </i>
    <i>
      <x v="3"/>
    </i>
    <i t="grand">
      <x/>
    </i>
  </rowItems>
  <colItems count="1">
    <i/>
  </colItems>
  <dataFields count="1">
    <dataField name="Sum of TOTAL REVENUE" fld="2" baseField="0" baseItem="0" numFmtId="2"/>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ds" xr10:uid="{8AF8528E-7AB5-446B-B1CD-77E9630F8D7A}" sourceName="[SALES_FACT].[new ds]">
  <pivotTables>
    <pivotTable tabId="11" name="PivotTable5"/>
    <pivotTable tabId="15" name="PivotTable11"/>
  </pivotTables>
  <data>
    <olap pivotCacheId="1649706384">
      <levels count="2">
        <level uniqueName="[SALES_FACT].[new ds].[(All)]" sourceCaption="(All)" count="0"/>
        <level uniqueName="[SALES_FACT].[new ds].[new ds]" sourceCaption="new ds" count="32">
          <ranges>
            <range startItem="0">
              <i n="[SALES_FACT].[new ds].&amp;[0]" c="0"/>
              <i n="[SALES_FACT].[new ds].&amp;[1.E-2]" c="0.01"/>
              <i n="[SALES_FACT].[new ds].&amp;[2.E-2]" c="0.02"/>
              <i n="[SALES_FACT].[new ds].&amp;[3.E-2]" c="0.03"/>
              <i n="[SALES_FACT].[new ds].&amp;[4.E-2]" c="0.04"/>
              <i n="[SALES_FACT].[new ds].&amp;[5.E-2]" c="0.05"/>
              <i n="[SALES_FACT].[new ds].&amp;[6.E-2]" c="0.06"/>
              <i n="[SALES_FACT].[new ds].&amp;[7.E-2]" c="0.07"/>
              <i n="[SALES_FACT].[new ds].&amp;[8.E-2]" c="0.08"/>
              <i n="[SALES_FACT].[new ds].&amp;[9.E-2]" c="0.09"/>
              <i n="[SALES_FACT].[new ds].&amp;[1.E-1]" c="0.1"/>
              <i n="[SALES_FACT].[new ds].&amp;[1.1E-1]" c="0.11"/>
              <i n="[SALES_FACT].[new ds].&amp;[1.2E-1]" c="0.12"/>
              <i n="[SALES_FACT].[new ds].&amp;[1.3E-1]" c="0.13"/>
              <i n="[SALES_FACT].[new ds].&amp;[1.4E-1]" c="0.14"/>
              <i n="[SALES_FACT].[new ds].&amp;[1.4808617234468943E-1]" c="0.148086172344689"/>
              <i n="[SALES_FACT].[new ds].&amp;[1.5E-1]" c="0.15"/>
              <i n="[SALES_FACT].[new ds].&amp;[1.6E-1]" c="0.16"/>
              <i n="[SALES_FACT].[new ds].&amp;[1.7E-1]" c="0.17"/>
              <i n="[SALES_FACT].[new ds].&amp;[1.8E-1]" c="0.18"/>
              <i n="[SALES_FACT].[new ds].&amp;[1.9E-1]" c="0.19"/>
              <i n="[SALES_FACT].[new ds].&amp;[2.E-1]" c="0.2"/>
              <i n="[SALES_FACT].[new ds].&amp;[2.1E-1]" c="0.21"/>
              <i n="[SALES_FACT].[new ds].&amp;[2.2E-1]" c="0.22"/>
              <i n="[SALES_FACT].[new ds].&amp;[2.3E-1]" c="0.23"/>
              <i n="[SALES_FACT].[new ds].&amp;[2.4E-1]" c="0.24"/>
              <i n="[SALES_FACT].[new ds].&amp;[2.5E-1]" c="0.25"/>
              <i n="[SALES_FACT].[new ds].&amp;[2.6E-1]" c="0.26"/>
              <i n="[SALES_FACT].[new ds].&amp;[2.7E-1]" c="0.27"/>
              <i n="[SALES_FACT].[new ds].&amp;[2.8E-1]" c="0.28"/>
              <i n="[SALES_FACT].[new ds].&amp;[2.9E-1]" c="0.29"/>
              <i n="[SALES_FACT].[new ds].&amp;[3.E-1]" c="0.3"/>
            </range>
          </ranges>
        </level>
      </levels>
      <selections count="1">
        <selection n="[SALES_FACT].[new d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F3AFB8B0-02CE-4932-BAE6-CB14D5679735}" sourceName="[SALES_FACT].[Product_ID]">
  <pivotTables>
    <pivotTable tabId="11" name="PivotTable5"/>
    <pivotTable tabId="15" name="PivotTable11"/>
  </pivotTables>
  <data>
    <olap pivotCacheId="1649706384">
      <levels count="2">
        <level uniqueName="[SALES_FACT].[Product_ID].[(All)]" sourceCaption="(All)" count="0"/>
        <level uniqueName="[SALES_FACT].[Product_ID].[Product_ID]" sourceCaption="Product_ID" count="100">
          <ranges>
            <range startItem="0">
              <i n="[SALES_FACT].[Product_ID].&amp;[PROD0]" c="PROD0"/>
              <i n="[SALES_FACT].[Product_ID].&amp;[PROD1]" c="PROD1"/>
              <i n="[SALES_FACT].[Product_ID].&amp;[PROD10]" c="PROD10"/>
              <i n="[SALES_FACT].[Product_ID].&amp;[PROD11]" c="PROD11"/>
              <i n="[SALES_FACT].[Product_ID].&amp;[PROD12]" c="PROD12"/>
              <i n="[SALES_FACT].[Product_ID].&amp;[PROD13]" c="PROD13"/>
              <i n="[SALES_FACT].[Product_ID].&amp;[PROD14]" c="PROD14"/>
              <i n="[SALES_FACT].[Product_ID].&amp;[PROD15]" c="PROD15"/>
              <i n="[SALES_FACT].[Product_ID].&amp;[PROD16]" c="PROD16"/>
              <i n="[SALES_FACT].[Product_ID].&amp;[PROD17]" c="PROD17"/>
              <i n="[SALES_FACT].[Product_ID].&amp;[PROD18]" c="PROD18"/>
              <i n="[SALES_FACT].[Product_ID].&amp;[PROD19]" c="PROD19"/>
              <i n="[SALES_FACT].[Product_ID].&amp;[PROD2]" c="PROD2"/>
              <i n="[SALES_FACT].[Product_ID].&amp;[PROD20]" c="PROD20"/>
              <i n="[SALES_FACT].[Product_ID].&amp;[PROD21]" c="PROD21"/>
              <i n="[SALES_FACT].[Product_ID].&amp;[PROD22]" c="PROD22"/>
              <i n="[SALES_FACT].[Product_ID].&amp;[PROD23]" c="PROD23"/>
              <i n="[SALES_FACT].[Product_ID].&amp;[PROD24]" c="PROD24"/>
              <i n="[SALES_FACT].[Product_ID].&amp;[PROD25]" c="PROD25"/>
              <i n="[SALES_FACT].[Product_ID].&amp;[PROD26]" c="PROD26"/>
              <i n="[SALES_FACT].[Product_ID].&amp;[PROD27]" c="PROD27"/>
              <i n="[SALES_FACT].[Product_ID].&amp;[PROD28]" c="PROD28"/>
              <i n="[SALES_FACT].[Product_ID].&amp;[PROD29]" c="PROD29"/>
              <i n="[SALES_FACT].[Product_ID].&amp;[PROD3]" c="PROD3"/>
              <i n="[SALES_FACT].[Product_ID].&amp;[PROD30]" c="PROD30"/>
              <i n="[SALES_FACT].[Product_ID].&amp;[PROD31]" c="PROD31"/>
              <i n="[SALES_FACT].[Product_ID].&amp;[PROD32]" c="PROD32"/>
              <i n="[SALES_FACT].[Product_ID].&amp;[PROD33]" c="PROD33"/>
              <i n="[SALES_FACT].[Product_ID].&amp;[PROD34]" c="PROD34"/>
              <i n="[SALES_FACT].[Product_ID].&amp;[PROD35]" c="PROD35"/>
              <i n="[SALES_FACT].[Product_ID].&amp;[PROD36]" c="PROD36"/>
              <i n="[SALES_FACT].[Product_ID].&amp;[PROD37]" c="PROD37"/>
              <i n="[SALES_FACT].[Product_ID].&amp;[PROD38]" c="PROD38"/>
              <i n="[SALES_FACT].[Product_ID].&amp;[PROD39]" c="PROD39"/>
              <i n="[SALES_FACT].[Product_ID].&amp;[PROD4]" c="PROD4"/>
              <i n="[SALES_FACT].[Product_ID].&amp;[PROD40]" c="PROD40"/>
              <i n="[SALES_FACT].[Product_ID].&amp;[PROD41]" c="PROD41"/>
              <i n="[SALES_FACT].[Product_ID].&amp;[PROD42]" c="PROD42"/>
              <i n="[SALES_FACT].[Product_ID].&amp;[PROD43]" c="PROD43"/>
              <i n="[SALES_FACT].[Product_ID].&amp;[PROD44]" c="PROD44"/>
              <i n="[SALES_FACT].[Product_ID].&amp;[PROD45]" c="PROD45"/>
              <i n="[SALES_FACT].[Product_ID].&amp;[PROD46]" c="PROD46"/>
              <i n="[SALES_FACT].[Product_ID].&amp;[PROD47]" c="PROD47"/>
              <i n="[SALES_FACT].[Product_ID].&amp;[PROD48]" c="PROD48"/>
              <i n="[SALES_FACT].[Product_ID].&amp;[PROD49]" c="PROD49"/>
              <i n="[SALES_FACT].[Product_ID].&amp;[PROD5]" c="PROD5"/>
              <i n="[SALES_FACT].[Product_ID].&amp;[PROD50]" c="PROD50"/>
              <i n="[SALES_FACT].[Product_ID].&amp;[PROD51]" c="PROD51"/>
              <i n="[SALES_FACT].[Product_ID].&amp;[PROD52]" c="PROD52"/>
              <i n="[SALES_FACT].[Product_ID].&amp;[PROD53]" c="PROD53"/>
              <i n="[SALES_FACT].[Product_ID].&amp;[PROD54]" c="PROD54"/>
              <i n="[SALES_FACT].[Product_ID].&amp;[PROD55]" c="PROD55"/>
              <i n="[SALES_FACT].[Product_ID].&amp;[PROD56]" c="PROD56"/>
              <i n="[SALES_FACT].[Product_ID].&amp;[PROD57]" c="PROD57"/>
              <i n="[SALES_FACT].[Product_ID].&amp;[PROD58]" c="PROD58"/>
              <i n="[SALES_FACT].[Product_ID].&amp;[PROD59]" c="PROD59"/>
              <i n="[SALES_FACT].[Product_ID].&amp;[PROD6]" c="PROD6"/>
              <i n="[SALES_FACT].[Product_ID].&amp;[PROD60]" c="PROD60"/>
              <i n="[SALES_FACT].[Product_ID].&amp;[PROD61]" c="PROD61"/>
              <i n="[SALES_FACT].[Product_ID].&amp;[PROD62]" c="PROD62"/>
              <i n="[SALES_FACT].[Product_ID].&amp;[PROD63]" c="PROD63"/>
              <i n="[SALES_FACT].[Product_ID].&amp;[PROD64]" c="PROD64"/>
              <i n="[SALES_FACT].[Product_ID].&amp;[PROD65]" c="PROD65"/>
              <i n="[SALES_FACT].[Product_ID].&amp;[PROD66]" c="PROD66"/>
              <i n="[SALES_FACT].[Product_ID].&amp;[PROD67]" c="PROD67"/>
              <i n="[SALES_FACT].[Product_ID].&amp;[PROD68]" c="PROD68"/>
              <i n="[SALES_FACT].[Product_ID].&amp;[PROD69]" c="PROD69"/>
              <i n="[SALES_FACT].[Product_ID].&amp;[PROD7]" c="PROD7"/>
              <i n="[SALES_FACT].[Product_ID].&amp;[PROD70]" c="PROD70"/>
              <i n="[SALES_FACT].[Product_ID].&amp;[PROD71]" c="PROD71"/>
              <i n="[SALES_FACT].[Product_ID].&amp;[PROD72]" c="PROD72"/>
              <i n="[SALES_FACT].[Product_ID].&amp;[PROD73]" c="PROD73"/>
              <i n="[SALES_FACT].[Product_ID].&amp;[PROD74]" c="PROD74"/>
              <i n="[SALES_FACT].[Product_ID].&amp;[PROD75]" c="PROD75"/>
              <i n="[SALES_FACT].[Product_ID].&amp;[PROD76]" c="PROD76"/>
              <i n="[SALES_FACT].[Product_ID].&amp;[PROD77]" c="PROD77"/>
              <i n="[SALES_FACT].[Product_ID].&amp;[PROD78]" c="PROD78"/>
              <i n="[SALES_FACT].[Product_ID].&amp;[PROD79]" c="PROD79"/>
              <i n="[SALES_FACT].[Product_ID].&amp;[PROD8]" c="PROD8"/>
              <i n="[SALES_FACT].[Product_ID].&amp;[PROD80]" c="PROD80"/>
              <i n="[SALES_FACT].[Product_ID].&amp;[PROD81]" c="PROD81"/>
              <i n="[SALES_FACT].[Product_ID].&amp;[PROD82]" c="PROD82"/>
              <i n="[SALES_FACT].[Product_ID].&amp;[PROD83]" c="PROD83"/>
              <i n="[SALES_FACT].[Product_ID].&amp;[PROD84]" c="PROD84"/>
              <i n="[SALES_FACT].[Product_ID].&amp;[PROD85]" c="PROD85"/>
              <i n="[SALES_FACT].[Product_ID].&amp;[PROD86]" c="PROD86"/>
              <i n="[SALES_FACT].[Product_ID].&amp;[PROD87]" c="PROD87"/>
              <i n="[SALES_FACT].[Product_ID].&amp;[PROD88]" c="PROD88"/>
              <i n="[SALES_FACT].[Product_ID].&amp;[PROD89]" c="PROD89"/>
              <i n="[SALES_FACT].[Product_ID].&amp;[PROD9]" c="PROD9"/>
              <i n="[SALES_FACT].[Product_ID].&amp;[PROD90]" c="PROD90"/>
              <i n="[SALES_FACT].[Product_ID].&amp;[PROD91]" c="PROD91"/>
              <i n="[SALES_FACT].[Product_ID].&amp;[PROD92]" c="PROD92"/>
              <i n="[SALES_FACT].[Product_ID].&amp;[PROD93]" c="PROD93"/>
              <i n="[SALES_FACT].[Product_ID].&amp;[PROD94]" c="PROD94"/>
              <i n="[SALES_FACT].[Product_ID].&amp;[PROD95]" c="PROD95"/>
              <i n="[SALES_FACT].[Product_ID].&amp;[PROD96]" c="PROD96"/>
              <i n="[SALES_FACT].[Product_ID].&amp;[PROD97]" c="PROD97"/>
              <i n="[SALES_FACT].[Product_ID].&amp;[PROD98]" c="PROD98"/>
              <i n="[SALES_FACT].[Product_ID].&amp;[PROD99]" c="PROD99"/>
            </range>
          </ranges>
        </level>
      </levels>
      <selections count="1">
        <selection n="[SALES_FACT].[Product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153D502B-1D36-4F22-881D-9367C77E3D1C}" sourceName="[SALES_FACT].[Quantity]">
  <pivotTables>
    <pivotTable tabId="11" name="PivotTable5"/>
    <pivotTable tabId="15" name="PivotTable11"/>
  </pivotTables>
  <data>
    <olap pivotCacheId="1649706384">
      <levels count="2">
        <level uniqueName="[SALES_FACT].[Quantity].[(All)]" sourceCaption="(All)" count="0"/>
        <level uniqueName="[SALES_FACT].[Quantity].[Quantity]" sourceCaption="Quantity" count="5">
          <ranges>
            <range startItem="0">
              <i n="[SALES_FACT].[Quantity].&amp;" c="(blank)"/>
              <i n="[SALES_FACT].[Quantity].&amp;[1]" c="1"/>
              <i n="[SALES_FACT].[Quantity].&amp;[2]" c="2"/>
              <i n="[SALES_FACT].[Quantity].&amp;[3]" c="3"/>
              <i n="[SALES_FACT].[Quantity].&amp;[4]" c="4"/>
            </range>
          </ranges>
        </level>
      </levels>
      <selections count="1">
        <selection n="[SALES_FACT].[Quant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9DA73DAF-EB2B-453C-92F5-003902229500}" sourceName="[SALES_FACT].[Unit_Price]">
  <pivotTables>
    <pivotTable tabId="11" name="PivotTable5"/>
    <pivotTable tabId="15" name="PivotTable11"/>
  </pivotTables>
  <data>
    <olap pivotCacheId="1649706384">
      <levels count="2">
        <level uniqueName="[SALES_FACT].[Unit_Price].[(All)]" sourceCaption="(All)" count="0"/>
        <level uniqueName="[SALES_FACT].[Unit_Price].[Unit_Price]" sourceCaption="Unit_Price" count="1981">
          <ranges>
            <range startItem="0">
              <i n="[SALES_FACT].[Unit_Price].&amp;" c="(blank)"/>
              <i n="[SALES_FACT].[Unit_Price].&amp;[2.009E1]" c="20.09"/>
              <i n="[SALES_FACT].[Unit_Price].&amp;[2.047E1]" c="20.47"/>
              <i n="[SALES_FACT].[Unit_Price].&amp;[2.112E1]" c="21.12"/>
              <i n="[SALES_FACT].[Unit_Price].&amp;[2.114E1]" c="21.14"/>
              <i n="[SALES_FACT].[Unit_Price].&amp;[2.159E1]" c="21.59"/>
              <i n="[SALES_FACT].[Unit_Price].&amp;[2.247E1]" c="22.47"/>
              <i n="[SALES_FACT].[Unit_Price].&amp;[2.251E1]" c="22.51"/>
              <i n="[SALES_FACT].[Unit_Price].&amp;[2.337E1]" c="23.37"/>
              <i n="[SALES_FACT].[Unit_Price].&amp;[2.357E1]" c="23.57"/>
              <i n="[SALES_FACT].[Unit_Price].&amp;[2.358E1]" c="23.58"/>
              <i n="[SALES_FACT].[Unit_Price].&amp;[2.413E1]" c="24.13"/>
              <i n="[SALES_FACT].[Unit_Price].&amp;[2.429E1]" c="24.29"/>
              <i n="[SALES_FACT].[Unit_Price].&amp;[2.472E1]" c="24.72"/>
              <i n="[SALES_FACT].[Unit_Price].&amp;[2.53E1]" c="25.3"/>
              <i n="[SALES_FACT].[Unit_Price].&amp;[2.636E1]" c="26.36"/>
              <i n="[SALES_FACT].[Unit_Price].&amp;[2.637E1]" c="26.37"/>
              <i n="[SALES_FACT].[Unit_Price].&amp;[2.783E1]" c="27.83"/>
              <i n="[SALES_FACT].[Unit_Price].&amp;[2.869E1]" c="28.69"/>
              <i n="[SALES_FACT].[Unit_Price].&amp;[3.014E1]" c="30.14"/>
              <i n="[SALES_FACT].[Unit_Price].&amp;[3.094E1]" c="30.94"/>
              <i n="[SALES_FACT].[Unit_Price].&amp;[3.128E1]" c="31.28"/>
              <i n="[SALES_FACT].[Unit_Price].&amp;[3.136E1]" c="31.36"/>
              <i n="[SALES_FACT].[Unit_Price].&amp;[3.219E1]" c="32.19"/>
              <i n="[SALES_FACT].[Unit_Price].&amp;[3.363E1]" c="33.63"/>
              <i n="[SALES_FACT].[Unit_Price].&amp;[3.439E1]" c="34.39"/>
              <i n="[SALES_FACT].[Unit_Price].&amp;[3.451E1]" c="34.51"/>
              <i n="[SALES_FACT].[Unit_Price].&amp;[3.471E1]" c="34.71"/>
              <i n="[SALES_FACT].[Unit_Price].&amp;[3.497E1]" c="34.97"/>
              <i n="[SALES_FACT].[Unit_Price].&amp;[3.516E1]" c="35.16"/>
              <i n="[SALES_FACT].[Unit_Price].&amp;[3.672E1]" c="36.72"/>
              <i n="[SALES_FACT].[Unit_Price].&amp;[3.68E1]" c="36.8"/>
              <i n="[SALES_FACT].[Unit_Price].&amp;[3.721E1]" c="37.21"/>
              <i n="[SALES_FACT].[Unit_Price].&amp;[3.807E1]" c="38.07"/>
              <i n="[SALES_FACT].[Unit_Price].&amp;[3.838E1]" c="38.38"/>
              <i n="[SALES_FACT].[Unit_Price].&amp;[3.888E1]" c="38.88"/>
              <i n="[SALES_FACT].[Unit_Price].&amp;[3.895E1]" c="38.95"/>
              <i n="[SALES_FACT].[Unit_Price].&amp;[4.025E1]" c="40.25"/>
              <i n="[SALES_FACT].[Unit_Price].&amp;[4.139E1]" c="41.39"/>
              <i n="[SALES_FACT].[Unit_Price].&amp;[4.197E1]" c="41.97"/>
              <i n="[SALES_FACT].[Unit_Price].&amp;[4.204E1]" c="42.04"/>
              <i n="[SALES_FACT].[Unit_Price].&amp;[4.251E1]" c="42.51"/>
              <i n="[SALES_FACT].[Unit_Price].&amp;[4.297E1]" c="42.97"/>
              <i n="[SALES_FACT].[Unit_Price].&amp;[4.358E1]" c="43.58"/>
              <i n="[SALES_FACT].[Unit_Price].&amp;[4.407E1]" c="44.07"/>
              <i n="[SALES_FACT].[Unit_Price].&amp;[4.408E1]" c="44.08"/>
              <i n="[SALES_FACT].[Unit_Price].&amp;[4.435E1]" c="44.35"/>
              <i n="[SALES_FACT].[Unit_Price].&amp;[4.465E1]" c="44.65"/>
              <i n="[SALES_FACT].[Unit_Price].&amp;[4.639E1]" c="46.39"/>
              <i n="[SALES_FACT].[Unit_Price].&amp;[4.666E1]" c="46.66"/>
              <i n="[SALES_FACT].[Unit_Price].&amp;[4.697E1]" c="46.97"/>
              <i n="[SALES_FACT].[Unit_Price].&amp;[4.73E1]" c="47.3"/>
              <i n="[SALES_FACT].[Unit_Price].&amp;[4.747E1]" c="47.47"/>
              <i n="[SALES_FACT].[Unit_Price].&amp;[4.786E1]" c="47.86"/>
              <i n="[SALES_FACT].[Unit_Price].&amp;[5.206E1]" c="52.06"/>
              <i n="[SALES_FACT].[Unit_Price].&amp;[5.235E1]" c="52.35"/>
              <i n="[SALES_FACT].[Unit_Price].&amp;[5.383E1]" c="53.83"/>
              <i n="[SALES_FACT].[Unit_Price].&amp;[5.392E1]" c="53.92"/>
              <i n="[SALES_FACT].[Unit_Price].&amp;[5.44E1]" c="54.4"/>
              <i n="[SALES_FACT].[Unit_Price].&amp;[5.451E1]" c="54.51"/>
              <i n="[SALES_FACT].[Unit_Price].&amp;[5.504E1]" c="55.04"/>
              <i n="[SALES_FACT].[Unit_Price].&amp;[5.617E1]" c="56.17"/>
              <i n="[SALES_FACT].[Unit_Price].&amp;[5.637E1]" c="56.37"/>
              <i n="[SALES_FACT].[Unit_Price].&amp;[5.652E1]" c="56.52"/>
              <i n="[SALES_FACT].[Unit_Price].&amp;[5.659E1]" c="56.59"/>
              <i n="[SALES_FACT].[Unit_Price].&amp;[5.691E1]" c="56.91"/>
              <i n="[SALES_FACT].[Unit_Price].&amp;[5.794E1]" c="57.94"/>
              <i n="[SALES_FACT].[Unit_Price].&amp;[5.892E1]" c="58.92"/>
              <i n="[SALES_FACT].[Unit_Price].&amp;[5.937E1]" c="59.37"/>
              <i n="[SALES_FACT].[Unit_Price].&amp;[6.026E1]" c="60.26"/>
              <i n="[SALES_FACT].[Unit_Price].&amp;[6.053E1]" c="60.53"/>
              <i n="[SALES_FACT].[Unit_Price].&amp;[6.098E1]" c="60.98"/>
              <i n="[SALES_FACT].[Unit_Price].&amp;[6.111E1]" c="61.11"/>
              <i n="[SALES_FACT].[Unit_Price].&amp;[6.131E1]" c="61.31"/>
              <i n="[SALES_FACT].[Unit_Price].&amp;[6.142E1]" c="61.42"/>
              <i n="[SALES_FACT].[Unit_Price].&amp;[6.198E1]" c="61.98"/>
              <i n="[SALES_FACT].[Unit_Price].&amp;[6.203E1]" c="62.03"/>
              <i n="[SALES_FACT].[Unit_Price].&amp;[6.225E1]" c="62.25"/>
              <i n="[SALES_FACT].[Unit_Price].&amp;[6.226E1]" c="62.26"/>
              <i n="[SALES_FACT].[Unit_Price].&amp;[6.238E1]" c="62.38"/>
              <i n="[SALES_FACT].[Unit_Price].&amp;[6.248E1]" c="62.48"/>
              <i n="[SALES_FACT].[Unit_Price].&amp;[6.319E1]" c="63.19"/>
              <i n="[SALES_FACT].[Unit_Price].&amp;[6.336E1]" c="63.36"/>
              <i n="[SALES_FACT].[Unit_Price].&amp;[6.396E1]" c="63.96"/>
              <i n="[SALES_FACT].[Unit_Price].&amp;[6.406E1]" c="64.06"/>
              <i n="[SALES_FACT].[Unit_Price].&amp;[6.42E1]" c="64.2"/>
              <i n="[SALES_FACT].[Unit_Price].&amp;[6.47E1]" c="64.7"/>
              <i n="[SALES_FACT].[Unit_Price].&amp;[6.494E1]" c="64.94"/>
              <i n="[SALES_FACT].[Unit_Price].&amp;[6.544E1]" c="65.44"/>
              <i n="[SALES_FACT].[Unit_Price].&amp;[6.557E1]" c="65.57"/>
              <i n="[SALES_FACT].[Unit_Price].&amp;[6.614E1]" c="66.14"/>
              <i n="[SALES_FACT].[Unit_Price].&amp;[6.622E1]" c="66.22"/>
              <i n="[SALES_FACT].[Unit_Price].&amp;[6.686E1]" c="66.86"/>
              <i n="[SALES_FACT].[Unit_Price].&amp;[6.755E1]" c="67.55"/>
              <i n="[SALES_FACT].[Unit_Price].&amp;[6.821E1]" c="68.21"/>
              <i n="[SALES_FACT].[Unit_Price].&amp;[6.829E1]" c="68.29"/>
              <i n="[SALES_FACT].[Unit_Price].&amp;[6.831E1]" c="68.31"/>
              <i n="[SALES_FACT].[Unit_Price].&amp;[6.845E1]" c="68.45"/>
              <i n="[SALES_FACT].[Unit_Price].&amp;[7.052E1]" c="70.52"/>
              <i n="[SALES_FACT].[Unit_Price].&amp;[7.088E1]" c="70.88"/>
              <i n="[SALES_FACT].[Unit_Price].&amp;[7.097E1]" c="70.97"/>
              <i n="[SALES_FACT].[Unit_Price].&amp;[7.123E1]" c="71.23"/>
              <i n="[SALES_FACT].[Unit_Price].&amp;[7.148E1]" c="71.48"/>
              <i n="[SALES_FACT].[Unit_Price].&amp;[7.171E1]" c="71.71"/>
              <i n="[SALES_FACT].[Unit_Price].&amp;[7.177E1]" c="71.77"/>
              <i n="[SALES_FACT].[Unit_Price].&amp;[7.263E1]" c="72.63"/>
              <i n="[SALES_FACT].[Unit_Price].&amp;[7.355E1]" c="73.55"/>
              <i n="[SALES_FACT].[Unit_Price].&amp;[7.369E1]" c="73.69"/>
              <i n="[SALES_FACT].[Unit_Price].&amp;[7.388E1]" c="73.88"/>
              <i n="[SALES_FACT].[Unit_Price].&amp;[7.421E1]" c="74.21"/>
              <i n="[SALES_FACT].[Unit_Price].&amp;[7.429E1]" c="74.29"/>
              <i n="[SALES_FACT].[Unit_Price].&amp;[7.463E1]" c="74.63"/>
              <i n="[SALES_FACT].[Unit_Price].&amp;[7.466E1]" c="74.66"/>
              <i n="[SALES_FACT].[Unit_Price].&amp;[7.537E1]" c="75.37"/>
              <i n="[SALES_FACT].[Unit_Price].&amp;[7.58E1]" c="75.8"/>
              <i n="[SALES_FACT].[Unit_Price].&amp;[7.657E1]" c="76.57"/>
              <i n="[SALES_FACT].[Unit_Price].&amp;[7.76E1]" c="77.6"/>
              <i n="[SALES_FACT].[Unit_Price].&amp;[7.827E1]" c="78.27"/>
              <i n="[SALES_FACT].[Unit_Price].&amp;[7.85E1]" c="78.5"/>
              <i n="[SALES_FACT].[Unit_Price].&amp;[7.9E1]" c="79"/>
              <i n="[SALES_FACT].[Unit_Price].&amp;[7.975E1]" c="79.75"/>
              <i n="[SALES_FACT].[Unit_Price].&amp;[7.977E1]" c="79.77"/>
              <i n="[SALES_FACT].[Unit_Price].&amp;[7.995E1]" c="79.95"/>
              <i n="[SALES_FACT].[Unit_Price].&amp;[8.116E1]" c="81.16"/>
              <i n="[SALES_FACT].[Unit_Price].&amp;[8.31E1]" c="83.1"/>
              <i n="[SALES_FACT].[Unit_Price].&amp;[8.35E1]" c="83.5"/>
              <i n="[SALES_FACT].[Unit_Price].&amp;[8.37E1]" c="83.7"/>
              <i n="[SALES_FACT].[Unit_Price].&amp;[8.383E1]" c="83.83"/>
              <i n="[SALES_FACT].[Unit_Price].&amp;[8.523E1]" c="85.23"/>
              <i n="[SALES_FACT].[Unit_Price].&amp;[8.558E1]" c="85.58"/>
              <i n="[SALES_FACT].[Unit_Price].&amp;[8.562E1]" c="85.62"/>
              <i n="[SALES_FACT].[Unit_Price].&amp;[8.603E1]" c="86.03"/>
              <i n="[SALES_FACT].[Unit_Price].&amp;[8.672E1]" c="86.72"/>
              <i n="[SALES_FACT].[Unit_Price].&amp;[8.778E1]" c="87.78"/>
              <i n="[SALES_FACT].[Unit_Price].&amp;[8.783E1]" c="87.83"/>
              <i n="[SALES_FACT].[Unit_Price].&amp;[8.878E1]" c="88.78"/>
              <i n="[SALES_FACT].[Unit_Price].&amp;[8.892E1]" c="88.92"/>
              <i n="[SALES_FACT].[Unit_Price].&amp;[8.978E1]" c="89.78"/>
              <i n="[SALES_FACT].[Unit_Price].&amp;[9.032E1]" c="90.32"/>
              <i n="[SALES_FACT].[Unit_Price].&amp;[9.072E1]" c="90.72"/>
              <i n="[SALES_FACT].[Unit_Price].&amp;[9.138E1]" c="91.38"/>
              <i n="[SALES_FACT].[Unit_Price].&amp;[9.17E1]" c="91.7"/>
              <i n="[SALES_FACT].[Unit_Price].&amp;[9.224E1]" c="92.24"/>
              <i n="[SALES_FACT].[Unit_Price].&amp;[9.235E1]" c="92.35"/>
              <i n="[SALES_FACT].[Unit_Price].&amp;[9.264E1]" c="92.64"/>
              <i n="[SALES_FACT].[Unit_Price].&amp;[9.283E1]" c="92.83"/>
              <i n="[SALES_FACT].[Unit_Price].&amp;[9.294E1]" c="92.94"/>
              <i n="[SALES_FACT].[Unit_Price].&amp;[9.413E1]" c="94.13"/>
              <i n="[SALES_FACT].[Unit_Price].&amp;[9.426E1]" c="94.26"/>
              <i n="[SALES_FACT].[Unit_Price].&amp;[9.448E1]" c="94.48"/>
              <i n="[SALES_FACT].[Unit_Price].&amp;[9.455E1]" c="94.55"/>
              <i n="[SALES_FACT].[Unit_Price].&amp;[9.483E1]" c="94.83"/>
              <i n="[SALES_FACT].[Unit_Price].&amp;[9.506E1]" c="95.06"/>
              <i n="[SALES_FACT].[Unit_Price].&amp;[9.678E1]" c="96.78"/>
              <i n="[SALES_FACT].[Unit_Price].&amp;[9.827E1]" c="98.27"/>
              <i n="[SALES_FACT].[Unit_Price].&amp;[9.904E1]" c="99.04"/>
              <i n="[SALES_FACT].[Unit_Price].&amp;[9.91E1]" c="99.1"/>
              <i n="[SALES_FACT].[Unit_Price].&amp;[9.935E1]" c="99.35"/>
              <i n="[SALES_FACT].[Unit_Price].&amp;[9.967E1]" c="99.67"/>
              <i n="[SALES_FACT].[Unit_Price].&amp;[9.977E1]" c="99.77"/>
              <i n="[SALES_FACT].[Unit_Price].&amp;[9.992E1]" c="99.92"/>
              <i n="[SALES_FACT].[Unit_Price].&amp;[1.0042E2]" c="100.42"/>
              <i n="[SALES_FACT].[Unit_Price].&amp;[1.0125E2]" c="101.25"/>
              <i n="[SALES_FACT].[Unit_Price].&amp;[1.0133E2]" c="101.33"/>
              <i n="[SALES_FACT].[Unit_Price].&amp;[1.0184E2]" c="101.84"/>
              <i n="[SALES_FACT].[Unit_Price].&amp;[1.0219E2]" c="102.19"/>
              <i n="[SALES_FACT].[Unit_Price].&amp;[1.0285E2]" c="102.85"/>
              <i n="[SALES_FACT].[Unit_Price].&amp;[1.0366E2]" c="103.66"/>
              <i n="[SALES_FACT].[Unit_Price].&amp;[1.0433E2]" c="104.33"/>
              <i n="[SALES_FACT].[Unit_Price].&amp;[1.0447E2]" c="104.47"/>
              <i n="[SALES_FACT].[Unit_Price].&amp;[1.0515E2]" c="105.15"/>
              <i n="[SALES_FACT].[Unit_Price].&amp;[1.0607E2]" c="106.07"/>
              <i n="[SALES_FACT].[Unit_Price].&amp;[1.0623E2]" c="106.23"/>
              <i n="[SALES_FACT].[Unit_Price].&amp;[1.0648E2]" c="106.48"/>
              <i n="[SALES_FACT].[Unit_Price].&amp;[1.0666E2]" c="106.66"/>
              <i n="[SALES_FACT].[Unit_Price].&amp;[1.0708E2]" c="107.08"/>
              <i n="[SALES_FACT].[Unit_Price].&amp;[1.0744E2]" c="107.44"/>
              <i n="[SALES_FACT].[Unit_Price].&amp;[1.078E2]" c="107.8"/>
              <i n="[SALES_FACT].[Unit_Price].&amp;[1.0797E2]" c="107.97"/>
              <i n="[SALES_FACT].[Unit_Price].&amp;[1.0814E2]" c="108.14"/>
              <i n="[SALES_FACT].[Unit_Price].&amp;[1.0827E2]" c="108.27"/>
              <i n="[SALES_FACT].[Unit_Price].&amp;[1.0831E2]" c="108.31"/>
              <i n="[SALES_FACT].[Unit_Price].&amp;[1.0855E2]" c="108.55"/>
              <i n="[SALES_FACT].[Unit_Price].&amp;[1.0874E2]" c="108.74"/>
              <i n="[SALES_FACT].[Unit_Price].&amp;[1.0936E2]" c="109.36"/>
              <i n="[SALES_FACT].[Unit_Price].&amp;[1.095E2]" c="109.5"/>
              <i n="[SALES_FACT].[Unit_Price].&amp;[1.1099E2]" c="110.99"/>
              <i n="[SALES_FACT].[Unit_Price].&amp;[1.1128E2]" c="111.28"/>
              <i n="[SALES_FACT].[Unit_Price].&amp;[1.1166E2]" c="111.66"/>
              <i n="[SALES_FACT].[Unit_Price].&amp;[1.1226E2]" c="112.26"/>
              <i n="[SALES_FACT].[Unit_Price].&amp;[1.1277E2]" c="112.77"/>
              <i n="[SALES_FACT].[Unit_Price].&amp;[1.1307E2]" c="113.07"/>
              <i n="[SALES_FACT].[Unit_Price].&amp;[1.1387E2]" c="113.87"/>
              <i n="[SALES_FACT].[Unit_Price].&amp;[1.1539E2]" c="115.39"/>
              <i n="[SALES_FACT].[Unit_Price].&amp;[1.1542E2]" c="115.42"/>
              <i n="[SALES_FACT].[Unit_Price].&amp;[1.1734E2]" c="117.34"/>
              <i n="[SALES_FACT].[Unit_Price].&amp;[1.1737E2]" c="117.37"/>
              <i n="[SALES_FACT].[Unit_Price].&amp;[1.1825E2]" c="118.25"/>
              <i n="[SALES_FACT].[Unit_Price].&amp;[1.1904E2]" c="119.04"/>
              <i n="[SALES_FACT].[Unit_Price].&amp;[1.1983E2]" c="119.83"/>
              <i n="[SALES_FACT].[Unit_Price].&amp;[1.2002E2]" c="120.02"/>
              <i n="[SALES_FACT].[Unit_Price].&amp;[1.2057E2]" c="120.57"/>
              <i n="[SALES_FACT].[Unit_Price].&amp;[1.2067E2]" c="120.67"/>
              <i n="[SALES_FACT].[Unit_Price].&amp;[1.2077E2]" c="120.77"/>
              <i n="[SALES_FACT].[Unit_Price].&amp;[1.2083E2]" c="120.83"/>
              <i n="[SALES_FACT].[Unit_Price].&amp;[1.2097E2]" c="120.97"/>
              <i n="[SALES_FACT].[Unit_Price].&amp;[1.2137E2]" c="121.37"/>
              <i n="[SALES_FACT].[Unit_Price].&amp;[1.2152E2]" c="121.52"/>
              <i n="[SALES_FACT].[Unit_Price].&amp;[1.2164E2]" c="121.64"/>
              <i n="[SALES_FACT].[Unit_Price].&amp;[1.2167E2]" c="121.67"/>
              <i n="[SALES_FACT].[Unit_Price].&amp;[1.217E2]" c="121.7"/>
              <i n="[SALES_FACT].[Unit_Price].&amp;[1.2176E2]" c="121.76"/>
              <i n="[SALES_FACT].[Unit_Price].&amp;[1.2223E2]" c="122.23"/>
              <i n="[SALES_FACT].[Unit_Price].&amp;[1.2227E2]" c="122.27"/>
              <i n="[SALES_FACT].[Unit_Price].&amp;[1.2287E2]" c="122.87"/>
              <i n="[SALES_FACT].[Unit_Price].&amp;[1.2319E2]" c="123.19"/>
              <i n="[SALES_FACT].[Unit_Price].&amp;[1.2374E2]" c="123.74"/>
              <i n="[SALES_FACT].[Unit_Price].&amp;[1.2498E2]" c="124.98"/>
              <i n="[SALES_FACT].[Unit_Price].&amp;[1.25E2]" c="125"/>
              <i n="[SALES_FACT].[Unit_Price].&amp;[1.2568E2]" c="125.68"/>
              <i n="[SALES_FACT].[Unit_Price].&amp;[1.2602E2]" c="126.02"/>
              <i n="[SALES_FACT].[Unit_Price].&amp;[1.2609E2]" c="126.09"/>
              <i n="[SALES_FACT].[Unit_Price].&amp;[1.2692E2]" c="126.92"/>
              <i n="[SALES_FACT].[Unit_Price].&amp;[1.271E2]" c="127.1"/>
              <i n="[SALES_FACT].[Unit_Price].&amp;[1.2711E2]" c="127.11"/>
              <i n="[SALES_FACT].[Unit_Price].&amp;[1.2747E2]" c="127.47"/>
              <i n="[SALES_FACT].[Unit_Price].&amp;[1.2758E2]" c="127.58"/>
              <i n="[SALES_FACT].[Unit_Price].&amp;[1.2893E2]" c="128.93"/>
              <i n="[SALES_FACT].[Unit_Price].&amp;[1.3039E2]" c="130.39"/>
              <i n="[SALES_FACT].[Unit_Price].&amp;[1.3041E2]" c="130.41"/>
              <i n="[SALES_FACT].[Unit_Price].&amp;[1.3048E2]" c="130.48"/>
              <i n="[SALES_FACT].[Unit_Price].&amp;[1.3277E2]" c="132.77"/>
              <i n="[SALES_FACT].[Unit_Price].&amp;[1.3289E2]" c="132.89"/>
              <i n="[SALES_FACT].[Unit_Price].&amp;[1.343E2]" c="134.3"/>
              <i n="[SALES_FACT].[Unit_Price].&amp;[1.3458E2]" c="134.58"/>
              <i n="[SALES_FACT].[Unit_Price].&amp;[1.3513E2]" c="135.13"/>
              <i n="[SALES_FACT].[Unit_Price].&amp;[1.3578E2]" c="135.78"/>
              <i n="[SALES_FACT].[Unit_Price].&amp;[1.3587E2]" c="135.87"/>
              <i n="[SALES_FACT].[Unit_Price].&amp;[1.3594E2]" c="135.94"/>
              <i n="[SALES_FACT].[Unit_Price].&amp;[1.3612E2]" c="136.12"/>
              <i n="[SALES_FACT].[Unit_Price].&amp;[1.364E2]" c="136.4"/>
              <i n="[SALES_FACT].[Unit_Price].&amp;[1.3777E2]" c="137.77"/>
              <i n="[SALES_FACT].[Unit_Price].&amp;[1.3841E2]" c="138.41"/>
              <i n="[SALES_FACT].[Unit_Price].&amp;[1.3886E2]" c="138.86"/>
              <i n="[SALES_FACT].[Unit_Price].&amp;[1.3905E2]" c="139.05"/>
              <i n="[SALES_FACT].[Unit_Price].&amp;[1.3929E2]" c="139.29"/>
              <i n="[SALES_FACT].[Unit_Price].&amp;[1.3994E2]" c="139.94"/>
              <i n="[SALES_FACT].[Unit_Price].&amp;[1.4024E2]" c="140.24"/>
              <i n="[SALES_FACT].[Unit_Price].&amp;[1.4072E2]" c="140.72"/>
              <i n="[SALES_FACT].[Unit_Price].&amp;[1.4154E2]" c="141.54"/>
              <i n="[SALES_FACT].[Unit_Price].&amp;[1.416E2]" c="141.6"/>
              <i n="[SALES_FACT].[Unit_Price].&amp;[1.4179E2]" c="141.79"/>
              <i n="[SALES_FACT].[Unit_Price].&amp;[1.4185E2]" c="141.85"/>
              <i n="[SALES_FACT].[Unit_Price].&amp;[1.4283E2]" c="142.83"/>
              <i n="[SALES_FACT].[Unit_Price].&amp;[1.437E2]" c="143.7"/>
              <i n="[SALES_FACT].[Unit_Price].&amp;[1.4379E2]" c="143.79"/>
              <i n="[SALES_FACT].[Unit_Price].&amp;[1.4467E2]" c="144.67"/>
              <i n="[SALES_FACT].[Unit_Price].&amp;[1.4518E2]" c="145.18"/>
              <i n="[SALES_FACT].[Unit_Price].&amp;[1.4525E2]" c="145.25"/>
              <i n="[SALES_FACT].[Unit_Price].&amp;[1.4526E2]" c="145.26"/>
              <i n="[SALES_FACT].[Unit_Price].&amp;[1.4543E2]" c="145.43"/>
              <i n="[SALES_FACT].[Unit_Price].&amp;[1.4548E2]" c="145.48"/>
              <i n="[SALES_FACT].[Unit_Price].&amp;[1.4596E2]" c="145.96"/>
              <i n="[SALES_FACT].[Unit_Price].&amp;[1.4612E2]" c="146.12"/>
              <i n="[SALES_FACT].[Unit_Price].&amp;[1.4649E2]" c="146.49"/>
              <i n="[SALES_FACT].[Unit_Price].&amp;[1.4671E2]" c="146.71"/>
              <i n="[SALES_FACT].[Unit_Price].&amp;[1.4701E2]" c="147.01"/>
              <i n="[SALES_FACT].[Unit_Price].&amp;[1.4796E2]" c="147.96"/>
              <i n="[SALES_FACT].[Unit_Price].&amp;[1.4896E2]" c="148.96"/>
              <i n="[SALES_FACT].[Unit_Price].&amp;[1.4956E2]" c="149.56"/>
              <i n="[SALES_FACT].[Unit_Price].&amp;[1.4983E2]" c="149.83"/>
              <i n="[SALES_FACT].[Unit_Price].&amp;[1.5048E2]" c="150.48"/>
              <i n="[SALES_FACT].[Unit_Price].&amp;[1.5147E2]" c="151.47"/>
              <i n="[SALES_FACT].[Unit_Price].&amp;[1.5151E2]" c="151.51"/>
              <i n="[SALES_FACT].[Unit_Price].&amp;[1.5166E2]" c="151.66"/>
              <i n="[SALES_FACT].[Unit_Price].&amp;[1.5217E2]" c="152.17"/>
              <i n="[SALES_FACT].[Unit_Price].&amp;[1.5225E2]" c="152.25"/>
              <i n="[SALES_FACT].[Unit_Price].&amp;[1.5241E2]" c="152.41"/>
              <i n="[SALES_FACT].[Unit_Price].&amp;[1.5291E2]" c="152.91"/>
              <i n="[SALES_FACT].[Unit_Price].&amp;[1.5357E2]" c="153.57"/>
              <i n="[SALES_FACT].[Unit_Price].&amp;[1.5384E2]" c="153.84"/>
              <i n="[SALES_FACT].[Unit_Price].&amp;[1.5395E2]" c="153.95"/>
              <i n="[SALES_FACT].[Unit_Price].&amp;[1.5587E2]" c="155.87"/>
              <i n="[SALES_FACT].[Unit_Price].&amp;[1.5616E2]" c="156.16"/>
              <i n="[SALES_FACT].[Unit_Price].&amp;[1.5673E2]" c="156.73"/>
              <i n="[SALES_FACT].[Unit_Price].&amp;[1.5718E2]" c="157.18"/>
              <i n="[SALES_FACT].[Unit_Price].&amp;[1.5791E2]" c="157.91"/>
              <i n="[SALES_FACT].[Unit_Price].&amp;[1.5827E2]" c="158.27"/>
              <i n="[SALES_FACT].[Unit_Price].&amp;[1.5846E2]" c="158.46"/>
              <i n="[SALES_FACT].[Unit_Price].&amp;[1.5872E2]" c="158.72"/>
              <i n="[SALES_FACT].[Unit_Price].&amp;[1.5976E2]" c="159.76"/>
              <i n="[SALES_FACT].[Unit_Price].&amp;[1.5993E2]" c="159.93"/>
              <i n="[SALES_FACT].[Unit_Price].&amp;[1.6021E2]" c="160.21"/>
              <i n="[SALES_FACT].[Unit_Price].&amp;[1.6117E2]" c="161.17"/>
              <i n="[SALES_FACT].[Unit_Price].&amp;[1.618E2]" c="161.8"/>
              <i n="[SALES_FACT].[Unit_Price].&amp;[1.6214E2]" c="162.14"/>
              <i n="[SALES_FACT].[Unit_Price].&amp;[1.6217E2]" c="162.17"/>
              <i n="[SALES_FACT].[Unit_Price].&amp;[1.632E2]" c="163.2"/>
              <i n="[SALES_FACT].[Unit_Price].&amp;[1.6402E2]" c="164.02"/>
              <i n="[SALES_FACT].[Unit_Price].&amp;[1.6404E2]" c="164.04"/>
              <i n="[SALES_FACT].[Unit_Price].&amp;[1.6423E2]" c="164.23"/>
              <i n="[SALES_FACT].[Unit_Price].&amp;[1.6473E2]" c="164.73"/>
              <i n="[SALES_FACT].[Unit_Price].&amp;[1.6493E2]" c="164.93"/>
              <i n="[SALES_FACT].[Unit_Price].&amp;[1.65E2]" c="165"/>
              <i n="[SALES_FACT].[Unit_Price].&amp;[1.6537E2]" c="165.37"/>
              <i n="[SALES_FACT].[Unit_Price].&amp;[1.6626E2]" c="166.26"/>
              <i n="[SALES_FACT].[Unit_Price].&amp;[1.6693E2]" c="166.93"/>
              <i n="[SALES_FACT].[Unit_Price].&amp;[1.6725E2]" c="167.25"/>
              <i n="[SALES_FACT].[Unit_Price].&amp;[1.6783E2]" c="167.83"/>
              <i n="[SALES_FACT].[Unit_Price].&amp;[1.6829E2]" c="168.29"/>
              <i n="[SALES_FACT].[Unit_Price].&amp;[1.6855E2]" c="168.55"/>
              <i n="[SALES_FACT].[Unit_Price].&amp;[1.6889E2]" c="168.89"/>
              <i n="[SALES_FACT].[Unit_Price].&amp;[1.6943E2]" c="169.43"/>
              <i n="[SALES_FACT].[Unit_Price].&amp;[1.6946E2]" c="169.46"/>
              <i n="[SALES_FACT].[Unit_Price].&amp;[1.6969E2]" c="169.69"/>
              <i n="[SALES_FACT].[Unit_Price].&amp;[1.7012E2]" c="170.12"/>
              <i n="[SALES_FACT].[Unit_Price].&amp;[1.7043E2]" c="170.43"/>
              <i n="[SALES_FACT].[Unit_Price].&amp;[1.7048E2]" c="170.48"/>
              <i n="[SALES_FACT].[Unit_Price].&amp;[1.7068E2]" c="170.68"/>
              <i n="[SALES_FACT].[Unit_Price].&amp;[1.7204E2]" c="172.04"/>
              <i n="[SALES_FACT].[Unit_Price].&amp;[1.7427E2]" c="174.27"/>
              <i n="[SALES_FACT].[Unit_Price].&amp;[1.7457E2]" c="174.57"/>
              <i n="[SALES_FACT].[Unit_Price].&amp;[1.7591E2]" c="175.91"/>
              <i n="[SALES_FACT].[Unit_Price].&amp;[1.7613E2]" c="176.13"/>
              <i n="[SALES_FACT].[Unit_Price].&amp;[1.7684E2]" c="176.84"/>
              <i n="[SALES_FACT].[Unit_Price].&amp;[1.774E2]" c="177.4"/>
              <i n="[SALES_FACT].[Unit_Price].&amp;[1.7822E2]" c="178.22"/>
              <i n="[SALES_FACT].[Unit_Price].&amp;[1.7962E2]" c="179.62"/>
              <i n="[SALES_FACT].[Unit_Price].&amp;[1.7964E2]" c="179.64"/>
              <i n="[SALES_FACT].[Unit_Price].&amp;[1.797E2]" c="179.7"/>
              <i n="[SALES_FACT].[Unit_Price].&amp;[1.7977E2]" c="179.77"/>
              <i n="[SALES_FACT].[Unit_Price].&amp;[1.8084E2]" c="180.84"/>
              <i n="[SALES_FACT].[Unit_Price].&amp;[1.8142E2]" c="181.42"/>
              <i n="[SALES_FACT].[Unit_Price].&amp;[1.8228E2]" c="182.28"/>
              <i n="[SALES_FACT].[Unit_Price].&amp;[1.8289E2]" c="182.89"/>
              <i n="[SALES_FACT].[Unit_Price].&amp;[1.8291E2]" c="182.91"/>
              <i n="[SALES_FACT].[Unit_Price].&amp;[1.8344E2]" c="183.44"/>
              <i n="[SALES_FACT].[Unit_Price].&amp;[1.8347E2]" c="183.47"/>
              <i n="[SALES_FACT].[Unit_Price].&amp;[1.8385E2]" c="183.85"/>
              <i n="[SALES_FACT].[Unit_Price].&amp;[1.8457E2]" c="184.57"/>
              <i n="[SALES_FACT].[Unit_Price].&amp;[1.8467E2]" c="184.67"/>
              <i n="[SALES_FACT].[Unit_Price].&amp;[1.8498E2]" c="184.98"/>
              <i n="[SALES_FACT].[Unit_Price].&amp;[1.8567E2]" c="185.67"/>
              <i n="[SALES_FACT].[Unit_Price].&amp;[1.8624E2]" c="186.24"/>
              <i n="[SALES_FACT].[Unit_Price].&amp;[1.8771E2]" c="187.71"/>
              <i n="[SALES_FACT].[Unit_Price].&amp;[1.8825E2]" c="188.25"/>
              <i n="[SALES_FACT].[Unit_Price].&amp;[1.8907E2]" c="189.07"/>
              <i n="[SALES_FACT].[Unit_Price].&amp;[1.8921E2]" c="189.21"/>
              <i n="[SALES_FACT].[Unit_Price].&amp;[1.8956E2]" c="189.56"/>
              <i n="[SALES_FACT].[Unit_Price].&amp;[1.9004E2]" c="190.04"/>
              <i n="[SALES_FACT].[Unit_Price].&amp;[1.916E2]" c="191.6"/>
              <i n="[SALES_FACT].[Unit_Price].&amp;[1.9165E2]" c="191.65"/>
              <i n="[SALES_FACT].[Unit_Price].&amp;[1.9409E2]" c="194.09"/>
              <i n="[SALES_FACT].[Unit_Price].&amp;[1.9436E2]" c="194.36"/>
              <i n="[SALES_FACT].[Unit_Price].&amp;[1.9439E2]" c="194.39"/>
              <i n="[SALES_FACT].[Unit_Price].&amp;[1.9467E2]" c="194.67"/>
              <i n="[SALES_FACT].[Unit_Price].&amp;[1.9524E2]" c="195.24"/>
              <i n="[SALES_FACT].[Unit_Price].&amp;[1.9531E2]" c="195.31"/>
              <i n="[SALES_FACT].[Unit_Price].&amp;[1.9575E2]" c="195.75"/>
              <i n="[SALES_FACT].[Unit_Price].&amp;[1.9589E2]" c="195.89"/>
              <i n="[SALES_FACT].[Unit_Price].&amp;[1.9776E2]" c="197.76"/>
              <i n="[SALES_FACT].[Unit_Price].&amp;[1.9793E2]" c="197.93"/>
              <i n="[SALES_FACT].[Unit_Price].&amp;[1.9876E2]" c="198.76"/>
              <i n="[SALES_FACT].[Unit_Price].&amp;[1.9883E2]" c="198.83"/>
              <i n="[SALES_FACT].[Unit_Price].&amp;[1.9913E2]" c="199.13"/>
              <i n="[SALES_FACT].[Unit_Price].&amp;[1.9941E2]" c="199.41"/>
              <i n="[SALES_FACT].[Unit_Price].&amp;[2.0105E2]" c="201.05"/>
              <i n="[SALES_FACT].[Unit_Price].&amp;[2.0207E2]" c="202.07"/>
              <i n="[SALES_FACT].[Unit_Price].&amp;[2.0213E2]" c="202.13"/>
              <i n="[SALES_FACT].[Unit_Price].&amp;[2.0246E2]" c="202.46"/>
              <i n="[SALES_FACT].[Unit_Price].&amp;[2.0259E2]" c="202.59"/>
              <i n="[SALES_FACT].[Unit_Price].&amp;[2.0361E2]" c="203.61"/>
              <i n="[SALES_FACT].[Unit_Price].&amp;[2.0417E2]" c="204.17"/>
              <i n="[SALES_FACT].[Unit_Price].&amp;[2.0477E2]" c="204.77"/>
              <i n="[SALES_FACT].[Unit_Price].&amp;[2.048E2]" c="204.8"/>
              <i n="[SALES_FACT].[Unit_Price].&amp;[2.0489E2]" c="204.89"/>
              <i n="[SALES_FACT].[Unit_Price].&amp;[2.0534E2]" c="205.34"/>
              <i n="[SALES_FACT].[Unit_Price].&amp;[2.0645E2]" c="206.45"/>
              <i n="[SALES_FACT].[Unit_Price].&amp;[2.0684E2]" c="206.84"/>
              <i n="[SALES_FACT].[Unit_Price].&amp;[2.0741E2]" c="207.41"/>
              <i n="[SALES_FACT].[Unit_Price].&amp;[2.078E2]" c="207.8"/>
              <i n="[SALES_FACT].[Unit_Price].&amp;[2.0809E2]" c="208.09"/>
              <i n="[SALES_FACT].[Unit_Price].&amp;[2.0834E2]" c="208.34"/>
              <i n="[SALES_FACT].[Unit_Price].&amp;[2.0932E2]" c="209.32"/>
              <i n="[SALES_FACT].[Unit_Price].&amp;[2.0939E2]" c="209.39"/>
              <i n="[SALES_FACT].[Unit_Price].&amp;[2.0966E2]" c="209.66"/>
              <i n="[SALES_FACT].[Unit_Price].&amp;[2.097E2]" c="209.7"/>
              <i n="[SALES_FACT].[Unit_Price].&amp;[2.0993E2]" c="209.93"/>
              <i n="[SALES_FACT].[Unit_Price].&amp;[2.0996E2]" c="209.96"/>
              <i n="[SALES_FACT].[Unit_Price].&amp;[2.1208E2]" c="212.08"/>
              <i n="[SALES_FACT].[Unit_Price].&amp;[2.1272E2]" c="212.72"/>
              <i n="[SALES_FACT].[Unit_Price].&amp;[2.1275E2]" c="212.75"/>
              <i n="[SALES_FACT].[Unit_Price].&amp;[2.1287E2]" c="212.87"/>
              <i n="[SALES_FACT].[Unit_Price].&amp;[2.1296E2]" c="212.96"/>
              <i n="[SALES_FACT].[Unit_Price].&amp;[2.1369E2]" c="213.69"/>
              <i n="[SALES_FACT].[Unit_Price].&amp;[2.1374E2]" c="213.74"/>
              <i n="[SALES_FACT].[Unit_Price].&amp;[2.1437E2]" c="214.37"/>
              <i n="[SALES_FACT].[Unit_Price].&amp;[2.1494E2]" c="214.94"/>
              <i n="[SALES_FACT].[Unit_Price].&amp;[2.1559E2]" c="215.59"/>
              <i n="[SALES_FACT].[Unit_Price].&amp;[2.1602E2]" c="216.02"/>
              <i n="[SALES_FACT].[Unit_Price].&amp;[2.1681E2]" c="216.81"/>
              <i n="[SALES_FACT].[Unit_Price].&amp;[2.1713E2]" c="217.13"/>
              <i n="[SALES_FACT].[Unit_Price].&amp;[2.1722E2]" c="217.22"/>
              <i n="[SALES_FACT].[Unit_Price].&amp;[2.1783E2]" c="217.83"/>
              <i n="[SALES_FACT].[Unit_Price].&amp;[2.1801E2]" c="218.01"/>
              <i n="[SALES_FACT].[Unit_Price].&amp;[2.1804E2]" c="218.04"/>
              <i n="[SALES_FACT].[Unit_Price].&amp;[2.1807E2]" c="218.07"/>
              <i n="[SALES_FACT].[Unit_Price].&amp;[2.1811E2]" c="218.11"/>
              <i n="[SALES_FACT].[Unit_Price].&amp;[2.1981E2]" c="219.81"/>
              <i n="[SALES_FACT].[Unit_Price].&amp;[2.1996E2]" c="219.96"/>
              <i n="[SALES_FACT].[Unit_Price].&amp;[2.2051E2]" c="220.51"/>
              <i n="[SALES_FACT].[Unit_Price].&amp;[2.2149E2]" c="221.49"/>
              <i n="[SALES_FACT].[Unit_Price].&amp;[2.217E2]" c="221.7"/>
              <i n="[SALES_FACT].[Unit_Price].&amp;[2.2294E2]" c="222.94"/>
              <i n="[SALES_FACT].[Unit_Price].&amp;[2.2295E2]" c="222.95"/>
              <i n="[SALES_FACT].[Unit_Price].&amp;[2.2325E2]" c="223.25"/>
              <i n="[SALES_FACT].[Unit_Price].&amp;[2.2364E2]" c="223.64"/>
              <i n="[SALES_FACT].[Unit_Price].&amp;[2.2373E2]" c="223.73"/>
              <i n="[SALES_FACT].[Unit_Price].&amp;[2.2449E2]" c="224.49"/>
              <i n="[SALES_FACT].[Unit_Price].&amp;[2.2469E2]" c="224.69"/>
              <i n="[SALES_FACT].[Unit_Price].&amp;[2.2514E2]" c="225.14"/>
              <i n="[SALES_FACT].[Unit_Price].&amp;[2.2643E2]" c="226.43"/>
              <i n="[SALES_FACT].[Unit_Price].&amp;[2.2728E2]" c="227.28"/>
              <i n="[SALES_FACT].[Unit_Price].&amp;[2.2735E2]" c="227.35"/>
              <i n="[SALES_FACT].[Unit_Price].&amp;[2.2795E2]" c="227.95"/>
              <i n="[SALES_FACT].[Unit_Price].&amp;[2.2797E2]" c="227.97"/>
              <i n="[SALES_FACT].[Unit_Price].&amp;[2.2869E2]" c="228.69"/>
              <i n="[SALES_FACT].[Unit_Price].&amp;[2.2898E2]" c="228.98"/>
              <i n="[SALES_FACT].[Unit_Price].&amp;[2.2981E2]" c="229.81"/>
              <i n="[SALES_FACT].[Unit_Price].&amp;[2.3032E2]" c="230.32"/>
              <i n="[SALES_FACT].[Unit_Price].&amp;[2.3053E2]" c="230.53"/>
              <i n="[SALES_FACT].[Unit_Price].&amp;[2.3085E2]" c="230.85"/>
              <i n="[SALES_FACT].[Unit_Price].&amp;[2.3333E2]" c="233.33"/>
              <i n="[SALES_FACT].[Unit_Price].&amp;[2.3406E2]" c="234.06"/>
              <i n="[SALES_FACT].[Unit_Price].&amp;[2.3528E2]" c="235.28"/>
              <i n="[SALES_FACT].[Unit_Price].&amp;[2.3539E2]" c="235.39"/>
              <i n="[SALES_FACT].[Unit_Price].&amp;[2.3541E2]" c="235.41"/>
              <i n="[SALES_FACT].[Unit_Price].&amp;[2.3544E2]" c="235.44"/>
              <i n="[SALES_FACT].[Unit_Price].&amp;[2.3724E2]" c="237.24"/>
              <i n="[SALES_FACT].[Unit_Price].&amp;[2.3759E2]" c="237.59"/>
              <i n="[SALES_FACT].[Unit_Price].&amp;[2.3768E2]" c="237.68"/>
              <i n="[SALES_FACT].[Unit_Price].&amp;[2.3824E2]" c="238.24"/>
              <i n="[SALES_FACT].[Unit_Price].&amp;[2.3954E2]" c="239.54"/>
              <i n="[SALES_FACT].[Unit_Price].&amp;[2.3957E2]" c="239.57"/>
              <i n="[SALES_FACT].[Unit_Price].&amp;[2.3983E2]" c="239.83"/>
              <i n="[SALES_FACT].[Unit_Price].&amp;[2.3992E2]" c="239.92"/>
              <i n="[SALES_FACT].[Unit_Price].&amp;[2.4027E2]" c="240.27"/>
              <i n="[SALES_FACT].[Unit_Price].&amp;[2.4051E2]" c="240.51"/>
              <i n="[SALES_FACT].[Unit_Price].&amp;[2.4132E2]" c="241.32"/>
              <i n="[SALES_FACT].[Unit_Price].&amp;[2.4164E2]" c="241.64"/>
              <i n="[SALES_FACT].[Unit_Price].&amp;[2.4208E2]" c="242.08"/>
              <i n="[SALES_FACT].[Unit_Price].&amp;[2.4258E2]" c="242.58"/>
              <i n="[SALES_FACT].[Unit_Price].&amp;[2.4313E2]" c="243.13"/>
              <i n="[SALES_FACT].[Unit_Price].&amp;[2.4392E2]" c="243.92"/>
              <i n="[SALES_FACT].[Unit_Price].&amp;[2.4425E2]" c="244.25"/>
              <i n="[SALES_FACT].[Unit_Price].&amp;[2.4552E2]" c="245.52"/>
              <i n="[SALES_FACT].[Unit_Price].&amp;[2.4585E2]" c="245.85"/>
              <i n="[SALES_FACT].[Unit_Price].&amp;[2.4741E2]" c="247.41"/>
              <i n="[SALES_FACT].[Unit_Price].&amp;[2.4755E2]" c="247.55"/>
              <i n="[SALES_FACT].[Unit_Price].&amp;[2.4766E2]" c="247.66"/>
              <i n="[SALES_FACT].[Unit_Price].&amp;[2.4767E2]" c="247.67"/>
              <i n="[SALES_FACT].[Unit_Price].&amp;[2.4843E2]" c="248.43"/>
              <i n="[SALES_FACT].[Unit_Price].&amp;[2.4902E2]" c="249.02"/>
              <i n="[SALES_FACT].[Unit_Price].&amp;[2.5014E2]" c="250.14"/>
              <i n="[SALES_FACT].[Unit_Price].&amp;[2.5064E2]" c="250.64"/>
              <i n="[SALES_FACT].[Unit_Price].&amp;[2.5083E2]" c="250.83"/>
              <i n="[SALES_FACT].[Unit_Price].&amp;[2.5095E2]" c="250.95"/>
              <i n="[SALES_FACT].[Unit_Price].&amp;[2.5199E2]" c="251.99"/>
              <i n="[SALES_FACT].[Unit_Price].&amp;[2.5218E2]" c="252.18"/>
              <i n="[SALES_FACT].[Unit_Price].&amp;[2.5263E2]" c="252.63"/>
              <i n="[SALES_FACT].[Unit_Price].&amp;[2.5387E2]" c="253.87"/>
              <i n="[SALES_FACT].[Unit_Price].&amp;[2.5447E2]" c="254.47"/>
              <i n="[SALES_FACT].[Unit_Price].&amp;[2.5471E2]" c="254.71"/>
              <i n="[SALES_FACT].[Unit_Price].&amp;[2.5494E2]" c="254.94"/>
              <i n="[SALES_FACT].[Unit_Price].&amp;[2.5502E2]" c="255.02"/>
              <i n="[SALES_FACT].[Unit_Price].&amp;[2.5548E2]" c="255.48"/>
              <i n="[SALES_FACT].[Unit_Price].&amp;[2.5567E2]" c="255.67"/>
              <i n="[SALES_FACT].[Unit_Price].&amp;[2.5711E2]" c="257.11"/>
              <i n="[SALES_FACT].[Unit_Price].&amp;[2.5745E2]" c="257.45"/>
              <i n="[SALES_FACT].[Unit_Price].&amp;[2.5778E2]" c="257.78"/>
              <i n="[SALES_FACT].[Unit_Price].&amp;[2.5796E2]" c="257.96"/>
              <i n="[SALES_FACT].[Unit_Price].&amp;[2.5806E2]" c="258.06"/>
              <i n="[SALES_FACT].[Unit_Price].&amp;[2.592E2]" c="259.2"/>
              <i n="[SALES_FACT].[Unit_Price].&amp;[2.5974E2]" c="259.74"/>
              <i n="[SALES_FACT].[Unit_Price].&amp;[2.5998E2]" c="259.98"/>
              <i n="[SALES_FACT].[Unit_Price].&amp;[2.6046E2]" c="260.46"/>
              <i n="[SALES_FACT].[Unit_Price].&amp;[2.6105E2]" c="261.05"/>
              <i n="[SALES_FACT].[Unit_Price].&amp;[2.6148E2]" c="261.48"/>
              <i n="[SALES_FACT].[Unit_Price].&amp;[2.6173E2]" c="261.73"/>
              <i n="[SALES_FACT].[Unit_Price].&amp;[2.6205E2]" c="262.05"/>
              <i n="[SALES_FACT].[Unit_Price].&amp;[2.6269E2]" c="262.69"/>
              <i n="[SALES_FACT].[Unit_Price].&amp;[2.6359E2]" c="263.59"/>
              <i n="[SALES_FACT].[Unit_Price].&amp;[2.6439E2]" c="264.39"/>
              <i n="[SALES_FACT].[Unit_Price].&amp;[2.6589E2]" c="265.89"/>
              <i n="[SALES_FACT].[Unit_Price].&amp;[2.6698E2]" c="266.98"/>
              <i n="[SALES_FACT].[Unit_Price].&amp;[2.6719E2]" c="267.19"/>
              <i n="[SALES_FACT].[Unit_Price].&amp;[2.6736E2]" c="267.36"/>
              <i n="[SALES_FACT].[Unit_Price].&amp;[2.683E2]" c="268.3"/>
              <i n="[SALES_FACT].[Unit_Price].&amp;[2.6876E2]" c="268.76"/>
              <i n="[SALES_FACT].[Unit_Price].&amp;[2.6889E2]" c="268.89"/>
              <i n="[SALES_FACT].[Unit_Price].&amp;[2.6895E2]" c="268.95"/>
              <i n="[SALES_FACT].[Unit_Price].&amp;[2.6925E2]" c="269.25"/>
              <i n="[SALES_FACT].[Unit_Price].&amp;[2.6949E2]" c="269.49"/>
              <i n="[SALES_FACT].[Unit_Price].&amp;[2.6984E2]" c="269.84"/>
              <i n="[SALES_FACT].[Unit_Price].&amp;[2.6994E2]" c="269.94"/>
              <i n="[SALES_FACT].[Unit_Price].&amp;[2.7045E2]" c="270.45"/>
              <i n="[SALES_FACT].[Unit_Price].&amp;[2.7066E2]" c="270.66"/>
              <i n="[SALES_FACT].[Unit_Price].&amp;[2.7069E2]" c="270.69"/>
              <i n="[SALES_FACT].[Unit_Price].&amp;[2.7104E2]" c="271.04"/>
              <i n="[SALES_FACT].[Unit_Price].&amp;[2.714E2]" c="271.4"/>
              <i n="[SALES_FACT].[Unit_Price].&amp;[2.7176E2]" c="271.76"/>
              <i n="[SALES_FACT].[Unit_Price].&amp;[2.7188E2]" c="271.88"/>
              <i n="[SALES_FACT].[Unit_Price].&amp;[2.722E2]" c="272.2"/>
              <i n="[SALES_FACT].[Unit_Price].&amp;[2.7227E2]" c="272.27"/>
              <i n="[SALES_FACT].[Unit_Price].&amp;[2.7409E2]" c="274.09"/>
              <i n="[SALES_FACT].[Unit_Price].&amp;[2.7623E2]" c="276.23"/>
              <i n="[SALES_FACT].[Unit_Price].&amp;[2.7758E2]" c="277.58"/>
              <i n="[SALES_FACT].[Unit_Price].&amp;[2.7816E2]" c="278.16"/>
              <i n="[SALES_FACT].[Unit_Price].&amp;[2.7838E2]" c="278.38"/>
              <i n="[SALES_FACT].[Unit_Price].&amp;[2.7863E2]" c="278.63"/>
              <i n="[SALES_FACT].[Unit_Price].&amp;[2.7871E2]" c="278.71"/>
              <i n="[SALES_FACT].[Unit_Price].&amp;[2.7945E2]" c="279.45"/>
              <i n="[SALES_FACT].[Unit_Price].&amp;[2.8016E2]" c="280.16"/>
              <i n="[SALES_FACT].[Unit_Price].&amp;[2.8037E2]" c="280.37"/>
              <i n="[SALES_FACT].[Unit_Price].&amp;[2.8148E2]" c="281.48"/>
              <i n="[SALES_FACT].[Unit_Price].&amp;[2.8183E2]" c="281.83"/>
              <i n="[SALES_FACT].[Unit_Price].&amp;[2.8196E2]" c="281.96"/>
              <i n="[SALES_FACT].[Unit_Price].&amp;[2.8197E2]" c="281.97"/>
              <i n="[SALES_FACT].[Unit_Price].&amp;[2.8207E2]" c="282.07"/>
              <i n="[SALES_FACT].[Unit_Price].&amp;[2.8218E2]" c="282.18"/>
              <i n="[SALES_FACT].[Unit_Price].&amp;[2.8233E2]" c="282.33"/>
              <i n="[SALES_FACT].[Unit_Price].&amp;[2.8245E2]" c="282.45"/>
              <i n="[SALES_FACT].[Unit_Price].&amp;[2.8248E2]" c="282.48"/>
              <i n="[SALES_FACT].[Unit_Price].&amp;[2.8424E2]" c="284.24"/>
              <i n="[SALES_FACT].[Unit_Price].&amp;[2.8444E2]" c="284.44"/>
              <i n="[SALES_FACT].[Unit_Price].&amp;[2.8539E2]" c="285.39"/>
              <i n="[SALES_FACT].[Unit_Price].&amp;[2.8582E2]" c="285.82"/>
              <i n="[SALES_FACT].[Unit_Price].&amp;[2.8628E2]" c="286.28"/>
              <i n="[SALES_FACT].[Unit_Price].&amp;[2.8692E2]" c="286.92"/>
              <i n="[SALES_FACT].[Unit_Price].&amp;[2.8771E2]" c="287.71"/>
              <i n="[SALES_FACT].[Unit_Price].&amp;[2.886E2]" c="288.6"/>
              <i n="[SALES_FACT].[Unit_Price].&amp;[2.8914E2]" c="289.14"/>
              <i n="[SALES_FACT].[Unit_Price].&amp;[2.8966E2]" c="289.66"/>
              <i n="[SALES_FACT].[Unit_Price].&amp;[2.8977E2]" c="289.77"/>
              <i n="[SALES_FACT].[Unit_Price].&amp;[2.8982E2]" c="289.82"/>
              <i n="[SALES_FACT].[Unit_Price].&amp;[2.9105E2]" c="291.05"/>
              <i n="[SALES_FACT].[Unit_Price].&amp;[2.9184E2]" c="291.84"/>
              <i n="[SALES_FACT].[Unit_Price].&amp;[2.9231E2]" c="292.31"/>
              <i n="[SALES_FACT].[Unit_Price].&amp;[2.9438E2]" c="294.38"/>
              <i n="[SALES_FACT].[Unit_Price].&amp;[2.9512E2]" c="295.12"/>
              <i n="[SALES_FACT].[Unit_Price].&amp;[2.954E2]" c="295.4"/>
              <i n="[SALES_FACT].[Unit_Price].&amp;[2.9801E2]" c="298.01"/>
              <i n="[SALES_FACT].[Unit_Price].&amp;[2.9835E2]" c="298.35"/>
              <i n="[SALES_FACT].[Unit_Price].&amp;[2.9913E2]" c="299.13"/>
              <i n="[SALES_FACT].[Unit_Price].&amp;[2.9946E2]" c="299.46"/>
              <i n="[SALES_FACT].[Unit_Price].&amp;[3.0012E2]" c="300.12"/>
              <i n="[SALES_FACT].[Unit_Price].&amp;[3.0124E2]" c="301.24"/>
              <i n="[SALES_FACT].[Unit_Price].&amp;[3.016E2]" c="301.6"/>
              <i n="[SALES_FACT].[Unit_Price].&amp;[3.0356E2]" c="303.56"/>
              <i n="[SALES_FACT].[Unit_Price].&amp;[3.0367E2]" c="303.67"/>
              <i n="[SALES_FACT].[Unit_Price].&amp;[3.0379E2]" c="303.79"/>
              <i n="[SALES_FACT].[Unit_Price].&amp;[3.0467E2]" c="304.67"/>
              <i n="[SALES_FACT].[Unit_Price].&amp;[3.05E2]" c="305"/>
              <i n="[SALES_FACT].[Unit_Price].&amp;[3.0571E2]" c="305.71"/>
              <i n="[SALES_FACT].[Unit_Price].&amp;[3.0595E2]" c="305.95"/>
              <i n="[SALES_FACT].[Unit_Price].&amp;[3.0636E2]" c="306.36"/>
              <i n="[SALES_FACT].[Unit_Price].&amp;[3.0652E2]" c="306.52"/>
              <i n="[SALES_FACT].[Unit_Price].&amp;[3.0671E2]" c="306.71"/>
              <i n="[SALES_FACT].[Unit_Price].&amp;[3.0748E2]" c="307.48"/>
              <i n="[SALES_FACT].[Unit_Price].&amp;[3.087E2]" c="308.7"/>
              <i n="[SALES_FACT].[Unit_Price].&amp;[3.0978E2]" c="309.78"/>
              <i n="[SALES_FACT].[Unit_Price].&amp;[3.1033E2]" c="310.33"/>
              <i n="[SALES_FACT].[Unit_Price].&amp;[3.1036E2]" c="310.36"/>
              <i n="[SALES_FACT].[Unit_Price].&amp;[3.1079E2]" c="310.79"/>
              <i n="[SALES_FACT].[Unit_Price].&amp;[3.1281E2]" c="312.81"/>
              <i n="[SALES_FACT].[Unit_Price].&amp;[3.1291E2]" c="312.91"/>
              <i n="[SALES_FACT].[Unit_Price].&amp;[3.1383E2]" c="313.83"/>
              <i n="[SALES_FACT].[Unit_Price].&amp;[3.1429E2]" c="314.29"/>
              <i n="[SALES_FACT].[Unit_Price].&amp;[3.144E2]" c="314.4"/>
              <i n="[SALES_FACT].[Unit_Price].&amp;[3.1527E2]" c="315.27"/>
              <i n="[SALES_FACT].[Unit_Price].&amp;[3.1595E2]" c="315.95"/>
              <i n="[SALES_FACT].[Unit_Price].&amp;[3.1618E2]" c="316.18"/>
              <i n="[SALES_FACT].[Unit_Price].&amp;[3.169E2]" c="316.9"/>
              <i n="[SALES_FACT].[Unit_Price].&amp;[3.1711E2]" c="317.11"/>
              <i n="[SALES_FACT].[Unit_Price].&amp;[3.1715E2]" c="317.15"/>
              <i n="[SALES_FACT].[Unit_Price].&amp;[3.1843E2]" c="318.43"/>
              <i n="[SALES_FACT].[Unit_Price].&amp;[3.1862E2]" c="318.62"/>
              <i n="[SALES_FACT].[Unit_Price].&amp;[3.2064E2]" c="320.64"/>
              <i n="[SALES_FACT].[Unit_Price].&amp;[3.2258E2]" c="322.58"/>
              <i n="[SALES_FACT].[Unit_Price].&amp;[3.2294E2]" c="322.94"/>
              <i n="[SALES_FACT].[Unit_Price].&amp;[3.2418E2]" c="324.18"/>
              <i n="[SALES_FACT].[Unit_Price].&amp;[3.2429E2]" c="324.29"/>
              <i n="[SALES_FACT].[Unit_Price].&amp;[3.2456E2]" c="324.56"/>
              <i n="[SALES_FACT].[Unit_Price].&amp;[3.2508E2]" c="325.08"/>
              <i n="[SALES_FACT].[Unit_Price].&amp;[3.262E2]" c="326.2"/>
              <i n="[SALES_FACT].[Unit_Price].&amp;[3.2666E2]" c="326.66"/>
              <i n="[SALES_FACT].[Unit_Price].&amp;[3.2685E2]" c="326.85"/>
              <i n="[SALES_FACT].[Unit_Price].&amp;[3.2725E2]" c="327.25"/>
              <i n="[SALES_FACT].[Unit_Price].&amp;[3.2752E2]" c="327.52"/>
              <i n="[SALES_FACT].[Unit_Price].&amp;[3.2827E2]" c="328.27"/>
              <i n="[SALES_FACT].[Unit_Price].&amp;[3.2851E2]" c="328.51"/>
              <i n="[SALES_FACT].[Unit_Price].&amp;[3.2906E2]" c="329.06"/>
              <i n="[SALES_FACT].[Unit_Price].&amp;[3.2931E2]" c="329.31"/>
              <i n="[SALES_FACT].[Unit_Price].&amp;[3.2994E2]" c="329.94"/>
              <i n="[SALES_FACT].[Unit_Price].&amp;[3.3004E2]" c="330.04"/>
              <i n="[SALES_FACT].[Unit_Price].&amp;[3.3059E2]" c="330.59"/>
              <i n="[SALES_FACT].[Unit_Price].&amp;[3.3098E2]" c="330.98"/>
              <i n="[SALES_FACT].[Unit_Price].&amp;[3.3173E2]" c="331.73"/>
              <i n="[SALES_FACT].[Unit_Price].&amp;[3.3282E2]" c="332.82"/>
              <i n="[SALES_FACT].[Unit_Price].&amp;[3.3297E2]" c="332.97"/>
              <i n="[SALES_FACT].[Unit_Price].&amp;[3.3383E2]" c="333.83"/>
              <i n="[SALES_FACT].[Unit_Price].&amp;[3.346E2]" c="334.6"/>
              <i n="[SALES_FACT].[Unit_Price].&amp;[3.3609E2]" c="336.09"/>
              <i n="[SALES_FACT].[Unit_Price].&amp;[3.361E2]" c="336.1"/>
              <i n="[SALES_FACT].[Unit_Price].&amp;[3.3617E2]" c="336.17"/>
              <i n="[SALES_FACT].[Unit_Price].&amp;[3.3651E2]" c="336.51"/>
              <i n="[SALES_FACT].[Unit_Price].&amp;[3.3697E2]" c="336.97"/>
              <i n="[SALES_FACT].[Unit_Price].&amp;[3.3873E2]" c="338.73"/>
              <i n="[SALES_FACT].[Unit_Price].&amp;[3.3879E2]" c="338.79"/>
              <i n="[SALES_FACT].[Unit_Price].&amp;[3.3881E2]" c="338.81"/>
              <i n="[SALES_FACT].[Unit_Price].&amp;[3.3883E2]" c="338.83"/>
              <i n="[SALES_FACT].[Unit_Price].&amp;[3.3941E2]" c="339.41"/>
              <i n="[SALES_FACT].[Unit_Price].&amp;[3.397E2]" c="339.7"/>
              <i n="[SALES_FACT].[Unit_Price].&amp;[3.409E2]" c="340.9"/>
              <i n="[SALES_FACT].[Unit_Price].&amp;[3.4117E2]" c="341.17"/>
              <i n="[SALES_FACT].[Unit_Price].&amp;[3.4151E2]" c="341.51"/>
              <i n="[SALES_FACT].[Unit_Price].&amp;[3.4195E2]" c="341.95"/>
              <i n="[SALES_FACT].[Unit_Price].&amp;[3.4239E2]" c="342.39"/>
              <i n="[SALES_FACT].[Unit_Price].&amp;[3.4247E2]" c="342.47"/>
              <i n="[SALES_FACT].[Unit_Price].&amp;[3.4303E2]" c="343.03"/>
              <i n="[SALES_FACT].[Unit_Price].&amp;[3.4305E2]" c="343.05"/>
              <i n="[SALES_FACT].[Unit_Price].&amp;[3.4342E2]" c="343.42"/>
              <i n="[SALES_FACT].[Unit_Price].&amp;[3.4397E2]" c="343.97"/>
              <i n="[SALES_FACT].[Unit_Price].&amp;[3.4412E2]" c="344.12"/>
              <i n="[SALES_FACT].[Unit_Price].&amp;[3.4416E2]" c="344.16"/>
              <i n="[SALES_FACT].[Unit_Price].&amp;[3.4506E2]" c="345.06"/>
              <i n="[SALES_FACT].[Unit_Price].&amp;[3.4543E2]" c="345.43"/>
              <i n="[SALES_FACT].[Unit_Price].&amp;[3.4558E2]" c="345.58"/>
              <i n="[SALES_FACT].[Unit_Price].&amp;[3.462E2]" c="346.2"/>
              <i n="[SALES_FACT].[Unit_Price].&amp;[3.4637E2]" c="346.37"/>
              <i n="[SALES_FACT].[Unit_Price].&amp;[3.4677E2]" c="346.77"/>
              <i n="[SALES_FACT].[Unit_Price].&amp;[3.4782E2]" c="347.82"/>
              <i n="[SALES_FACT].[Unit_Price].&amp;[3.4795E2]" c="347.95"/>
              <i n="[SALES_FACT].[Unit_Price].&amp;[3.4858E2]" c="348.58"/>
              <i n="[SALES_FACT].[Unit_Price].&amp;[3.4891E2]" c="348.91"/>
              <i n="[SALES_FACT].[Unit_Price].&amp;[3.4907E2]" c="349.07"/>
              <i n="[SALES_FACT].[Unit_Price].&amp;[3.4984E2]" c="349.84"/>
              <i n="[SALES_FACT].[Unit_Price].&amp;[3.5012E2]" c="350.12"/>
              <i n="[SALES_FACT].[Unit_Price].&amp;[3.5058E2]" c="350.58"/>
              <i n="[SALES_FACT].[Unit_Price].&amp;[3.5067E2]" c="350.67"/>
              <i n="[SALES_FACT].[Unit_Price].&amp;[3.5243E2]" c="352.43"/>
              <i n="[SALES_FACT].[Unit_Price].&amp;[3.5263E2]" c="352.63"/>
              <i n="[SALES_FACT].[Unit_Price].&amp;[3.5272E2]" c="352.72"/>
              <i n="[SALES_FACT].[Unit_Price].&amp;[3.5367E2]" c="353.67"/>
              <i n="[SALES_FACT].[Unit_Price].&amp;[3.5374E2]" c="353.74"/>
              <i n="[SALES_FACT].[Unit_Price].&amp;[3.5409E2]" c="354.09"/>
              <i n="[SALES_FACT].[Unit_Price].&amp;[3.5412E2]" c="354.12"/>
              <i n="[SALES_FACT].[Unit_Price].&amp;[3.5426E2]" c="354.26"/>
              <i n="[SALES_FACT].[Unit_Price].&amp;[3.5465E2]" c="354.65"/>
              <i n="[SALES_FACT].[Unit_Price].&amp;[3.5514E2]" c="355.14"/>
              <i n="[SALES_FACT].[Unit_Price].&amp;[3.553E2]" c="355.3"/>
              <i n="[SALES_FACT].[Unit_Price].&amp;[3.5531E2]" c="355.31"/>
              <i n="[SALES_FACT].[Unit_Price].&amp;[3.5541E2]" c="355.41"/>
              <i n="[SALES_FACT].[Unit_Price].&amp;[3.5564E2]" c="355.64"/>
              <i n="[SALES_FACT].[Unit_Price].&amp;[3.5628E2]" c="356.28"/>
              <i n="[SALES_FACT].[Unit_Price].&amp;[3.5836E2]" c="358.36"/>
              <i n="[SALES_FACT].[Unit_Price].&amp;[3.5845E2]" c="358.45"/>
              <i n="[SALES_FACT].[Unit_Price].&amp;[3.5887E2]" c="358.87"/>
              <i n="[SALES_FACT].[Unit_Price].&amp;[3.5956E2]" c="359.56"/>
              <i n="[SALES_FACT].[Unit_Price].&amp;[3.5971E2]" c="359.71"/>
              <i n="[SALES_FACT].[Unit_Price].&amp;[3.6018E2]" c="360.18"/>
              <i n="[SALES_FACT].[Unit_Price].&amp;[3.6028E2]" c="360.28"/>
              <i n="[SALES_FACT].[Unit_Price].&amp;[3.6109E2]" c="361.09"/>
              <i n="[SALES_FACT].[Unit_Price].&amp;[3.6111E2]" c="361.11"/>
              <i n="[SALES_FACT].[Unit_Price].&amp;[3.6165E2]" c="361.65"/>
              <i n="[SALES_FACT].[Unit_Price].&amp;[3.618E2]" c="361.8"/>
              <i n="[SALES_FACT].[Unit_Price].&amp;[3.6211E2]" c="362.11"/>
              <i n="[SALES_FACT].[Unit_Price].&amp;[3.627E2]" c="362.7"/>
              <i n="[SALES_FACT].[Unit_Price].&amp;[3.6281E2]" c="362.81"/>
              <i n="[SALES_FACT].[Unit_Price].&amp;[3.6293E2]" c="362.93"/>
              <i n="[SALES_FACT].[Unit_Price].&amp;[3.6373E2]" c="363.73"/>
              <i n="[SALES_FACT].[Unit_Price].&amp;[3.6591E2]" c="365.91"/>
              <i n="[SALES_FACT].[Unit_Price].&amp;[3.6608E2]" c="366.08"/>
              <i n="[SALES_FACT].[Unit_Price].&amp;[3.6922E2]" c="369.22"/>
              <i n="[SALES_FACT].[Unit_Price].&amp;[3.6932E2]" c="369.32"/>
              <i n="[SALES_FACT].[Unit_Price].&amp;[3.7004E2]" c="370.04"/>
              <i n="[SALES_FACT].[Unit_Price].&amp;[3.7009E2]" c="370.09"/>
              <i n="[SALES_FACT].[Unit_Price].&amp;[3.705E2]" c="370.5"/>
              <i n="[SALES_FACT].[Unit_Price].&amp;[3.7063E2]" c="370.63"/>
              <i n="[SALES_FACT].[Unit_Price].&amp;[3.7066E2]" c="370.66"/>
              <i n="[SALES_FACT].[Unit_Price].&amp;[3.7093E2]" c="370.93"/>
              <i n="[SALES_FACT].[Unit_Price].&amp;[3.7103E2]" c="371.03"/>
              <i n="[SALES_FACT].[Unit_Price].&amp;[3.7242E2]" c="372.42"/>
              <i n="[SALES_FACT].[Unit_Price].&amp;[3.7275E2]" c="372.75"/>
              <i n="[SALES_FACT].[Unit_Price].&amp;[3.7306E2]" c="373.06"/>
              <i n="[SALES_FACT].[Unit_Price].&amp;[3.7335E2]" c="373.35"/>
              <i n="[SALES_FACT].[Unit_Price].&amp;[3.7349E2]" c="373.49"/>
              <i n="[SALES_FACT].[Unit_Price].&amp;[3.7442E2]" c="374.42"/>
              <i n="[SALES_FACT].[Unit_Price].&amp;[3.7492E2]" c="374.92"/>
              <i n="[SALES_FACT].[Unit_Price].&amp;[3.7646E2]" c="376.46"/>
              <i n="[SALES_FACT].[Unit_Price].&amp;[3.7718E2]" c="377.18"/>
              <i n="[SALES_FACT].[Unit_Price].&amp;[3.7726E2]" c="377.26"/>
              <i n="[SALES_FACT].[Unit_Price].&amp;[3.773E2]" c="377.3"/>
              <i n="[SALES_FACT].[Unit_Price].&amp;[3.7752E2]" c="377.52"/>
              <i n="[SALES_FACT].[Unit_Price].&amp;[3.7769E2]" c="377.69"/>
              <i n="[SALES_FACT].[Unit_Price].&amp;[3.7928E2]" c="379.28"/>
              <i n="[SALES_FACT].[Unit_Price].&amp;[3.7978E2]" c="379.78"/>
              <i n="[SALES_FACT].[Unit_Price].&amp;[3.822E2]" c="382.2"/>
              <i n="[SALES_FACT].[Unit_Price].&amp;[3.8374E2]" c="383.74"/>
              <i n="[SALES_FACT].[Unit_Price].&amp;[3.8457E2]" c="384.57"/>
              <i n="[SALES_FACT].[Unit_Price].&amp;[3.8466E2]" c="384.66"/>
              <i n="[SALES_FACT].[Unit_Price].&amp;[3.8492E2]" c="384.92"/>
              <i n="[SALES_FACT].[Unit_Price].&amp;[3.855E2]" c="385.5"/>
              <i n="[SALES_FACT].[Unit_Price].&amp;[3.8574E2]" c="385.74"/>
              <i n="[SALES_FACT].[Unit_Price].&amp;[3.8609E2]" c="386.09"/>
              <i n="[SALES_FACT].[Unit_Price].&amp;[3.8641E2]" c="386.41"/>
              <i n="[SALES_FACT].[Unit_Price].&amp;[3.8646E2]" c="386.46"/>
              <i n="[SALES_FACT].[Unit_Price].&amp;[3.8799E2]" c="387.99"/>
              <i n="[SALES_FACT].[Unit_Price].&amp;[3.8834E2]" c="388.34"/>
              <i n="[SALES_FACT].[Unit_Price].&amp;[3.8835E2]" c="388.35"/>
              <i n="[SALES_FACT].[Unit_Price].&amp;[3.8912E2]" c="389.12"/>
              <i n="[SALES_FACT].[Unit_Price].&amp;[3.892E2]" c="389.2"/>
              <i n="[SALES_FACT].[Unit_Price].&amp;[3.8922E2]" c="389.22"/>
              <i n="[SALES_FACT].[Unit_Price].&amp;[3.9177E2]" c="391.77"/>
              <i n="[SALES_FACT].[Unit_Price].&amp;[3.9245E2]" c="392.45"/>
              <i n="[SALES_FACT].[Unit_Price].&amp;[3.9265E2]" c="392.65"/>
              <i n="[SALES_FACT].[Unit_Price].&amp;[3.9284E2]" c="392.84"/>
              <i n="[SALES_FACT].[Unit_Price].&amp;[3.9435E2]" c="394.35"/>
              <i n="[SALES_FACT].[Unit_Price].&amp;[3.945E2]" c="394.5"/>
              <i n="[SALES_FACT].[Unit_Price].&amp;[3.9518E2]" c="395.18"/>
              <i n="[SALES_FACT].[Unit_Price].&amp;[3.9545E2]" c="395.45"/>
              <i n="[SALES_FACT].[Unit_Price].&amp;[3.9653E2]" c="396.53"/>
              <i n="[SALES_FACT].[Unit_Price].&amp;[3.969E2]" c="396.9"/>
              <i n="[SALES_FACT].[Unit_Price].&amp;[3.9763E2]" c="397.63"/>
              <i n="[SALES_FACT].[Unit_Price].&amp;[3.9942E2]" c="399.42"/>
              <i n="[SALES_FACT].[Unit_Price].&amp;[4.0118E2]" c="401.18"/>
              <i n="[SALES_FACT].[Unit_Price].&amp;[4.0142E2]" c="401.42"/>
              <i n="[SALES_FACT].[Unit_Price].&amp;[4.015E2]" c="401.5"/>
              <i n="[SALES_FACT].[Unit_Price].&amp;[4.0187E2]" c="401.87"/>
              <i n="[SALES_FACT].[Unit_Price].&amp;[4.0211E2]" c="402.11"/>
              <i n="[SALES_FACT].[Unit_Price].&amp;[4.023E2]" c="402.3"/>
              <i n="[SALES_FACT].[Unit_Price].&amp;[4.0247E2]" c="402.47"/>
              <i n="[SALES_FACT].[Unit_Price].&amp;[4.032E2]" c="403.2"/>
              <i n="[SALES_FACT].[Unit_Price].&amp;[4.0347E2]" c="403.47"/>
              <i n="[SALES_FACT].[Unit_Price].&amp;[4.0391E2]" c="403.91"/>
              <i n="[SALES_FACT].[Unit_Price].&amp;[4.0408E2]" c="404.08"/>
              <i n="[SALES_FACT].[Unit_Price].&amp;[4.045E2]" c="404.5"/>
              <i n="[SALES_FACT].[Unit_Price].&amp;[4.0513E2]" c="405.13"/>
              <i n="[SALES_FACT].[Unit_Price].&amp;[4.058E2]" c="405.8"/>
              <i n="[SALES_FACT].[Unit_Price].&amp;[4.0646E2]" c="406.46"/>
              <i n="[SALES_FACT].[Unit_Price].&amp;[4.0679E2]" c="406.79"/>
              <i n="[SALES_FACT].[Unit_Price].&amp;[4.0739E2]" c="407.39"/>
              <i n="[SALES_FACT].[Unit_Price].&amp;[4.0746E2]" c="407.46"/>
              <i n="[SALES_FACT].[Unit_Price].&amp;[4.0807E2]" c="408.07"/>
              <i n="[SALES_FACT].[Unit_Price].&amp;[4.0866E2]" c="408.66"/>
              <i n="[SALES_FACT].[Unit_Price].&amp;[4.0872E2]" c="408.72"/>
              <i n="[SALES_FACT].[Unit_Price].&amp;[4.0876E2]" c="408.76"/>
              <i n="[SALES_FACT].[Unit_Price].&amp;[4.088E2]" c="408.8"/>
              <i n="[SALES_FACT].[Unit_Price].&amp;[4.0899E2]" c="408.99"/>
              <i n="[SALES_FACT].[Unit_Price].&amp;[4.09E2]" c="409"/>
              <i n="[SALES_FACT].[Unit_Price].&amp;[4.0903E2]" c="409.03"/>
              <i n="[SALES_FACT].[Unit_Price].&amp;[4.0914E2]" c="409.14"/>
              <i n="[SALES_FACT].[Unit_Price].&amp;[4.0926E2]" c="409.26"/>
              <i n="[SALES_FACT].[Unit_Price].&amp;[4.0941E2]" c="409.41"/>
              <i n="[SALES_FACT].[Unit_Price].&amp;[4.0952E2]" c="409.52"/>
              <i n="[SALES_FACT].[Unit_Price].&amp;[4.1E2]" c="410"/>
              <i n="[SALES_FACT].[Unit_Price].&amp;[4.1004E2]" c="410.04"/>
              <i n="[SALES_FACT].[Unit_Price].&amp;[4.1063E2]" c="410.63"/>
              <i n="[SALES_FACT].[Unit_Price].&amp;[4.1125E2]" c="411.25"/>
              <i n="[SALES_FACT].[Unit_Price].&amp;[4.1168E2]" c="411.68"/>
              <i n="[SALES_FACT].[Unit_Price].&amp;[4.1211E2]" c="412.11"/>
              <i n="[SALES_FACT].[Unit_Price].&amp;[4.122E2]" c="412.2"/>
              <i n="[SALES_FACT].[Unit_Price].&amp;[4.1348E2]" c="413.48"/>
              <i n="[SALES_FACT].[Unit_Price].&amp;[4.1365E2]" c="413.65"/>
              <i n="[SALES_FACT].[Unit_Price].&amp;[4.1374E2]" c="413.74"/>
              <i n="[SALES_FACT].[Unit_Price].&amp;[4.1418E2]" c="414.18"/>
              <i n="[SALES_FACT].[Unit_Price].&amp;[4.1486E2]" c="414.86"/>
              <i n="[SALES_FACT].[Unit_Price].&amp;[4.1497E2]" c="414.97"/>
              <i n="[SALES_FACT].[Unit_Price].&amp;[4.1502E2]" c="415.02"/>
              <i n="[SALES_FACT].[Unit_Price].&amp;[4.1601E2]" c="416.01"/>
              <i n="[SALES_FACT].[Unit_Price].&amp;[4.1644E2]" c="416.44"/>
              <i n="[SALES_FACT].[Unit_Price].&amp;[4.1823E2]" c="418.23"/>
              <i n="[SALES_FACT].[Unit_Price].&amp;[4.1869E2]" c="418.69"/>
              <i n="[SALES_FACT].[Unit_Price].&amp;[4.1925E2]" c="419.25"/>
              <i n="[SALES_FACT].[Unit_Price].&amp;[4.2209E2]" c="422.09"/>
              <i n="[SALES_FACT].[Unit_Price].&amp;[4.2213E2]" c="422.13"/>
              <i n="[SALES_FACT].[Unit_Price].&amp;[4.2348E2]" c="423.48"/>
              <i n="[SALES_FACT].[Unit_Price].&amp;[4.2453E2]" c="424.53"/>
              <i n="[SALES_FACT].[Unit_Price].&amp;[4.2454E2]" c="424.54"/>
              <i n="[SALES_FACT].[Unit_Price].&amp;[4.2483E2]" c="424.83"/>
              <i n="[SALES_FACT].[Unit_Price].&amp;[4.2506E2]" c="425.06"/>
              <i n="[SALES_FACT].[Unit_Price].&amp;[4.2809E2]" c="428.09"/>
              <i n="[SALES_FACT].[Unit_Price].&amp;[4.2855E2]" c="428.55"/>
              <i n="[SALES_FACT].[Unit_Price].&amp;[4.2925E2]" c="429.25"/>
              <i n="[SALES_FACT].[Unit_Price].&amp;[4.2938E2]" c="429.38"/>
              <i n="[SALES_FACT].[Unit_Price].&amp;[4.3169E2]" c="431.69"/>
              <i n="[SALES_FACT].[Unit_Price].&amp;[4.3229E2]" c="432.29"/>
              <i n="[SALES_FACT].[Unit_Price].&amp;[4.324E2]" c="432.4"/>
              <i n="[SALES_FACT].[Unit_Price].&amp;[4.3307E2]" c="433.07"/>
              <i n="[SALES_FACT].[Unit_Price].&amp;[4.3375E2]" c="433.75"/>
              <i n="[SALES_FACT].[Unit_Price].&amp;[4.3455E2]" c="434.55"/>
              <i n="[SALES_FACT].[Unit_Price].&amp;[4.3561E2]" c="435.61"/>
              <i n="[SALES_FACT].[Unit_Price].&amp;[4.3712E2]" c="437.12"/>
              <i n="[SALES_FACT].[Unit_Price].&amp;[4.3765E2]" c="437.65"/>
              <i n="[SALES_FACT].[Unit_Price].&amp;[4.3784E2]" c="437.84"/>
              <i n="[SALES_FACT].[Unit_Price].&amp;[4.3796E2]" c="437.96"/>
              <i n="[SALES_FACT].[Unit_Price].&amp;[4.3841E2]" c="438.41"/>
              <i n="[SALES_FACT].[Unit_Price].&amp;[4.3865E2]" c="438.65"/>
              <i n="[SALES_FACT].[Unit_Price].&amp;[4.3892E2]" c="438.92"/>
              <i n="[SALES_FACT].[Unit_Price].&amp;[4.3921E2]" c="439.21"/>
              <i n="[SALES_FACT].[Unit_Price].&amp;[4.3955E2]" c="439.55"/>
              <i n="[SALES_FACT].[Unit_Price].&amp;[4.4019E2]" c="440.19"/>
              <i n="[SALES_FACT].[Unit_Price].&amp;[4.4048E2]" c="440.48"/>
              <i n="[SALES_FACT].[Unit_Price].&amp;[4.4103E2]" c="441.03"/>
              <i n="[SALES_FACT].[Unit_Price].&amp;[4.4227E2]" c="442.27"/>
              <i n="[SALES_FACT].[Unit_Price].&amp;[4.4236E2]" c="442.36"/>
              <i n="[SALES_FACT].[Unit_Price].&amp;[4.4254E2]" c="442.54"/>
              <i n="[SALES_FACT].[Unit_Price].&amp;[4.4264E2]" c="442.64"/>
              <i n="[SALES_FACT].[Unit_Price].&amp;[4.4287E2]" c="442.87"/>
              <i n="[SALES_FACT].[Unit_Price].&amp;[4.4309E2]" c="443.09"/>
              <i n="[SALES_FACT].[Unit_Price].&amp;[4.4315E2]" c="443.15"/>
              <i n="[SALES_FACT].[Unit_Price].&amp;[4.4455E2]" c="444.55"/>
              <i n="[SALES_FACT].[Unit_Price].&amp;[4.455E2]" c="445.5"/>
              <i n="[SALES_FACT].[Unit_Price].&amp;[4.4716E2]" c="447.16"/>
              <i n="[SALES_FACT].[Unit_Price].&amp;[4.4738E2]" c="447.38"/>
              <i n="[SALES_FACT].[Unit_Price].&amp;[4.4769E2]" c="447.69"/>
              <i n="[SALES_FACT].[Unit_Price].&amp;[4.4825E2]" c="448.25"/>
              <i n="[SALES_FACT].[Unit_Price].&amp;[4.4855E2]" c="448.55"/>
              <i n="[SALES_FACT].[Unit_Price].&amp;[4.496E2]" c="449.6"/>
              <i n="[SALES_FACT].[Unit_Price].&amp;[4.4988E2]" c="449.88"/>
              <i n="[SALES_FACT].[Unit_Price].&amp;[4.4999E2]" c="449.99"/>
              <i n="[SALES_FACT].[Unit_Price].&amp;[4.5011E2]" c="450.11"/>
              <i n="[SALES_FACT].[Unit_Price].&amp;[4.5012E2]" c="450.12"/>
              <i n="[SALES_FACT].[Unit_Price].&amp;[4.503E2]" c="450.3"/>
              <i n="[SALES_FACT].[Unit_Price].&amp;[4.5042E2]" c="450.42"/>
              <i n="[SALES_FACT].[Unit_Price].&amp;[4.5083E2]" c="450.83"/>
              <i n="[SALES_FACT].[Unit_Price].&amp;[4.5133E2]" c="451.33"/>
              <i n="[SALES_FACT].[Unit_Price].&amp;[4.5141E2]" c="451.41"/>
              <i n="[SALES_FACT].[Unit_Price].&amp;[4.5167E2]" c="451.67"/>
              <i n="[SALES_FACT].[Unit_Price].&amp;[4.5198E2]" c="451.98"/>
              <i n="[SALES_FACT].[Unit_Price].&amp;[4.5229E2]" c="452.29"/>
              <i n="[SALES_FACT].[Unit_Price].&amp;[4.5267E2]" c="452.67"/>
              <i n="[SALES_FACT].[Unit_Price].&amp;[4.5312E2]" c="453.12"/>
              <i n="[SALES_FACT].[Unit_Price].&amp;[4.5319E2]" c="453.19"/>
              <i n="[SALES_FACT].[Unit_Price].&amp;[4.5341E2]" c="453.41"/>
              <i n="[SALES_FACT].[Unit_Price].&amp;[4.5471E2]" c="454.71"/>
              <i n="[SALES_FACT].[Unit_Price].&amp;[4.5549E2]" c="455.49"/>
              <i n="[SALES_FACT].[Unit_Price].&amp;[4.5582E2]" c="455.82"/>
              <i n="[SALES_FACT].[Unit_Price].&amp;[4.5632E2]" c="456.32"/>
              <i n="[SALES_FACT].[Unit_Price].&amp;[4.5638E2]" c="456.38"/>
              <i n="[SALES_FACT].[Unit_Price].&amp;[4.5733E2]" c="457.33"/>
              <i n="[SALES_FACT].[Unit_Price].&amp;[4.5783E2]" c="457.83"/>
              <i n="[SALES_FACT].[Unit_Price].&amp;[4.5858E2]" c="458.58"/>
              <i n="[SALES_FACT].[Unit_Price].&amp;[4.5869E2]" c="458.69"/>
              <i n="[SALES_FACT].[Unit_Price].&amp;[4.5897E2]" c="458.97"/>
              <i n="[SALES_FACT].[Unit_Price].&amp;[4.5942E2]" c="459.42"/>
              <i n="[SALES_FACT].[Unit_Price].&amp;[4.5957E2]" c="459.57"/>
              <i n="[SALES_FACT].[Unit_Price].&amp;[4.5983E2]" c="459.83"/>
              <i n="[SALES_FACT].[Unit_Price].&amp;[4.5989E2]" c="459.89"/>
              <i n="[SALES_FACT].[Unit_Price].&amp;[4.6093E2]" c="460.93"/>
              <i n="[SALES_FACT].[Unit_Price].&amp;[4.6102E2]" c="461.02"/>
              <i n="[SALES_FACT].[Unit_Price].&amp;[4.6103E2]" c="461.03"/>
              <i n="[SALES_FACT].[Unit_Price].&amp;[4.6152E2]" c="461.52"/>
              <i n="[SALES_FACT].[Unit_Price].&amp;[4.6183E2]" c="461.83"/>
              <i n="[SALES_FACT].[Unit_Price].&amp;[4.6223E2]" c="462.23"/>
              <i n="[SALES_FACT].[Unit_Price].&amp;[4.6275E2]" c="462.75"/>
              <i n="[SALES_FACT].[Unit_Price].&amp;[4.6293E2]" c="462.93"/>
              <i n="[SALES_FACT].[Unit_Price].&amp;[4.6316E2]" c="463.16"/>
              <i n="[SALES_FACT].[Unit_Price].&amp;[4.6317E2]" c="463.17"/>
              <i n="[SALES_FACT].[Unit_Price].&amp;[4.6352E2]" c="463.52"/>
              <i n="[SALES_FACT].[Unit_Price].&amp;[4.6443E2]" c="464.43"/>
              <i n="[SALES_FACT].[Unit_Price].&amp;[4.654E2]" c="465.4"/>
              <i n="[SALES_FACT].[Unit_Price].&amp;[4.6542E2]" c="465.42"/>
              <i n="[SALES_FACT].[Unit_Price].&amp;[4.6563E2]" c="465.63"/>
              <i n="[SALES_FACT].[Unit_Price].&amp;[4.6624E2]" c="466.24"/>
              <i n="[SALES_FACT].[Unit_Price].&amp;[4.6627E2]" c="466.27"/>
              <i n="[SALES_FACT].[Unit_Price].&amp;[4.6642E2]" c="466.42"/>
              <i n="[SALES_FACT].[Unit_Price].&amp;[4.6724E2]" c="467.24"/>
              <i n="[SALES_FACT].[Unit_Price].&amp;[4.6775E2]" c="467.75"/>
              <i n="[SALES_FACT].[Unit_Price].&amp;[4.6825E2]" c="468.25"/>
              <i n="[SALES_FACT].[Unit_Price].&amp;[4.6894E2]" c="468.94"/>
              <i n="[SALES_FACT].[Unit_Price].&amp;[4.6933E2]" c="469.33"/>
              <i n="[SALES_FACT].[Unit_Price].&amp;[4.6968E2]" c="469.68"/>
              <i n="[SALES_FACT].[Unit_Price].&amp;[4.7018E2]" c="470.18"/>
              <i n="[SALES_FACT].[Unit_Price].&amp;[4.7034E2]" c="470.34"/>
              <i n="[SALES_FACT].[Unit_Price].&amp;[4.7042E2]" c="470.42"/>
              <i n="[SALES_FACT].[Unit_Price].&amp;[4.7055E2]" c="470.55"/>
              <i n="[SALES_FACT].[Unit_Price].&amp;[4.7119E2]" c="471.19"/>
              <i n="[SALES_FACT].[Unit_Price].&amp;[4.7127E2]" c="471.27"/>
              <i n="[SALES_FACT].[Unit_Price].&amp;[4.7131E2]" c="471.31"/>
              <i n="[SALES_FACT].[Unit_Price].&amp;[4.7188E2]" c="471.88"/>
              <i n="[SALES_FACT].[Unit_Price].&amp;[4.7189E2]" c="471.89"/>
              <i n="[SALES_FACT].[Unit_Price].&amp;[4.7208E2]" c="472.08"/>
              <i n="[SALES_FACT].[Unit_Price].&amp;[4.7218E2]" c="472.18"/>
              <i n="[SALES_FACT].[Unit_Price].&amp;[4.7515E2]" c="475.15"/>
              <i n="[SALES_FACT].[Unit_Price].&amp;[4.7598E2]" c="475.98"/>
              <i n="[SALES_FACT].[Unit_Price].&amp;[4.761E2]" c="476.1"/>
              <i n="[SALES_FACT].[Unit_Price].&amp;[4.7628E2]" c="476.28"/>
              <i n="[SALES_FACT].[Unit_Price].&amp;[4.7637E2]" c="476.37"/>
              <i n="[SALES_FACT].[Unit_Price].&amp;[4.7678E2]" c="476.78"/>
              <i n="[SALES_FACT].[Unit_Price].&amp;[4.7705E2]" c="477.05"/>
              <i n="[SALES_FACT].[Unit_Price].&amp;[4.7752E2]" c="477.52"/>
              <i n="[SALES_FACT].[Unit_Price].&amp;[4.7783E2]" c="477.83"/>
              <i n="[SALES_FACT].[Unit_Price].&amp;[4.7808E2]" c="478.08"/>
              <i n="[SALES_FACT].[Unit_Price].&amp;[4.7862E2]" c="478.62"/>
              <i n="[SALES_FACT].[Unit_Price].&amp;[4.7885E2]" c="478.85"/>
              <i n="[SALES_FACT].[Unit_Price].&amp;[4.7911E2]" c="479.11"/>
              <i n="[SALES_FACT].[Unit_Price].&amp;[4.7958E2]" c="479.58"/>
              <i n="[SALES_FACT].[Unit_Price].&amp;[4.7963E2]" c="479.63"/>
              <i n="[SALES_FACT].[Unit_Price].&amp;[4.7977E2]" c="479.77"/>
              <i n="[SALES_FACT].[Unit_Price].&amp;[4.7993E2]" c="479.93"/>
              <i n="[SALES_FACT].[Unit_Price].&amp;[4.8006E2]" c="480.06"/>
              <i n="[SALES_FACT].[Unit_Price].&amp;[4.8011E2]" c="480.11"/>
              <i n="[SALES_FACT].[Unit_Price].&amp;[4.8051E2]" c="480.51"/>
              <i n="[SALES_FACT].[Unit_Price].&amp;[4.8075E2]" c="480.75"/>
              <i n="[SALES_FACT].[Unit_Price].&amp;[4.8186E2]" c="481.86"/>
              <i n="[SALES_FACT].[Unit_Price].&amp;[4.8206E2]" c="482.06"/>
              <i n="[SALES_FACT].[Unit_Price].&amp;[4.822E2]" c="482.2"/>
              <i n="[SALES_FACT].[Unit_Price].&amp;[4.8258E2]" c="482.58"/>
              <i n="[SALES_FACT].[Unit_Price].&amp;[4.8306E2]" c="483.06"/>
              <i n="[SALES_FACT].[Unit_Price].&amp;[4.8363E2]" c="483.63"/>
              <i n="[SALES_FACT].[Unit_Price].&amp;[4.8423E2]" c="484.23"/>
              <i n="[SALES_FACT].[Unit_Price].&amp;[4.8439E2]" c="484.39"/>
              <i n="[SALES_FACT].[Unit_Price].&amp;[4.8492E2]" c="484.92"/>
              <i n="[SALES_FACT].[Unit_Price].&amp;[4.8517E2]" c="485.17"/>
              <i n="[SALES_FACT].[Unit_Price].&amp;[4.8525E2]" c="485.25"/>
              <i n="[SALES_FACT].[Unit_Price].&amp;[4.8639E2]" c="486.39"/>
              <i n="[SALES_FACT].[Unit_Price].&amp;[4.8802E2]" c="488.02"/>
              <i n="[SALES_FACT].[Unit_Price].&amp;[4.8831E2]" c="488.31"/>
              <i n="[SALES_FACT].[Unit_Price].&amp;[4.8837E2]" c="488.37"/>
              <i n="[SALES_FACT].[Unit_Price].&amp;[4.8856E2]" c="488.56"/>
              <i n="[SALES_FACT].[Unit_Price].&amp;[4.8872E2]" c="488.72"/>
              <i n="[SALES_FACT].[Unit_Price].&amp;[4.9002E2]" c="490.02"/>
              <i n="[SALES_FACT].[Unit_Price].&amp;[4.9126E2]" c="491.26"/>
              <i n="[SALES_FACT].[Unit_Price].&amp;[4.92E2]" c="492"/>
              <i n="[SALES_FACT].[Unit_Price].&amp;[4.9205E2]" c="492.05"/>
              <i n="[SALES_FACT].[Unit_Price].&amp;[4.925E2]" c="492.5"/>
              <i n="[SALES_FACT].[Unit_Price].&amp;[4.9262E2]" c="492.62"/>
              <i n="[SALES_FACT].[Unit_Price].&amp;[4.9271E2]" c="492.71"/>
              <i n="[SALES_FACT].[Unit_Price].&amp;[4.9345E2]" c="493.45"/>
              <i n="[SALES_FACT].[Unit_Price].&amp;[4.938E2]" c="493.8"/>
              <i n="[SALES_FACT].[Unit_Price].&amp;[4.9435E2]" c="494.35"/>
              <i n="[SALES_FACT].[Unit_Price].&amp;[4.9619E2]" c="496.19"/>
              <i n="[SALES_FACT].[Unit_Price].&amp;[4.9861E2]" c="498.61"/>
              <i n="[SALES_FACT].[Unit_Price].&amp;[4.9902E2]" c="499.02"/>
              <i n="[SALES_FACT].[Unit_Price].&amp;[4.9912E2]" c="499.12"/>
              <i n="[SALES_FACT].[Unit_Price].&amp;[4.9946E2]" c="499.46"/>
              <i n="[SALES_FACT].[Unit_Price].&amp;[4.9959E2]" c="499.59"/>
              <i n="[SALES_FACT].[Unit_Price].&amp;[5.0253E2]" c="502.53"/>
              <i n="[SALES_FACT].[Unit_Price].&amp;[5.0269E2]" c="502.69"/>
              <i n="[SALES_FACT].[Unit_Price].&amp;[5.0295E2]" c="502.95"/>
              <i n="[SALES_FACT].[Unit_Price].&amp;[5.0395E2]" c="503.95"/>
              <i n="[SALES_FACT].[Unit_Price].&amp;[5.0426E2]" c="504.26"/>
              <i n="[SALES_FACT].[Unit_Price].&amp;[5.0497E2]" c="504.97"/>
              <i n="[SALES_FACT].[Unit_Price].&amp;[5.0498E2]" c="504.98"/>
              <i n="[SALES_FACT].[Unit_Price].&amp;[5.0501E2]" c="505.01"/>
              <i n="[SALES_FACT].[Unit_Price].&amp;[5.0523E2]" c="505.23"/>
              <i n="[SALES_FACT].[Unit_Price].&amp;[5.0583E2]" c="505.83"/>
              <i n="[SALES_FACT].[Unit_Price].&amp;[5.0655E2]" c="506.55"/>
              <i n="[SALES_FACT].[Unit_Price].&amp;[5.0673E2]" c="506.73"/>
              <i n="[SALES_FACT].[Unit_Price].&amp;[5.0722E2]" c="507.22"/>
              <i n="[SALES_FACT].[Unit_Price].&amp;[5.0733E2]" c="507.33"/>
              <i n="[SALES_FACT].[Unit_Price].&amp;[5.0766E2]" c="507.66"/>
              <i n="[SALES_FACT].[Unit_Price].&amp;[5.0852E2]" c="508.52"/>
              <i n="[SALES_FACT].[Unit_Price].&amp;[5.0908E2]" c="509.08"/>
              <i n="[SALES_FACT].[Unit_Price].&amp;[5.0963E2]" c="509.63"/>
              <i n="[SALES_FACT].[Unit_Price].&amp;[5.1033E2]" c="510.33"/>
              <i n="[SALES_FACT].[Unit_Price].&amp;[5.1135E2]" c="511.35"/>
              <i n="[SALES_FACT].[Unit_Price].&amp;[5.1143E2]" c="511.43"/>
              <i n="[SALES_FACT].[Unit_Price].&amp;[5.117E2]" c="511.7"/>
              <i n="[SALES_FACT].[Unit_Price].&amp;[5.1215E2]" c="512.15"/>
              <i n="[SALES_FACT].[Unit_Price].&amp;[5.1216E2]" c="512.16"/>
              <i n="[SALES_FACT].[Unit_Price].&amp;[5.1336E2]" c="513.36"/>
              <i n="[SALES_FACT].[Unit_Price].&amp;[5.1419E2]" c="514.19"/>
              <i n="[SALES_FACT].[Unit_Price].&amp;[5.1465E2]" c="514.65"/>
              <i n="[SALES_FACT].[Unit_Price].&amp;[5.1602E2]" c="516.02"/>
              <i n="[SALES_FACT].[Unit_Price].&amp;[5.1662E2]" c="516.62"/>
              <i n="[SALES_FACT].[Unit_Price].&amp;[5.1713E2]" c="517.13"/>
              <i n="[SALES_FACT].[Unit_Price].&amp;[5.1782E2]" c="517.82"/>
              <i n="[SALES_FACT].[Unit_Price].&amp;[5.1798E2]" c="517.98"/>
              <i n="[SALES_FACT].[Unit_Price].&amp;[5.18E2]" c="518"/>
              <i n="[SALES_FACT].[Unit_Price].&amp;[5.1835E2]" c="518.35"/>
              <i n="[SALES_FACT].[Unit_Price].&amp;[5.193E2]" c="519.3"/>
              <i n="[SALES_FACT].[Unit_Price].&amp;[5.1991E2]" c="519.91"/>
              <i n="[SALES_FACT].[Unit_Price].&amp;[5.2045E2]" c="520.45"/>
              <i n="[SALES_FACT].[Unit_Price].&amp;[5.2093E2]" c="520.93"/>
              <i n="[SALES_FACT].[Unit_Price].&amp;[5.2144E2]" c="521.44"/>
              <i n="[SALES_FACT].[Unit_Price].&amp;[5.2217E2]" c="522.17"/>
              <i n="[SALES_FACT].[Unit_Price].&amp;[5.2269E2]" c="522.69"/>
              <i n="[SALES_FACT].[Unit_Price].&amp;[5.2272E2]" c="522.72"/>
              <i n="[SALES_FACT].[Unit_Price].&amp;[5.2278E2]" c="522.78"/>
              <i n="[SALES_FACT].[Unit_Price].&amp;[5.2285E2]" c="522.85"/>
              <i n="[SALES_FACT].[Unit_Price].&amp;[5.2314E2]" c="523.14"/>
              <i n="[SALES_FACT].[Unit_Price].&amp;[5.2345E2]" c="523.45"/>
              <i n="[SALES_FACT].[Unit_Price].&amp;[5.2366E2]" c="523.66"/>
              <i n="[SALES_FACT].[Unit_Price].&amp;[5.24E2]" c="524"/>
              <i n="[SALES_FACT].[Unit_Price].&amp;[5.2561E2]" c="525.61"/>
              <i n="[SALES_FACT].[Unit_Price].&amp;[5.2706E2]" c="527.06"/>
              <i n="[SALES_FACT].[Unit_Price].&amp;[5.2751E2]" c="527.51"/>
              <i n="[SALES_FACT].[Unit_Price].&amp;[5.2791E2]" c="527.91"/>
            </range>
          </ranges>
        </level>
      </levels>
      <selections count="1">
        <selection n="[SALES_FACT].[Unit_Pr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F731E17-4C9D-4E61-A2DC-8A63D8E985C6}" sourceName="REGION">
  <pivotTables>
    <pivotTable tabId="8" name="PivotTable12"/>
  </pivotTables>
  <data>
    <tabular pivotCacheId="1992670805">
      <items count="4">
        <i x="3" s="1"/>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1" xr10:uid="{FAE778F7-8366-4816-B9B9-0227033B85EA}" sourceName="TOTAL REVENUE">
  <pivotTables>
    <pivotTable tabId="8" name="PivotTable12"/>
  </pivotTables>
  <data>
    <tabular pivotCacheId="1992670805">
      <items count="4">
        <i x="1" s="1"/>
        <i x="3"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D655BD5D-F0C4-418A-848A-8C05B6532172}" sourceName="[SALES_FACT].[TOTAL REVENUE]">
  <pivotTables>
    <pivotTable tabId="11" name="PivotTable5"/>
    <pivotTable tabId="15" name="PivotTable11"/>
  </pivotTables>
  <data>
    <olap pivotCacheId="1649706384">
      <levels count="2">
        <level uniqueName="[SALES_FACT].[TOTAL REVENUE].[(All)]" sourceCaption="(All)" count="0"/>
        <level uniqueName="[SALES_FACT].[TOTAL REVENUE].[TOTAL REVENUE]" sourceCaption="TOTAL REVENUE" count="1991">
          <ranges>
            <range startItem="0">
              <i n="[SALES_FACT].[TOTAL REVENUE].&amp;[2.1080000000000002E1]" c="21.08"/>
              <i n="[SALES_FACT].[TOTAL REVENUE].&amp;[2.413E1]" c="24.13"/>
              <i n="[SALES_FACT].[TOTAL REVENUE].&amp;[2.607E1]" c="26.07"/>
              <i n="[SALES_FACT].[TOTAL REVENUE].&amp;[2.7529999999999997E1]" c="27.53"/>
              <i n="[SALES_FACT].[TOTAL REVENUE].&amp;[3.073E1]" c="30.73"/>
              <i n="[SALES_FACT].[TOTAL REVENUE].&amp;[3.115E1]" c="31.15"/>
              <i n="[SALES_FACT].[TOTAL REVENUE].&amp;[3.447E1]" c="34.47"/>
              <i n="[SALES_FACT].[TOTAL REVENUE].&amp;[3.461E1]" c="34.61"/>
              <i n="[SALES_FACT].[TOTAL REVENUE].&amp;[3.662E1]" c="36.62"/>
              <i n="[SALES_FACT].[TOTAL REVENUE].&amp;[3.867E1]" c="38.67"/>
              <i n="[SALES_FACT].[TOTAL REVENUE].&amp;[3.8720000000000006E1]" c="38.72"/>
              <i n="[SALES_FACT].[TOTAL REVENUE].&amp;[4.015E1]" c="40.15"/>
              <i n="[SALES_FACT].[TOTAL REVENUE].&amp;[4.082E1]" c="40.82"/>
              <i n="[SALES_FACT].[TOTAL REVENUE].&amp;[4.138E1]" c="41.38"/>
              <i n="[SALES_FACT].[TOTAL REVENUE].&amp;[4.357E1]" c="43.57"/>
              <i n="[SALES_FACT].[TOTAL REVENUE].&amp;[4.403E1]" c="44.03"/>
              <i n="[SALES_FACT].[TOTAL REVENUE].&amp;[4.472E1]" c="44.72"/>
              <i n="[SALES_FACT].[TOTAL REVENUE].&amp;[4.6459999999999994E1]" c="46.46"/>
              <i n="[SALES_FACT].[TOTAL REVENUE].&amp;[4.713999999999999E1]" c="47.14"/>
              <i n="[SALES_FACT].[TOTAL REVENUE].&amp;[4.719E1]" c="47.19"/>
              <i n="[SALES_FACT].[TOTAL REVENUE].&amp;[5.039E1]" c="50.39"/>
              <i n="[SALES_FACT].[TOTAL REVENUE].&amp;[5.179E1]" c="51.79"/>
              <i n="[SALES_FACT].[TOTAL REVENUE].&amp;[5.269E1]" c="52.69"/>
              <i n="[SALES_FACT].[TOTAL REVENUE].&amp;[5.503E1]" c="55.03"/>
              <i n="[SALES_FACT].[TOTAL REVENUE].&amp;[5.6440000000000005E1]" c="56.44"/>
              <i n="[SALES_FACT].[TOTAL REVENUE].&amp;[5.7809999999999995E1]" c="57.81"/>
              <i n="[SALES_FACT].[TOTAL REVENUE].&amp;[6.007E1]" c="60.07"/>
              <i n="[SALES_FACT].[TOTAL REVENUE].&amp;[6.101E1]" c="61.01"/>
              <i n="[SALES_FACT].[TOTAL REVENUE].&amp;[6.223E1]" c="62.23"/>
              <i n="[SALES_FACT].[TOTAL REVENUE].&amp;[6.2300000000000004E1]" c="62.3"/>
              <i n="[SALES_FACT].[TOTAL REVENUE].&amp;[6.236E1]" c="62.36"/>
              <i n="[SALES_FACT].[TOTAL REVENUE].&amp;[6.425E1]" c="64.25"/>
              <i n="[SALES_FACT].[TOTAL REVENUE].&amp;[6.461E1]" c="64.61"/>
              <i n="[SALES_FACT].[TOTAL REVENUE].&amp;[6.473E1]" c="64.73"/>
              <i n="[SALES_FACT].[TOTAL REVENUE].&amp;[6.6E1]" c="66"/>
              <i n="[SALES_FACT].[TOTAL REVENUE].&amp;[6.62E1]" c="66.2"/>
              <i n="[SALES_FACT].[TOTAL REVENUE].&amp;[6.664E1]" c="66.64"/>
              <i n="[SALES_FACT].[TOTAL REVENUE].&amp;[6.816E1]" c="68.16"/>
              <i n="[SALES_FACT].[TOTAL REVENUE].&amp;[6.996E1]" c="69.96"/>
              <i n="[SALES_FACT].[TOTAL REVENUE].&amp;[7.044E1]" c="70.44"/>
              <i n="[SALES_FACT].[TOTAL REVENUE].&amp;[7.147999999999999E1]" c="71.48"/>
              <i n="[SALES_FACT].[TOTAL REVENUE].&amp;[7.275E1]" c="72.75"/>
              <i n="[SALES_FACT].[TOTAL REVENUE].&amp;[7.383999999999999E1]" c="73.84"/>
              <i n="[SALES_FACT].[TOTAL REVENUE].&amp;[7.399000000000001E1]" c="73.99"/>
              <i n="[SALES_FACT].[TOTAL REVENUE].&amp;[7.423E1]" c="74.23"/>
              <i n="[SALES_FACT].[TOTAL REVENUE].&amp;[7.550999999999999E1]" c="75.51"/>
              <i n="[SALES_FACT].[TOTAL REVENUE].&amp;[7.833E1]" c="78.33"/>
              <i n="[SALES_FACT].[TOTAL REVENUE].&amp;[7.896E1]" c="78.96"/>
              <i n="[SALES_FACT].[TOTAL REVENUE].&amp;[8.02E1]" c="80.2"/>
              <i n="[SALES_FACT].[TOTAL REVENUE].&amp;[8.305999999999999E1]" c="83.06"/>
              <i n="[SALES_FACT].[TOTAL REVENUE].&amp;[8.378E1]" c="83.78"/>
              <i n="[SALES_FACT].[TOTAL REVENUE].&amp;[8.401E1]" c="84.01"/>
              <i n="[SALES_FACT].[TOTAL REVENUE].&amp;[8.43E1]" c="84.3"/>
              <i n="[SALES_FACT].[TOTAL REVENUE].&amp;[8.497999999999999E1]" c="84.98"/>
              <i n="[SALES_FACT].[TOTAL REVENUE].&amp;[8.548E1]" c="85.48"/>
              <i n="[SALES_FACT].[TOTAL REVENUE].&amp;[8.575999999999999E1]" c="85.76"/>
              <i n="[SALES_FACT].[TOTAL REVENUE].&amp;[8.602E1]" c="86.02"/>
              <i n="[SALES_FACT].[TOTAL REVENUE].&amp;[8.605000000000001E1]" c="86.05"/>
              <i n="[SALES_FACT].[TOTAL REVENUE].&amp;[8.772E1]" c="87.72"/>
              <i n="[SALES_FACT].[TOTAL REVENUE].&amp;[8.85E1]" c="88.5"/>
              <i n="[SALES_FACT].[TOTAL REVENUE].&amp;[8.86E1]" c="88.6"/>
              <i n="[SALES_FACT].[TOTAL REVENUE].&amp;[8.873E1]" c="88.73"/>
              <i n="[SALES_FACT].[TOTAL REVENUE].&amp;[8.927E1]" c="89.27"/>
              <i n="[SALES_FACT].[TOTAL REVENUE].&amp;[8.977000000000001E1]" c="89.77"/>
              <i n="[SALES_FACT].[TOTAL REVENUE].&amp;[9.062E1]" c="90.62"/>
              <i n="[SALES_FACT].[TOTAL REVENUE].&amp;[9.124E1]" c="91.24"/>
              <i n="[SALES_FACT].[TOTAL REVENUE].&amp;[9.257E1]" c="92.57"/>
              <i n="[SALES_FACT].[TOTAL REVENUE].&amp;[9.271000000000001E1]" c="92.71"/>
              <i n="[SALES_FACT].[TOTAL REVENUE].&amp;[9.408E1]" c="94.08"/>
              <i n="[SALES_FACT].[TOTAL REVENUE].&amp;[9.418E1]" c="94.18"/>
              <i n="[SALES_FACT].[TOTAL REVENUE].&amp;[9.458999999999999E1]" c="94.59"/>
              <i n="[SALES_FACT].[TOTAL REVENUE].&amp;[9.569E1]" c="95.69"/>
              <i n="[SALES_FACT].[TOTAL REVENUE].&amp;[9.811E1]" c="98.11"/>
              <i n="[SALES_FACT].[TOTAL REVENUE].&amp;[9.86E1]" c="98.6"/>
              <i n="[SALES_FACT].[TOTAL REVENUE].&amp;[9.927E1]" c="99.27"/>
              <i n="[SALES_FACT].[TOTAL REVENUE].&amp;[1.0167E2]" c="101.67"/>
              <i n="[SALES_FACT].[TOTAL REVENUE].&amp;[1.0489999999999999E2]" c="104.9"/>
              <i n="[SALES_FACT].[TOTAL REVENUE].&amp;[1.0543999999999998E2]" c="105.44"/>
              <i n="[SALES_FACT].[TOTAL REVENUE].&amp;[1.0583999999999999E2]" c="105.84"/>
              <i n="[SALES_FACT].[TOTAL REVENUE].&amp;[1.0817E2]" c="108.17"/>
              <i n="[SALES_FACT].[TOTAL REVENUE].&amp;[1.0895E2]" c="108.95"/>
              <i n="[SALES_FACT].[TOTAL REVENUE].&amp;[1.1283E2]" c="112.83"/>
              <i n="[SALES_FACT].[TOTAL REVENUE].&amp;[1.1287E2]" c="112.87"/>
              <i n="[SALES_FACT].[TOTAL REVENUE].&amp;[1.1374E2]" c="113.74"/>
              <i n="[SALES_FACT].[TOTAL REVENUE].&amp;[1.1412E2]" c="114.12"/>
              <i n="[SALES_FACT].[TOTAL REVENUE].&amp;[1.1716000000000001E2]" c="117.16"/>
              <i n="[SALES_FACT].[TOTAL REVENUE].&amp;[1.1891000000000001E2]" c="118.91"/>
              <i n="[SALES_FACT].[TOTAL REVENUE].&amp;[1.1975999999999999E2]" c="119.76"/>
              <i n="[SALES_FACT].[TOTAL REVENUE].&amp;[1.2050999999999999E2]" c="120.51"/>
              <i n="[SALES_FACT].[TOTAL REVENUE].&amp;[1.2075E2]" c="120.75"/>
              <i n="[SALES_FACT].[TOTAL REVENUE].&amp;[1.2088E2]" c="120.88"/>
              <i n="[SALES_FACT].[TOTAL REVENUE].&amp;[1.2172999999999999E2]" c="121.73"/>
              <i n="[SALES_FACT].[TOTAL REVENUE].&amp;[1.2200999999999999E2]" c="122.01"/>
              <i n="[SALES_FACT].[TOTAL REVENUE].&amp;[1.2247E2]" c="122.47"/>
              <i n="[SALES_FACT].[TOTAL REVENUE].&amp;[1.2276E2]" c="122.76"/>
              <i n="[SALES_FACT].[TOTAL REVENUE].&amp;[1.2477E2]" c="124.77"/>
              <i n="[SALES_FACT].[TOTAL REVENUE].&amp;[1.2491000000000001E2]" c="124.91"/>
              <i n="[SALES_FACT].[TOTAL REVENUE].&amp;[1.2588E2]" c="125.88"/>
              <i n="[SALES_FACT].[TOTAL REVENUE].&amp;[1.2604E2]" c="126.04"/>
              <i n="[SALES_FACT].[TOTAL REVENUE].&amp;[1.2668E2]" c="126.68"/>
              <i n="[SALES_FACT].[TOTAL REVENUE].&amp;[1.271E2]" c="127.1"/>
              <i n="[SALES_FACT].[TOTAL REVENUE].&amp;[1.2731E2]" c="127.31"/>
              <i n="[SALES_FACT].[TOTAL REVENUE].&amp;[1.2867000000000002E2]" c="128.67"/>
              <i n="[SALES_FACT].[TOTAL REVENUE].&amp;[1.294E2]" c="129.4"/>
              <i n="[SALES_FACT].[TOTAL REVENUE].&amp;[1.3082999999999998E2]" c="130.83"/>
              <i n="[SALES_FACT].[TOTAL REVENUE].&amp;[1.3447E2]" c="134.47"/>
              <i n="[SALES_FACT].[TOTAL REVENUE].&amp;[1.3507E2]" c="135.07"/>
              <i n="[SALES_FACT].[TOTAL REVENUE].&amp;[1.3509E2]" c="135.09"/>
              <i n="[SALES_FACT].[TOTAL REVENUE].&amp;[1.3564000000000001E2]" c="135.64"/>
              <i n="[SALES_FACT].[TOTAL REVENUE].&amp;[1.3605E2]" c="136.05"/>
              <i n="[SALES_FACT].[TOTAL REVENUE].&amp;[1.3633E2]" c="136.33"/>
              <i n="[SALES_FACT].[TOTAL REVENUE].&amp;[1.3644000000000003E2]" c="136.44"/>
              <i n="[SALES_FACT].[TOTAL REVENUE].&amp;[1.3753E2]" c="137.53"/>
              <i n="[SALES_FACT].[TOTAL REVENUE].&amp;[1.3929E2]" c="139.29"/>
              <i n="[SALES_FACT].[TOTAL REVENUE].&amp;[1.3997E2]" c="139.97"/>
              <i n="[SALES_FACT].[TOTAL REVENUE].&amp;[1.4072E2]" c="140.72"/>
              <i n="[SALES_FACT].[TOTAL REVENUE].&amp;[1.4169E2]" c="141.69"/>
              <i n="[SALES_FACT].[TOTAL REVENUE].&amp;[1.4179E2]" c="141.79"/>
              <i n="[SALES_FACT].[TOTAL REVENUE].&amp;[1.4282000000000002E2]" c="142.82"/>
              <i n="[SALES_FACT].[TOTAL REVENUE].&amp;[1.4332E2]" c="143.32"/>
              <i n="[SALES_FACT].[TOTAL REVENUE].&amp;[1.4351E2]" c="143.51"/>
              <i n="[SALES_FACT].[TOTAL REVENUE].&amp;[1.4535E2]" c="145.35"/>
              <i n="[SALES_FACT].[TOTAL REVENUE].&amp;[1.4538E2]" c="145.38"/>
              <i n="[SALES_FACT].[TOTAL REVENUE].&amp;[1.4566E2]" c="145.66"/>
              <i n="[SALES_FACT].[TOTAL REVENUE].&amp;[1.4621E2]" c="146.21"/>
              <i n="[SALES_FACT].[TOTAL REVENUE].&amp;[1.4681E2]" c="146.81"/>
              <i n="[SALES_FACT].[TOTAL REVENUE].&amp;[1.4772E2]" c="147.72"/>
              <i n="[SALES_FACT].[TOTAL REVENUE].&amp;[1.4830999999999997E2]" c="148.31"/>
              <i n="[SALES_FACT].[TOTAL REVENUE].&amp;[1.4925E2]" c="149.25"/>
              <i n="[SALES_FACT].[TOTAL REVENUE].&amp;[1.4947E2]" c="149.47"/>
              <i n="[SALES_FACT].[TOTAL REVENUE].&amp;[1.515E2]" c="151.5"/>
              <i n="[SALES_FACT].[TOTAL REVENUE].&amp;[1.5189E2]" c="151.89"/>
              <i n="[SALES_FACT].[TOTAL REVENUE].&amp;[1.5336E2]" c="153.36"/>
              <i n="[SALES_FACT].[TOTAL REVENUE].&amp;[1.5356E2]" c="153.56"/>
              <i n="[SALES_FACT].[TOTAL REVENUE].&amp;[1.5625E2]" c="156.25"/>
              <i n="[SALES_FACT].[TOTAL REVENUE].&amp;[1.6111999999999998E2]" c="161.12"/>
              <i n="[SALES_FACT].[TOTAL REVENUE].&amp;[1.6125E2]" c="161.25"/>
              <i n="[SALES_FACT].[TOTAL REVENUE].&amp;[1.6156E2]" c="161.56"/>
              <i n="[SALES_FACT].[TOTAL REVENUE].&amp;[1.6160999999999998E2]" c="161.61"/>
              <i n="[SALES_FACT].[TOTAL REVENUE].&amp;[1.6207E2]" c="162.07"/>
              <i n="[SALES_FACT].[TOTAL REVENUE].&amp;[1.6216E2]" c="162.16"/>
              <i n="[SALES_FACT].[TOTAL REVENUE].&amp;[1.6298E2]" c="162.98"/>
              <i n="[SALES_FACT].[TOTAL REVENUE].&amp;[1.6460999999999998E2]" c="164.61"/>
              <i n="[SALES_FACT].[TOTAL REVENUE].&amp;[1.647E2]" c="164.7"/>
              <i n="[SALES_FACT].[TOTAL REVENUE].&amp;[1.6823999999999998E2]" c="168.24"/>
              <i n="[SALES_FACT].[TOTAL REVENUE].&amp;[1.685E2]" c="168.5"/>
              <i n="[SALES_FACT].[TOTAL REVENUE].&amp;[1.6947E2]" c="169.47"/>
              <i n="[SALES_FACT].[TOTAL REVENUE].&amp;[1.6986E2]" c="169.86"/>
              <i n="[SALES_FACT].[TOTAL REVENUE].&amp;[1.7033E2]" c="170.33"/>
              <i n="[SALES_FACT].[TOTAL REVENUE].&amp;[1.704E2]" c="170.4"/>
              <i n="[SALES_FACT].[TOTAL REVENUE].&amp;[1.7055E2]" c="170.55"/>
              <i n="[SALES_FACT].[TOTAL REVENUE].&amp;[1.72E2]" c="172"/>
              <i n="[SALES_FACT].[TOTAL REVENUE].&amp;[1.7316E2]" c="173.16"/>
              <i n="[SALES_FACT].[TOTAL REVENUE].&amp;[1.74E2]" c="174"/>
              <i n="[SALES_FACT].[TOTAL REVENUE].&amp;[1.7599E2]" c="175.99"/>
              <i n="[SALES_FACT].[TOTAL REVENUE].&amp;[1.7665E2]" c="176.65"/>
              <i n="[SALES_FACT].[TOTAL REVENUE].&amp;[1.7807999999999998E2]" c="178.08"/>
              <i n="[SALES_FACT].[TOTAL REVENUE].&amp;[1.7954000000000002E2]" c="179.54"/>
              <i n="[SALES_FACT].[TOTAL REVENUE].&amp;[1.8074E2]" c="180.74"/>
              <i n="[SALES_FACT].[TOTAL REVENUE].&amp;[1.8213E2]" c="182.13"/>
              <i n="[SALES_FACT].[TOTAL REVENUE].&amp;[1.833E2]" c="183.3"/>
              <i n="[SALES_FACT].[TOTAL REVENUE].&amp;[1.8488E2]" c="184.88"/>
              <i n="[SALES_FACT].[TOTAL REVENUE].&amp;[1.8514000000000001E2]" c="185.14"/>
              <i n="[SALES_FACT].[TOTAL REVENUE].&amp;[1.8576E2]" c="185.76"/>
              <i n="[SALES_FACT].[TOTAL REVENUE].&amp;[1.8608E2]" c="186.08"/>
              <i n="[SALES_FACT].[TOTAL REVENUE].&amp;[1.8762E2]" c="187.62"/>
              <i n="[SALES_FACT].[TOTAL REVENUE].&amp;[1.8948999999999998E2]" c="189.49"/>
              <i n="[SALES_FACT].[TOTAL REVENUE].&amp;[1.8979E2]" c="189.79"/>
              <i n="[SALES_FACT].[TOTAL REVENUE].&amp;[1.9132999999999998E2]" c="191.33"/>
              <i n="[SALES_FACT].[TOTAL REVENUE].&amp;[1.9185999999999998E2]" c="191.86"/>
              <i n="[SALES_FACT].[TOTAL REVENUE].&amp;[1.9252E2]" c="192.52"/>
              <i n="[SALES_FACT].[TOTAL REVENUE].&amp;[1.9497E2]" c="194.97"/>
              <i n="[SALES_FACT].[TOTAL REVENUE].&amp;[1.9640999999999997E2]" c="196.41"/>
              <i n="[SALES_FACT].[TOTAL REVENUE].&amp;[1.9782000000000002E2]" c="197.82"/>
              <i n="[SALES_FACT].[TOTAL REVENUE].&amp;[1.98E2]" c="198"/>
              <i n="[SALES_FACT].[TOTAL REVENUE].&amp;[1.9874E2]" c="198.74"/>
              <i n="[SALES_FACT].[TOTAL REVENUE].&amp;[2.0078E2]" c="200.78"/>
              <i n="[SALES_FACT].[TOTAL REVENUE].&amp;[2.02E2]" c="202"/>
              <i n="[SALES_FACT].[TOTAL REVENUE].&amp;[2.0337E2]" c="203.37"/>
              <i n="[SALES_FACT].[TOTAL REVENUE].&amp;[2.0518000000000003E2]" c="205.18"/>
              <i n="[SALES_FACT].[TOTAL REVENUE].&amp;[2.0561999999999998E2]" c="205.62"/>
              <i n="[SALES_FACT].[TOTAL REVENUE].&amp;[2.0629999999999998E2]" c="206.3"/>
              <i n="[SALES_FACT].[TOTAL REVENUE].&amp;[2.0910999999999998E2]" c="209.11"/>
              <i n="[SALES_FACT].[TOTAL REVENUE].&amp;[2.0917000000000002E2]" c="209.17"/>
              <i n="[SALES_FACT].[TOTAL REVENUE].&amp;[2.095E2]" c="209.5"/>
              <i n="[SALES_FACT].[TOTAL REVENUE].&amp;[2.0972E2]" c="209.72"/>
              <i n="[SALES_FACT].[TOTAL REVENUE].&amp;[2.1024E2]" c="210.24"/>
              <i n="[SALES_FACT].[TOTAL REVENUE].&amp;[2.1236999999999998E2]" c="212.37"/>
              <i n="[SALES_FACT].[TOTAL REVENUE].&amp;[2.1285E2]" c="212.85"/>
              <i n="[SALES_FACT].[TOTAL REVENUE].&amp;[2.1341E2]" c="213.41"/>
              <i n="[SALES_FACT].[TOTAL REVENUE].&amp;[2.1366E2]" c="213.66"/>
              <i n="[SALES_FACT].[TOTAL REVENUE].&amp;[2.1367000000000002E2]" c="213.67"/>
              <i n="[SALES_FACT].[TOTAL REVENUE].&amp;[2.1588E2]" c="215.88"/>
              <i n="[SALES_FACT].[TOTAL REVENUE].&amp;[2.1736999999999998E2]" c="217.37"/>
              <i n="[SALES_FACT].[TOTAL REVENUE].&amp;[2.1738E2]" c="217.38"/>
              <i n="[SALES_FACT].[TOTAL REVENUE].&amp;[2.1795E2]" c="217.95"/>
              <i n="[SALES_FACT].[TOTAL REVENUE].&amp;[2.1959E2]" c="219.59"/>
              <i n="[SALES_FACT].[TOTAL REVENUE].&amp;[2.2166E2]" c="221.66"/>
              <i n="[SALES_FACT].[TOTAL REVENUE].&amp;[2.2242000000000002E2]" c="222.42"/>
              <i n="[SALES_FACT].[TOTAL REVENUE].&amp;[2.2275E2]" c="222.75"/>
              <i n="[SALES_FACT].[TOTAL REVENUE].&amp;[2.2292999999999998E2]" c="222.93"/>
              <i n="[SALES_FACT].[TOTAL REVENUE].&amp;[2.2296E2]" c="222.96"/>
              <i n="[SALES_FACT].[TOTAL REVENUE].&amp;[2.2395E2]" c="223.95"/>
              <i n="[SALES_FACT].[TOTAL REVENUE].&amp;[2.2438E2]" c="224.38"/>
              <i n="[SALES_FACT].[TOTAL REVENUE].&amp;[2.2531E2]" c="225.31"/>
              <i n="[SALES_FACT].[TOTAL REVENUE].&amp;[2.2715E2]" c="227.15"/>
              <i n="[SALES_FACT].[TOTAL REVENUE].&amp;[2.2729E2]" c="227.29"/>
              <i n="[SALES_FACT].[TOTAL REVENUE].&amp;[2.2855E2]" c="228.55"/>
              <i n="[SALES_FACT].[TOTAL REVENUE].&amp;[2.2945E2]" c="229.45"/>
              <i n="[SALES_FACT].[TOTAL REVENUE].&amp;[2.3026999999999998E2]" c="230.27"/>
              <i n="[SALES_FACT].[TOTAL REVENUE].&amp;[2.3047E2]" c="230.47"/>
              <i n="[SALES_FACT].[TOTAL REVENUE].&amp;[2.3273E2]" c="232.73"/>
              <i n="[SALES_FACT].[TOTAL REVENUE].&amp;[2.3395E2]" c="233.95"/>
              <i n="[SALES_FACT].[TOTAL REVENUE].&amp;[2.3459E2]" c="234.59"/>
              <i n="[SALES_FACT].[TOTAL REVENUE].&amp;[2.3523E2]" c="235.23"/>
              <i n="[SALES_FACT].[TOTAL REVENUE].&amp;[2.3525E2]" c="235.25"/>
              <i n="[SALES_FACT].[TOTAL REVENUE].&amp;[2.355E2]" c="235.5"/>
              <i n="[SALES_FACT].[TOTAL REVENUE].&amp;[2.3812E2]" c="238.12"/>
              <i n="[SALES_FACT].[TOTAL REVENUE].&amp;[2.3922E2]" c="239.22"/>
              <i n="[SALES_FACT].[TOTAL REVENUE].&amp;[2.3965000000000003E2]" c="239.65"/>
              <i n="[SALES_FACT].[TOTAL REVENUE].&amp;[2.419E2]" c="241.9"/>
              <i n="[SALES_FACT].[TOTAL REVENUE].&amp;[2.4269E2]" c="242.69"/>
              <i n="[SALES_FACT].[TOTAL REVENUE].&amp;[2.4285999999999998E2]" c="242.86"/>
              <i n="[SALES_FACT].[TOTAL REVENUE].&amp;[2.4326E2]" c="243.26"/>
              <i n="[SALES_FACT].[TOTAL REVENUE].&amp;[2.4334E2]" c="243.34"/>
              <i n="[SALES_FACT].[TOTAL REVENUE].&amp;[2.4416E2]" c="244.16"/>
              <i n="[SALES_FACT].[TOTAL REVENUE].&amp;[2.4425E2]" c="244.25"/>
              <i n="[SALES_FACT].[TOTAL REVENUE].&amp;[2.4567E2]" c="245.67"/>
              <i n="[SALES_FACT].[TOTAL REVENUE].&amp;[2.4619E2]" c="246.19"/>
              <i n="[SALES_FACT].[TOTAL REVENUE].&amp;[2.4776E2]" c="247.76"/>
              <i n="[SALES_FACT].[TOTAL REVENUE].&amp;[2.4889E2]" c="248.89"/>
              <i n="[SALES_FACT].[TOTAL REVENUE].&amp;[2.4973999999999998E2]" c="249.74"/>
              <i n="[SALES_FACT].[TOTAL REVENUE].&amp;[2.5027E2]" c="250.27"/>
              <i n="[SALES_FACT].[TOTAL REVENUE].&amp;[2.5086E2]" c="250.86"/>
              <i n="[SALES_FACT].[TOTAL REVENUE].&amp;[2.5092E2]" c="250.92"/>
              <i n="[SALES_FACT].[TOTAL REVENUE].&amp;[2.519E2]" c="251.9"/>
              <i n="[SALES_FACT].[TOTAL REVENUE].&amp;[2.5195E2]" c="251.95"/>
              <i n="[SALES_FACT].[TOTAL REVENUE].&amp;[2.5195000000000002E2]" c="251.95"/>
              <i n="[SALES_FACT].[TOTAL REVENUE].&amp;[2.5437E2]" c="254.37"/>
              <i n="[SALES_FACT].[TOTAL REVENUE].&amp;[2.5472E2]" c="254.72"/>
              <i n="[SALES_FACT].[TOTAL REVENUE].&amp;[2.5598000000000002E2]" c="255.98"/>
              <i n="[SALES_FACT].[TOTAL REVENUE].&amp;[2.5893E2]" c="258.93"/>
              <i n="[SALES_FACT].[TOTAL REVENUE].&amp;[2.6060999999999995E2]" c="260.61"/>
              <i n="[SALES_FACT].[TOTAL REVENUE].&amp;[2.6072999999999996E2]" c="260.73"/>
              <i n="[SALES_FACT].[TOTAL REVENUE].&amp;[2.6541E2]" c="265.41"/>
              <i n="[SALES_FACT].[TOTAL REVENUE].&amp;[2.6911E2]" c="269.11"/>
              <i n="[SALES_FACT].[TOTAL REVENUE].&amp;[2.6914000000000004E2]" c="269.14"/>
              <i n="[SALES_FACT].[TOTAL REVENUE].&amp;[2.6987E2]" c="269.87"/>
              <i n="[SALES_FACT].[TOTAL REVENUE].&amp;[2.703E2]" c="270.3"/>
              <i n="[SALES_FACT].[TOTAL REVENUE].&amp;[2.7173E2]" c="271.73"/>
              <i n="[SALES_FACT].[TOTAL REVENUE].&amp;[2.719E2]" c="271.9"/>
              <i n="[SALES_FACT].[TOTAL REVENUE].&amp;[2.7502000000000004E2]" c="275.02"/>
              <i n="[SALES_FACT].[TOTAL REVENUE].&amp;[2.7644E2]" c="276.44"/>
              <i n="[SALES_FACT].[TOTAL REVENUE].&amp;[2.768E2]" c="276.8"/>
              <i n="[SALES_FACT].[TOTAL REVENUE].&amp;[2.7856E2]" c="278.56"/>
              <i n="[SALES_FACT].[TOTAL REVENUE].&amp;[2.8166999999999996E2]" c="281.67"/>
              <i n="[SALES_FACT].[TOTAL REVENUE].&amp;[2.8177000000000004E2]" c="281.77"/>
              <i n="[SALES_FACT].[TOTAL REVENUE].&amp;[2.8352E2]" c="283.52"/>
              <i n="[SALES_FACT].[TOTAL REVENUE].&amp;[2.8433E2]" c="284.33"/>
              <i n="[SALES_FACT].[TOTAL REVENUE].&amp;[2.8747999999999996E2]" c="287.48"/>
              <i n="[SALES_FACT].[TOTAL REVENUE].&amp;[2.8964E2]" c="289.64"/>
              <i n="[SALES_FACT].[TOTAL REVENUE].&amp;[2.901E2]" c="290.1"/>
              <i n="[SALES_FACT].[TOTAL REVENUE].&amp;[2.9033E2]" c="290.33"/>
              <i n="[SALES_FACT].[TOTAL REVENUE].&amp;[2.9046E2]" c="290.46"/>
              <i n="[SALES_FACT].[TOTAL REVENUE].&amp;[2.9396E2]" c="293.96"/>
              <i n="[SALES_FACT].[TOTAL REVENUE].&amp;[2.9468E2]" c="294.68"/>
              <i n="[SALES_FACT].[TOTAL REVENUE].&amp;[2.9789000000000004E2]" c="297.89"/>
              <i n="[SALES_FACT].[TOTAL REVENUE].&amp;[2.9884E2]" c="298.84"/>
              <i n="[SALES_FACT].[TOTAL REVENUE].&amp;[2.9903E2]" c="299.03"/>
              <i n="[SALES_FACT].[TOTAL REVENUE].&amp;[2.993E2]" c="299.3"/>
              <i n="[SALES_FACT].[TOTAL REVENUE].&amp;[3.0113E2]" c="301.13"/>
              <i n="[SALES_FACT].[TOTAL REVENUE].&amp;[3.0133000000000004E2]" c="301.33"/>
              <i n="[SALES_FACT].[TOTAL REVENUE].&amp;[3.0146000000000003E2]" c="301.46"/>
              <i n="[SALES_FACT].[TOTAL REVENUE].&amp;[3.0272999999999996E2]" c="302.73"/>
              <i n="[SALES_FACT].[TOTAL REVENUE].&amp;[3.0273E2]" c="302.73"/>
              <i n="[SALES_FACT].[TOTAL REVENUE].&amp;[3.0355E2]" c="303.55"/>
              <i n="[SALES_FACT].[TOTAL REVENUE].&amp;[3.0437E2]" c="304.37"/>
              <i n="[SALES_FACT].[TOTAL REVENUE].&amp;[3.0545E2]" c="305.45"/>
              <i n="[SALES_FACT].[TOTAL REVENUE].&amp;[3.0558E2]" c="305.58"/>
              <i n="[SALES_FACT].[TOTAL REVENUE].&amp;[3.0635E2]" c="306.35"/>
              <i n="[SALES_FACT].[TOTAL REVENUE].&amp;[3.0741E2]" c="307.41"/>
              <i n="[SALES_FACT].[TOTAL REVENUE].&amp;[3.1072E2]" c="310.72"/>
              <i n="[SALES_FACT].[TOTAL REVENUE].&amp;[3.1267E2]" c="312.67"/>
              <i n="[SALES_FACT].[TOTAL REVENUE].&amp;[3.1279E2]" c="312.79"/>
              <i n="[SALES_FACT].[TOTAL REVENUE].&amp;[3.1286E2]" c="312.86"/>
              <i n="[SALES_FACT].[TOTAL REVENUE].&amp;[3.1314E2]" c="313.14"/>
              <i n="[SALES_FACT].[TOTAL REVENUE].&amp;[3.1328E2]" c="313.28"/>
              <i n="[SALES_FACT].[TOTAL REVENUE].&amp;[3.1421000000000003E2]" c="314.21"/>
              <i n="[SALES_FACT].[TOTAL REVENUE].&amp;[3.1573E2]" c="315.73"/>
              <i n="[SALES_FACT].[TOTAL REVENUE].&amp;[3.1690999999999996E2]" c="316.91"/>
              <i n="[SALES_FACT].[TOTAL REVENUE].&amp;[3.1882E2]" c="318.82"/>
              <i n="[SALES_FACT].[TOTAL REVENUE].&amp;[3.1966E2]" c="319.66"/>
              <i n="[SALES_FACT].[TOTAL REVENUE].&amp;[3.2033000000000004E2]" c="320.33"/>
              <i n="[SALES_FACT].[TOTAL REVENUE].&amp;[3.2205E2]" c="322.05"/>
              <i n="[SALES_FACT].[TOTAL REVENUE].&amp;[3.2310999999999995E2]" c="323.11"/>
              <i n="[SALES_FACT].[TOTAL REVENUE].&amp;[3.2423E2]" c="324.23"/>
              <i n="[SALES_FACT].[TOTAL REVENUE].&amp;[3.2453000000000003E2]" c="324.53"/>
              <i n="[SALES_FACT].[TOTAL REVENUE].&amp;[3.2467E2]" c="324.67"/>
              <i n="[SALES_FACT].[TOTAL REVENUE].&amp;[3.2482E2]" c="324.82"/>
              <i n="[SALES_FACT].[TOTAL REVENUE].&amp;[3.2828999999999996E2]" c="328.29"/>
              <i n="[SALES_FACT].[TOTAL REVENUE].&amp;[3.2831E2]" c="328.31"/>
              <i n="[SALES_FACT].[TOTAL REVENUE].&amp;[3.2844E2]" c="328.44"/>
              <i n="[SALES_FACT].[TOTAL REVENUE].&amp;[3.2922E2]" c="329.22"/>
              <i n="[SALES_FACT].[TOTAL REVENUE].&amp;[3.298E2]" c="329.8"/>
              <i n="[SALES_FACT].[TOTAL REVENUE].&amp;[3.3169E2]" c="331.69"/>
              <i n="[SALES_FACT].[TOTAL REVENUE].&amp;[3.3238E2]" c="332.38"/>
              <i n="[SALES_FACT].[TOTAL REVENUE].&amp;[3.3268E2]" c="332.68"/>
              <i n="[SALES_FACT].[TOTAL REVENUE].&amp;[3.3276E2]" c="332.76"/>
              <i n="[SALES_FACT].[TOTAL REVENUE].&amp;[3.364E2]" c="336.4"/>
              <i n="[SALES_FACT].[TOTAL REVENUE].&amp;[3.3667E2]" c="336.67"/>
              <i n="[SALES_FACT].[TOTAL REVENUE].&amp;[3.3812E2]" c="338.12"/>
              <i n="[SALES_FACT].[TOTAL REVENUE].&amp;[3.3864E2]" c="338.64"/>
              <i n="[SALES_FACT].[TOTAL REVENUE].&amp;[3.3889000000000004E2]" c="338.89"/>
              <i n="[SALES_FACT].[TOTAL REVENUE].&amp;[3.3959999999999996E2]" c="339.6"/>
              <i n="[SALES_FACT].[TOTAL REVENUE].&amp;[3.4060999999999995E2]" c="340.61"/>
              <i n="[SALES_FACT].[TOTAL REVENUE].&amp;[3.4102000000000004E2]" c="341.02"/>
              <i n="[SALES_FACT].[TOTAL REVENUE].&amp;[3.4140000000000003E2]" c="341.4"/>
              <i n="[SALES_FACT].[TOTAL REVENUE].&amp;[3.4220000000000004E2]" c="342.2"/>
              <i n="[SALES_FACT].[TOTAL REVENUE].&amp;[3.4277000000000004E2]" c="342.77"/>
              <i n="[SALES_FACT].[TOTAL REVENUE].&amp;[3.4286999999999994E2]" c="342.87"/>
              <i n="[SALES_FACT].[TOTAL REVENUE].&amp;[3.4493E2]" c="344.93"/>
              <i n="[SALES_FACT].[TOTAL REVENUE].&amp;[3.4590999999999996E2]" c="345.91"/>
              <i n="[SALES_FACT].[TOTAL REVENUE].&amp;[3.4615000000000003E2]" c="346.15"/>
              <i n="[SALES_FACT].[TOTAL REVENUE].&amp;[3.5045E2]" c="350.45"/>
              <i n="[SALES_FACT].[TOTAL REVENUE].&amp;[3.5055E2]" c="350.55"/>
              <i n="[SALES_FACT].[TOTAL REVENUE].&amp;[3.5109E2]" c="351.09"/>
              <i n="[SALES_FACT].[TOTAL REVENUE].&amp;[3.5229E2]" c="352.29"/>
              <i n="[SALES_FACT].[TOTAL REVENUE].&amp;[3.5449E2]" c="354.49"/>
              <i n="[SALES_FACT].[TOTAL REVENUE].&amp;[3.5461E2]" c="354.61"/>
              <i n="[SALES_FACT].[TOTAL REVENUE].&amp;[3.5504E2]" c="355.04"/>
              <i n="[SALES_FACT].[TOTAL REVENUE].&amp;[3.5917999999999995E2]" c="359.18"/>
              <i n="[SALES_FACT].[TOTAL REVENUE].&amp;[3.6103E2]" c="361.03"/>
              <i n="[SALES_FACT].[TOTAL REVENUE].&amp;[3.612E2]" c="361.2"/>
              <i n="[SALES_FACT].[TOTAL REVENUE].&amp;[3.6178000000000003E2]" c="361.78"/>
              <i n="[SALES_FACT].[TOTAL REVENUE].&amp;[3.6193E2]" c="361.93"/>
              <i n="[SALES_FACT].[TOTAL REVENUE].&amp;[3.6202E2]" c="362.02"/>
              <i n="[SALES_FACT].[TOTAL REVENUE].&amp;[3.6266E2]" c="362.66"/>
              <i n="[SALES_FACT].[TOTAL REVENUE].&amp;[3.6276E2]" c="362.76"/>
              <i n="[SALES_FACT].[TOTAL REVENUE].&amp;[3.6279999999999995E2]" c="362.8"/>
              <i n="[SALES_FACT].[TOTAL REVENUE].&amp;[3.6348E2]" c="363.48"/>
              <i n="[SALES_FACT].[TOTAL REVENUE].&amp;[3.6485E2]" c="364.85"/>
              <i n="[SALES_FACT].[TOTAL REVENUE].&amp;[3.6501000000000004E2]" c="365.01"/>
              <i n="[SALES_FACT].[TOTAL REVENUE].&amp;[3.6566999999999996E2]" c="365.67"/>
              <i n="[SALES_FACT].[TOTAL REVENUE].&amp;[3.6756E2]" c="367.56"/>
              <i n="[SALES_FACT].[TOTAL REVENUE].&amp;[3.6925E2]" c="369.25"/>
              <i n="[SALES_FACT].[TOTAL REVENUE].&amp;[3.7E2]" c="370"/>
              <i n="[SALES_FACT].[TOTAL REVENUE].&amp;[3.7065000000000003E2]" c="370.65"/>
              <i n="[SALES_FACT].[TOTAL REVENUE].&amp;[3.7098999999999995E2]" c="370.99"/>
              <i n="[SALES_FACT].[TOTAL REVENUE].&amp;[3.7263E2]" c="372.63"/>
              <i n="[SALES_FACT].[TOTAL REVENUE].&amp;[3.7295E2]" c="372.95"/>
              <i n="[SALES_FACT].[TOTAL REVENUE].&amp;[3.7474E2]" c="374.74"/>
              <i n="[SALES_FACT].[TOTAL REVENUE].&amp;[3.7637E2]" c="376.37"/>
              <i n="[SALES_FACT].[TOTAL REVENUE].&amp;[3.7642E2]" c="376.42"/>
              <i n="[SALES_FACT].[TOTAL REVENUE].&amp;[3.7647999999999996E2]" c="376.48"/>
              <i n="[SALES_FACT].[TOTAL REVENUE].&amp;[3.7678000000000003E2]" c="376.78"/>
              <i n="[SALES_FACT].[TOTAL REVENUE].&amp;[3.7737E2]" c="377.37"/>
              <i n="[SALES_FACT].[TOTAL REVENUE].&amp;[3.7786E2]" c="377.86"/>
              <i n="[SALES_FACT].[TOTAL REVENUE].&amp;[3.8021000000000003E2]" c="380.21"/>
              <i n="[SALES_FACT].[TOTAL REVENUE].&amp;[3.8451E2]" c="384.51"/>
              <i n="[SALES_FACT].[TOTAL REVENUE].&amp;[3.8701E2]" c="387.01"/>
              <i n="[SALES_FACT].[TOTAL REVENUE].&amp;[3.8769E2]" c="387.69"/>
              <i n="[SALES_FACT].[TOTAL REVENUE].&amp;[3.88E2]" c="388"/>
              <i n="[SALES_FACT].[TOTAL REVENUE].&amp;[3.8834000000000003E2]" c="388.34"/>
              <i n="[SALES_FACT].[TOTAL REVENUE].&amp;[3.8894E2]" c="388.94"/>
              <i n="[SALES_FACT].[TOTAL REVENUE].&amp;[3.8915E2]" c="389.15"/>
              <i n="[SALES_FACT].[TOTAL REVENUE].&amp;[3.9092999999999995E2]" c="390.93"/>
              <i n="[SALES_FACT].[TOTAL REVENUE].&amp;[3.9109000000000003E2]" c="391.09"/>
              <i n="[SALES_FACT].[TOTAL REVENUE].&amp;[3.9166999999999996E2]" c="391.67"/>
              <i n="[SALES_FACT].[TOTAL REVENUE].&amp;[3.9426000000000004E2]" c="394.26"/>
              <i n="[SALES_FACT].[TOTAL REVENUE].&amp;[3.9509000000000003E2]" c="395.09"/>
              <i n="[SALES_FACT].[TOTAL REVENUE].&amp;[3.9547999999999996E2]" c="395.48"/>
              <i n="[SALES_FACT].[TOTAL REVENUE].&amp;[3.9957E2]" c="399.57"/>
              <i n="[SALES_FACT].[TOTAL REVENUE].&amp;[4.0103000000000003E2]" c="401.03"/>
              <i n="[SALES_FACT].[TOTAL REVENUE].&amp;[4.0228000000000003E2]" c="402.28"/>
              <i n="[SALES_FACT].[TOTAL REVENUE].&amp;[4.0276000000000004E2]" c="402.76"/>
              <i n="[SALES_FACT].[TOTAL REVENUE].&amp;[4.037E2]" c="403.7"/>
              <i n="[SALES_FACT].[TOTAL REVENUE].&amp;[4.0484E2]" c="404.84"/>
              <i n="[SALES_FACT].[TOTAL REVENUE].&amp;[4.0532E2]" c="405.32"/>
              <i n="[SALES_FACT].[TOTAL REVENUE].&amp;[4.0569E2]" c="405.69"/>
              <i n="[SALES_FACT].[TOTAL REVENUE].&amp;[4.0676000000000004E2]" c="406.76"/>
              <i n="[SALES_FACT].[TOTAL REVENUE].&amp;[4.0762E2]" c="407.62"/>
              <i n="[SALES_FACT].[TOTAL REVENUE].&amp;[4.0853000000000003E2]" c="408.53"/>
              <i n="[SALES_FACT].[TOTAL REVENUE].&amp;[4.0859E2]" c="408.59"/>
              <i n="[SALES_FACT].[TOTAL REVENUE].&amp;[4.0878E2]" c="408.78"/>
              <i n="[SALES_FACT].[TOTAL REVENUE].&amp;[4.0905000000000006E2]" c="409.05"/>
              <i n="[SALES_FACT].[TOTAL REVENUE].&amp;[4.0928000000000003E2]" c="409.28"/>
              <i n="[SALES_FACT].[TOTAL REVENUE].&amp;[4.0953999999999996E2]" c="409.54"/>
              <i n="[SALES_FACT].[TOTAL REVENUE].&amp;[4.1188E2]" c="411.88"/>
              <i n="[SALES_FACT].[TOTAL REVENUE].&amp;[4.1209E2]" c="412.09"/>
              <i n="[SALES_FACT].[TOTAL REVENUE].&amp;[4.1305000000000006E2]" c="413.05"/>
              <i n="[SALES_FACT].[TOTAL REVENUE].&amp;[4.1354999999999995E2]" c="413.55"/>
              <i n="[SALES_FACT].[TOTAL REVENUE].&amp;[4.1475E2]" c="414.75"/>
              <i n="[SALES_FACT].[TOTAL REVENUE].&amp;[4.1591E2]" c="415.91"/>
              <i n="[SALES_FACT].[TOTAL REVENUE].&amp;[4.1647E2]" c="416.47"/>
              <i n="[SALES_FACT].[TOTAL REVENUE].&amp;[4.1840999999999996E2]" c="418.41"/>
              <i n="[SALES_FACT].[TOTAL REVENUE].&amp;[4.1863E2]" c="418.63"/>
              <i n="[SALES_FACT].[TOTAL REVENUE].&amp;[4.1911E2]" c="419.11"/>
              <i n="[SALES_FACT].[TOTAL REVENUE].&amp;[4.1992E2]" c="419.92"/>
              <i n="[SALES_FACT].[TOTAL REVENUE].&amp;[4.233E2]" c="423.3"/>
              <i n="[SALES_FACT].[TOTAL REVENUE].&amp;[4.245E2]" c="424.5"/>
              <i n="[SALES_FACT].[TOTAL REVENUE].&amp;[4.2464000000000004E2]" c="424.64"/>
              <i n="[SALES_FACT].[TOTAL REVENUE].&amp;[4.2471999999999997E2]" c="424.72"/>
              <i n="[SALES_FACT].[TOTAL REVENUE].&amp;[4.2478E2]" c="424.78"/>
              <i n="[SALES_FACT].[TOTAL REVENUE].&amp;[4.2582E2]" c="425.82"/>
              <i n="[SALES_FACT].[TOTAL REVENUE].&amp;[4.2644E2]" c="426.44"/>
              <i n="[SALES_FACT].[TOTAL REVENUE].&amp;[4.271E2]" c="427.1"/>
              <i n="[SALES_FACT].[TOTAL REVENUE].&amp;[4.2805E2]" c="428.05"/>
              <i n="[SALES_FACT].[TOTAL REVENUE].&amp;[4.2848E2]" c="428.48"/>
              <i n="[SALES_FACT].[TOTAL REVENUE].&amp;[4.2896E2]" c="428.96"/>
              <i n="[SALES_FACT].[TOTAL REVENUE].&amp;[4.2925E2]" c="429.25"/>
              <i n="[SALES_FACT].[TOTAL REVENUE].&amp;[4.31E2]" c="431"/>
              <i n="[SALES_FACT].[TOTAL REVENUE].&amp;[4.316E2]" c="431.6"/>
              <i n="[SALES_FACT].[TOTAL REVENUE].&amp;[4.3179E2]" c="431.79"/>
              <i n="[SALES_FACT].[TOTAL REVENUE].&amp;[4.3371999999999997E2]" c="433.72"/>
              <i n="[SALES_FACT].[TOTAL REVENUE].&amp;[4.3402E2]" c="434.02"/>
              <i n="[SALES_FACT].[TOTAL REVENUE].&amp;[4.3551E2]" c="435.51"/>
              <i n="[SALES_FACT].[TOTAL REVENUE].&amp;[4.3552000000000004E2]" c="435.52"/>
              <i n="[SALES_FACT].[TOTAL REVENUE].&amp;[4.3595E2]" c="435.95"/>
              <i n="[SALES_FACT].[TOTAL REVENUE].&amp;[4.3620000000000004E2]" c="436.2"/>
              <i n="[SALES_FACT].[TOTAL REVENUE].&amp;[4.3691E2]" c="436.91"/>
              <i n="[SALES_FACT].[TOTAL REVENUE].&amp;[4.3725E2]" c="437.25"/>
              <i n="[SALES_FACT].[TOTAL REVENUE].&amp;[4.3763E2]" c="437.63"/>
              <i n="[SALES_FACT].[TOTAL REVENUE].&amp;[4.3832000000000005E2]" c="438.32"/>
              <i n="[SALES_FACT].[TOTAL REVENUE].&amp;[4.3926E2]" c="439.26"/>
              <i n="[SALES_FACT].[TOTAL REVENUE].&amp;[4.3985E2]" c="439.85"/>
              <i n="[SALES_FACT].[TOTAL REVENUE].&amp;[4.4016E2]" c="440.16"/>
              <i n="[SALES_FACT].[TOTAL REVENUE].&amp;[4.4037E2]" c="440.37"/>
              <i n="[SALES_FACT].[TOTAL REVENUE].&amp;[4.4084E2]" c="440.84"/>
              <i n="[SALES_FACT].[TOTAL REVENUE].&amp;[4.4221E2]" c="442.21"/>
              <i n="[SALES_FACT].[TOTAL REVENUE].&amp;[4.4222E2]" c="442.22"/>
              <i n="[SALES_FACT].[TOTAL REVENUE].&amp;[4.4522E2]" c="445.22"/>
              <i n="[SALES_FACT].[TOTAL REVENUE].&amp;[4.465E2]" c="446.5"/>
              <i n="[SALES_FACT].[TOTAL REVENUE].&amp;[4.4694E2]" c="446.94"/>
              <i n="[SALES_FACT].[TOTAL REVENUE].&amp;[4.4734999999999996E2]" c="447.35"/>
              <i n="[SALES_FACT].[TOTAL REVENUE].&amp;[4.4818E2]" c="448.18"/>
              <i n="[SALES_FACT].[TOTAL REVENUE].&amp;[4.4918E2]" c="449.18"/>
              <i n="[SALES_FACT].[TOTAL REVENUE].&amp;[4.4959000000000003E2]" c="449.59"/>
              <i n="[SALES_FACT].[TOTAL REVENUE].&amp;[4.4994E2]" c="449.94"/>
              <i n="[SALES_FACT].[TOTAL REVENUE].&amp;[4.5152000000000004E2]" c="451.52"/>
              <i n="[SALES_FACT].[TOTAL REVENUE].&amp;[4.5283000000000004E2]" c="452.83"/>
              <i n="[SALES_FACT].[TOTAL REVENUE].&amp;[4.5337E2]" c="453.37"/>
              <i n="[SALES_FACT].[TOTAL REVENUE].&amp;[4.5454999999999995E2]" c="454.55"/>
              <i n="[SALES_FACT].[TOTAL REVENUE].&amp;[4.5565999999999996E2]" c="455.66"/>
              <i n="[SALES_FACT].[TOTAL REVENUE].&amp;[4.5586E2]" c="455.86"/>
              <i n="[SALES_FACT].[TOTAL REVENUE].&amp;[4.5698E2]" c="456.98"/>
              <i n="[SALES_FACT].[TOTAL REVENUE].&amp;[4.5706E2]" c="457.06"/>
              <i n="[SALES_FACT].[TOTAL REVENUE].&amp;[4.5853E2]" c="458.53"/>
              <i n="[SALES_FACT].[TOTAL REVENUE].&amp;[4.5887E2]" c="458.87"/>
              <i n="[SALES_FACT].[TOTAL REVENUE].&amp;[4.5914000000000004E2]" c="459.14"/>
              <i n="[SALES_FACT].[TOTAL REVENUE].&amp;[4.5941E2]" c="459.41"/>
              <i n="[SALES_FACT].[TOTAL REVENUE].&amp;[4.5971E2]" c="459.71"/>
              <i n="[SALES_FACT].[TOTAL REVENUE].&amp;[4.6152E2]" c="461.52"/>
              <i n="[SALES_FACT].[TOTAL REVENUE].&amp;[4.6165000000000003E2]" c="461.65"/>
              <i n="[SALES_FACT].[TOTAL REVENUE].&amp;[4.6193E2]" c="461.93"/>
              <i n="[SALES_FACT].[TOTAL REVENUE].&amp;[4.6538E2]" c="465.38"/>
              <i n="[SALES_FACT].[TOTAL REVENUE].&amp;[4.6661E2]" c="466.61"/>
              <i n="[SALES_FACT].[TOTAL REVENUE].&amp;[4.6758000000000004E2]" c="467.58"/>
              <i n="[SALES_FACT].[TOTAL REVENUE].&amp;[4.6882E2]" c="468.82"/>
              <i n="[SALES_FACT].[TOTAL REVENUE].&amp;[4.6999E2]" c="469.99"/>
              <i n="[SALES_FACT].[TOTAL REVENUE].&amp;[4.7015999999999996E2]" c="470.16"/>
              <i n="[SALES_FACT].[TOTAL REVENUE].&amp;[4.7032E2]" c="470.32"/>
              <i n="[SALES_FACT].[TOTAL REVENUE].&amp;[4.7051E2]" c="470.51"/>
              <i n="[SALES_FACT].[TOTAL REVENUE].&amp;[4.7457000000000005E2]" c="474.57"/>
              <i n="[SALES_FACT].[TOTAL REVENUE].&amp;[4.7506E2]" c="475.06"/>
              <i n="[SALES_FACT].[TOTAL REVENUE].&amp;[4.7510999999999995E2]" c="475.11"/>
              <i n="[SALES_FACT].[TOTAL REVENUE].&amp;[4.7603E2]" c="476.03"/>
              <i n="[SALES_FACT].[TOTAL REVENUE].&amp;[4.7801E2]" c="478.01"/>
              <i n="[SALES_FACT].[TOTAL REVENUE].&amp;[4.7905999999999994E2]" c="479.06"/>
              <i n="[SALES_FACT].[TOTAL REVENUE].&amp;[4.7919E2]" c="479.19"/>
              <i n="[SALES_FACT].[TOTAL REVENUE].&amp;[4.7953E2]" c="479.53"/>
              <i n="[SALES_FACT].[TOTAL REVENUE].&amp;[4.7967999999999995E2]" c="479.68"/>
              <i n="[SALES_FACT].[TOTAL REVENUE].&amp;[4.7971E2]" c="479.71"/>
              <i n="[SALES_FACT].[TOTAL REVENUE].&amp;[4.8411E2]" c="484.11"/>
              <i n="[SALES_FACT].[TOTAL REVENUE].&amp;[4.863E2]" c="486.3"/>
              <i n="[SALES_FACT].[TOTAL REVENUE].&amp;[4.8636E2]" c="486.36"/>
              <i n="[SALES_FACT].[TOTAL REVENUE].&amp;[4.8828000000000003E2]" c="488.28"/>
              <i n="[SALES_FACT].[TOTAL REVENUE].&amp;[4.9093E2]" c="490.93"/>
              <i n="[SALES_FACT].[TOTAL REVENUE].&amp;[4.9135E2]" c="491.35"/>
              <i n="[SALES_FACT].[TOTAL REVENUE].&amp;[4.9174E2]" c="491.74"/>
              <i n="[SALES_FACT].[TOTAL REVENUE].&amp;[4.9178000000000003E2]" c="491.78"/>
              <i n="[SALES_FACT].[TOTAL REVENUE].&amp;[4.9336E2]" c="493.36"/>
              <i n="[SALES_FACT].[TOTAL REVENUE].&amp;[4.9523999999999995E2]" c="495.24"/>
              <i n="[SALES_FACT].[TOTAL REVENUE].&amp;[4.9611E2]" c="496.11"/>
              <i n="[SALES_FACT].[TOTAL REVENUE].&amp;[4.9803000000000003E2]" c="498.03"/>
              <i n="[SALES_FACT].[TOTAL REVENUE].&amp;[4.9857E2]" c="498.57"/>
              <i n="[SALES_FACT].[TOTAL REVENUE].&amp;[4.9935999999999995E2]" c="499.36"/>
              <i n="[SALES_FACT].[TOTAL REVENUE].&amp;[4.9956E2]" c="499.56"/>
              <i n="[SALES_FACT].[TOTAL REVENUE].&amp;[5.0151000000000004E2]" c="501.51"/>
              <i n="[SALES_FACT].[TOTAL REVENUE].&amp;[5.0253E2]" c="502.53"/>
              <i n="[SALES_FACT].[TOTAL REVENUE].&amp;[5.0369E2]" c="503.69"/>
              <i n="[SALES_FACT].[TOTAL REVENUE].&amp;[5.0371E2]" c="503.71"/>
              <i n="[SALES_FACT].[TOTAL REVENUE].&amp;[5.0512E2]" c="505.12"/>
              <i n="[SALES_FACT].[TOTAL REVENUE].&amp;[5.0569E2]" c="505.69"/>
              <i n="[SALES_FACT].[TOTAL REVENUE].&amp;[5.0627000000000004E2]" c="506.27"/>
              <i n="[SALES_FACT].[TOTAL REVENUE].&amp;[5.0644E2]" c="506.44"/>
              <i n="[SALES_FACT].[TOTAL REVENUE].&amp;[5.0664E2]" c="506.64"/>
              <i n="[SALES_FACT].[TOTAL REVENUE].&amp;[5.0751E2]" c="507.51"/>
              <i n="[SALES_FACT].[TOTAL REVENUE].&amp;[5.081E2]" c="508.1"/>
              <i n="[SALES_FACT].[TOTAL REVENUE].&amp;[5.0815999999999996E2]" c="508.16"/>
              <i n="[SALES_FACT].[TOTAL REVENUE].&amp;[5.0903999999999996E2]" c="509.04"/>
              <i n="[SALES_FACT].[TOTAL REVENUE].&amp;[5.0936E2]" c="509.36"/>
              <i n="[SALES_FACT].[TOTAL REVENUE].&amp;[5.1017E2]" c="510.17"/>
              <i n="[SALES_FACT].[TOTAL REVENUE].&amp;[5.1135E2]" c="511.35"/>
              <i n="[SALES_FACT].[TOTAL REVENUE].&amp;[5.1137999999999994E2]" c="511.38"/>
              <i n="[SALES_FACT].[TOTAL REVENUE].&amp;[5.1214E2]" c="512.14"/>
              <i n="[SALES_FACT].[TOTAL REVENUE].&amp;[5.1399E2]" c="513.99"/>
              <i n="[SALES_FACT].[TOTAL REVENUE].&amp;[5.1447E2]" c="514.47"/>
              <i n="[SALES_FACT].[TOTAL REVENUE].&amp;[5.149E2]" c="514.9"/>
              <i n="[SALES_FACT].[TOTAL REVENUE].&amp;[5.1551E2]" c="515.51"/>
              <i n="[SALES_FACT].[TOTAL REVENUE].&amp;[5.157099999999999E2]" c="515.71"/>
              <i n="[SALES_FACT].[TOTAL REVENUE].&amp;[5.1644E2]" c="516.44"/>
              <i n="[SALES_FACT].[TOTAL REVENUE].&amp;[5.1685E2]" c="516.85"/>
              <i n="[SALES_FACT].[TOTAL REVENUE].&amp;[5.175300000000001E2]" c="517.53"/>
              <i n="[SALES_FACT].[TOTAL REVENUE].&amp;[5.1775E2]" c="517.75"/>
              <i n="[SALES_FACT].[TOTAL REVENUE].&amp;[5.1986E2]" c="519.86"/>
              <i n="[SALES_FACT].[TOTAL REVENUE].&amp;[5.2078E2]" c="520.78"/>
              <i n="[SALES_FACT].[TOTAL REVENUE].&amp;[5.2247E2]" c="522.47"/>
              <i n="[SALES_FACT].[TOTAL REVENUE].&amp;[5.226300000000001E2]" c="522.63"/>
              <i n="[SALES_FACT].[TOTAL REVENUE].&amp;[5.2273E2]" c="522.73"/>
              <i n="[SALES_FACT].[TOTAL REVENUE].&amp;[5.227900000000001E2]" c="522.79"/>
              <i n="[SALES_FACT].[TOTAL REVENUE].&amp;[5.2371E2]" c="523.71"/>
              <i n="[SALES_FACT].[TOTAL REVENUE].&amp;[5.2372E2]" c="523.72"/>
              <i n="[SALES_FACT].[TOTAL REVENUE].&amp;[5.2867E2]" c="528.67"/>
              <i n="[SALES_FACT].[TOTAL REVENUE].&amp;[5.2971E2]" c="529.71"/>
              <i n="[SALES_FACT].[TOTAL REVENUE].&amp;[5.314399999999999E2]" c="531.44"/>
              <i n="[SALES_FACT].[TOTAL REVENUE].&amp;[5.3182E2]" c="531.82"/>
              <i n="[SALES_FACT].[TOTAL REVENUE].&amp;[5.329399999999999E2]" c="532.94"/>
              <i n="[SALES_FACT].[TOTAL REVENUE].&amp;[5.3353E2]" c="533.53"/>
              <i n="[SALES_FACT].[TOTAL REVENUE].&amp;[5.3431E2]" c="534.31"/>
              <i n="[SALES_FACT].[TOTAL REVENUE].&amp;[5.3451E2]" c="534.51"/>
              <i n="[SALES_FACT].[TOTAL REVENUE].&amp;[5.3641E2]" c="536.41"/>
              <i n="[SALES_FACT].[TOTAL REVENUE].&amp;[5.3717E2]" c="537.17"/>
              <i n="[SALES_FACT].[TOTAL REVENUE].&amp;[5.3893E2]" c="538.93"/>
              <i n="[SALES_FACT].[TOTAL REVENUE].&amp;[5.3923E2]" c="539.23"/>
              <i n="[SALES_FACT].[TOTAL REVENUE].&amp;[5.398299999999999E2]" c="539.83"/>
              <i n="[SALES_FACT].[TOTAL REVENUE].&amp;[5.3988E2]" c="539.88"/>
              <i n="[SALES_FACT].[TOTAL REVENUE].&amp;[5.4121E2]" c="541.21"/>
              <i n="[SALES_FACT].[TOTAL REVENUE].&amp;[5.4122E2]" c="541.22"/>
              <i n="[SALES_FACT].[TOTAL REVENUE].&amp;[5.4249E2]" c="542.49"/>
              <i n="[SALES_FACT].[TOTAL REVENUE].&amp;[5.4263E2]" c="542.63"/>
              <i n="[SALES_FACT].[TOTAL REVENUE].&amp;[5.4365E2]" c="543.65"/>
              <i n="[SALES_FACT].[TOTAL REVENUE].&amp;[5.455600000000001E2]" c="545.56"/>
              <i n="[SALES_FACT].[TOTAL REVENUE].&amp;[5.4598E2]" c="545.98"/>
              <i n="[SALES_FACT].[TOTAL REVENUE].&amp;[5.4639E2]" c="546.39"/>
              <i n="[SALES_FACT].[TOTAL REVENUE].&amp;[5.4708E2]" c="547.08"/>
              <i n="[SALES_FACT].[TOTAL REVENUE].&amp;[5.4804E2]" c="548.04"/>
              <i n="[SALES_FACT].[TOTAL REVENUE].&amp;[5.4805E2]" c="548.05"/>
              <i n="[SALES_FACT].[TOTAL REVENUE].&amp;[5.4844E2]" c="548.44"/>
              <i n="[SALES_FACT].[TOTAL REVENUE].&amp;[5.4942E2]" c="549.42"/>
              <i n="[SALES_FACT].[TOTAL REVENUE].&amp;[5.5004E2]" c="550.04"/>
              <i n="[SALES_FACT].[TOTAL REVENUE].&amp;[5.5005E2]" c="550.05"/>
              <i n="[SALES_FACT].[TOTAL REVENUE].&amp;[5.5317E2]" c="553.17"/>
              <i n="[SALES_FACT].[TOTAL REVENUE].&amp;[5.5373E2]" c="553.73"/>
              <i n="[SALES_FACT].[TOTAL REVENUE].&amp;[5.5398E2]" c="553.98"/>
              <i n="[SALES_FACT].[TOTAL REVENUE].&amp;[5.559100000000001E2]" c="555.91"/>
              <i n="[SALES_FACT].[TOTAL REVENUE].&amp;[5.561E2]" c="556.1"/>
              <i n="[SALES_FACT].[TOTAL REVENUE].&amp;[5.5839E2]" c="558.39"/>
              <i n="[SALES_FACT].[TOTAL REVENUE].&amp;[5.5952E2]" c="559.52"/>
              <i n="[SALES_FACT].[TOTAL REVENUE].&amp;[5.6052E2]" c="560.52"/>
              <i n="[SALES_FACT].[TOTAL REVENUE].&amp;[5.6291E2]" c="562.91"/>
              <i n="[SALES_FACT].[TOTAL REVENUE].&amp;[5.633100000000001E2]" c="563.31"/>
              <i n="[SALES_FACT].[TOTAL REVENUE].&amp;[5.6407E2]" c="564.07"/>
              <i n="[SALES_FACT].[TOTAL REVENUE].&amp;[5.6625E2]" c="566.25"/>
              <i n="[SALES_FACT].[TOTAL REVENUE].&amp;[5.7005E2]" c="570.05"/>
              <i n="[SALES_FACT].[TOTAL REVENUE].&amp;[5.7052E2]" c="570.52"/>
              <i n="[SALES_FACT].[TOTAL REVENUE].&amp;[5.7068E2]" c="570.68"/>
              <i n="[SALES_FACT].[TOTAL REVENUE].&amp;[5.7563E2]" c="575.63"/>
              <i n="[SALES_FACT].[TOTAL REVENUE].&amp;[5.757700000000001E2]" c="575.77"/>
              <i n="[SALES_FACT].[TOTAL REVENUE].&amp;[5.7816E2]" c="578.16"/>
              <i n="[SALES_FACT].[TOTAL REVENUE].&amp;[5.796700000000001E2]" c="579.67"/>
              <i n="[SALES_FACT].[TOTAL REVENUE].&amp;[5.8066E2]" c="580.66"/>
              <i n="[SALES_FACT].[TOTAL REVENUE].&amp;[5.820899999999999E2]" c="582.09"/>
              <i n="[SALES_FACT].[TOTAL REVENUE].&amp;[5.8343E2]" c="583.43"/>
              <i n="[SALES_FACT].[TOTAL REVENUE].&amp;[5.8436E2]" c="584.36"/>
              <i n="[SALES_FACT].[TOTAL REVENUE].&amp;[5.858000000000001E2]" c="585.8"/>
              <i n="[SALES_FACT].[TOTAL REVENUE].&amp;[5.8751E2]" c="587.51"/>
              <i n="[SALES_FACT].[TOTAL REVENUE].&amp;[5.8804E2]" c="588.04"/>
              <i n="[SALES_FACT].[TOTAL REVENUE].&amp;[5.8843E2]" c="588.43"/>
              <i n="[SALES_FACT].[TOTAL REVENUE].&amp;[5.8851E2]" c="588.51"/>
              <i n="[SALES_FACT].[TOTAL REVENUE].&amp;[5.889E2]" c="588.9"/>
              <i n="[SALES_FACT].[TOTAL REVENUE].&amp;[5.893399999999999E2]" c="589.34"/>
              <i n="[SALES_FACT].[TOTAL REVENUE].&amp;[5.9015E2]" c="590.15"/>
              <i n="[SALES_FACT].[TOTAL REVENUE].&amp;[5.9379E2]" c="593.79"/>
              <i n="[SALES_FACT].[TOTAL REVENUE].&amp;[5.9423E2]" c="594.23"/>
              <i n="[SALES_FACT].[TOTAL REVENUE].&amp;[5.9597E2]" c="595.97"/>
              <i n="[SALES_FACT].[TOTAL REVENUE].&amp;[5.96E2]" c="596"/>
              <i n="[SALES_FACT].[TOTAL REVENUE].&amp;[5.9715E2]" c="597.15"/>
              <i n="[SALES_FACT].[TOTAL REVENUE].&amp;[5.9807E2]" c="598.07"/>
              <i n="[SALES_FACT].[TOTAL REVENUE].&amp;[5.993000000000001E2]" c="599.3"/>
              <i n="[SALES_FACT].[TOTAL REVENUE].&amp;[6.018299999999999E2]" c="601.83"/>
              <i n="[SALES_FACT].[TOTAL REVENUE].&amp;[6.029200000000001E2]" c="602.92"/>
              <i n="[SALES_FACT].[TOTAL REVENUE].&amp;[6.0597E2]" c="605.97"/>
              <i n="[SALES_FACT].[TOTAL REVENUE].&amp;[6.0598E2]" c="605.98"/>
              <i n="[SALES_FACT].[TOTAL REVENUE].&amp;[6.072900000000001E2]" c="607.29"/>
              <i n="[SALES_FACT].[TOTAL REVENUE].&amp;[6.0914E2]" c="609.14"/>
              <i n="[SALES_FACT].[TOTAL REVENUE].&amp;[6.1241E2]" c="612.41"/>
              <i n="[SALES_FACT].[TOTAL REVENUE].&amp;[6.1304E2]" c="613.04"/>
              <i n="[SALES_FACT].[TOTAL REVENUE].&amp;[6.141700000000001E2]" c="614.17"/>
              <i n="[SALES_FACT].[TOTAL REVENUE].&amp;[6.156899999999999E2]" c="615.69"/>
              <i n="[SALES_FACT].[TOTAL REVENUE].&amp;[6.1577E2]" c="615.77"/>
              <i n="[SALES_FACT].[TOTAL REVENUE].&amp;[6.1658E2]" c="616.58"/>
              <i n="[SALES_FACT].[TOTAL REVENUE].&amp;[6.171899999999999E2]" c="617.19"/>
              <i n="[SALES_FACT].[TOTAL REVENUE].&amp;[6.171999999999999E2]" c="617.2"/>
              <i n="[SALES_FACT].[TOTAL REVENUE].&amp;[6.194E2]" c="619.4"/>
              <i n="[SALES_FACT].[TOTAL REVENUE].&amp;[6.203299999999999E2]" c="620.33"/>
              <i n="[SALES_FACT].[TOTAL REVENUE].&amp;[6.204E2]" c="620.4"/>
              <i n="[SALES_FACT].[TOTAL REVENUE].&amp;[6.2077E2]" c="620.77"/>
              <i n="[SALES_FACT].[TOTAL REVENUE].&amp;[6.232500000000001E2]" c="623.25"/>
              <i n="[SALES_FACT].[TOTAL REVENUE].&amp;[6.2363E2]" c="623.63"/>
              <i n="[SALES_FACT].[TOTAL REVENUE].&amp;[6.2464E2]" c="624.64"/>
              <i n="[SALES_FACT].[TOTAL REVENUE].&amp;[6.2839E2]" c="628.39"/>
              <i n="[SALES_FACT].[TOTAL REVENUE].&amp;[6.287299999999999E2]" c="628.73"/>
              <i n="[SALES_FACT].[TOTAL REVENUE].&amp;[6.2895E2]" c="628.95"/>
              <i n="[SALES_FACT].[TOTAL REVENUE].&amp;[6.2907E2]" c="629.07"/>
              <i n="[SALES_FACT].[TOTAL REVENUE].&amp;[6.3031E2]" c="630.31"/>
              <i n="[SALES_FACT].[TOTAL REVENUE].&amp;[6.3096E2]" c="630.96"/>
              <i n="[SALES_FACT].[TOTAL REVENUE].&amp;[6.335E2]" c="633.5"/>
              <i n="[SALES_FACT].[TOTAL REVENUE].&amp;[6.3375E2]" c="633.75"/>
              <i n="[SALES_FACT].[TOTAL REVENUE].&amp;[6.3617E2]" c="636.17"/>
              <i n="[SALES_FACT].[TOTAL REVENUE].&amp;[6.3717E2]" c="637.17"/>
              <i n="[SALES_FACT].[TOTAL REVENUE].&amp;[6.3722E2]" c="637.22"/>
              <i n="[SALES_FACT].[TOTAL REVENUE].&amp;[6.379399999999999E2]" c="637.94"/>
              <i n="[SALES_FACT].[TOTAL REVENUE].&amp;[6.384300000000001E2]" c="638.43"/>
              <i n="[SALES_FACT].[TOTAL REVENUE].&amp;[6.403E2]" c="640.3"/>
              <i n="[SALES_FACT].[TOTAL REVENUE].&amp;[6.407399999999999E2]" c="640.74"/>
              <i n="[SALES_FACT].[TOTAL REVENUE].&amp;[6.4409E2]" c="644.09"/>
              <i n="[SALES_FACT].[TOTAL REVENUE].&amp;[6.445999999999999E2]" c="644.6"/>
              <i n="[SALES_FACT].[TOTAL REVENUE].&amp;[6.4522E2]" c="645.22"/>
              <i n="[SALES_FACT].[TOTAL REVENUE].&amp;[6.478100000000001E2]" c="647.81"/>
              <i n="[SALES_FACT].[TOTAL REVENUE].&amp;[6.483000000000001E2]" c="648.3"/>
              <i n="[SALES_FACT].[TOTAL REVENUE].&amp;[6.4919E2]" c="649.19"/>
              <i n="[SALES_FACT].[TOTAL REVENUE].&amp;[6.4947E2]" c="649.47"/>
              <i n="[SALES_FACT].[TOTAL REVENUE].&amp;[6.5034E2]" c="650.34"/>
              <i n="[SALES_FACT].[TOTAL REVENUE].&amp;[6.510699999999999E2]" c="651.07"/>
              <i n="[SALES_FACT].[TOTAL REVENUE].&amp;[6.5111E2]" c="651.11"/>
              <i n="[SALES_FACT].[TOTAL REVENUE].&amp;[6.516E2]" c="651.6"/>
              <i n="[SALES_FACT].[TOTAL REVENUE].&amp;[6.5176E2]" c="651.76"/>
              <i n="[SALES_FACT].[TOTAL REVENUE].&amp;[6.535300000000001E2]" c="653.53"/>
              <i n="[SALES_FACT].[TOTAL REVENUE].&amp;[6.5361E2]" c="653.61"/>
              <i n="[SALES_FACT].[TOTAL REVENUE].&amp;[6.5373E2]" c="653.73"/>
              <i n="[SALES_FACT].[TOTAL REVENUE].&amp;[6.539899999999999E2]" c="653.99"/>
              <i n="[SALES_FACT].[TOTAL REVENUE].&amp;[6.5431E2]" c="654.31"/>
              <i n="[SALES_FACT].[TOTAL REVENUE].&amp;[6.5489E2]" c="654.89"/>
              <i n="[SALES_FACT].[TOTAL REVENUE].&amp;[6.559E2]" c="655.9"/>
              <i n="[SALES_FACT].[TOTAL REVENUE].&amp;[6.5607E2]" c="656.07"/>
              <i n="[SALES_FACT].[TOTAL REVENUE].&amp;[6.5912E2]" c="659.12"/>
              <i n="[SALES_FACT].[TOTAL REVENUE].&amp;[6.5961E2]" c="659.61"/>
              <i n="[SALES_FACT].[TOTAL REVENUE].&amp;[6.597E2]" c="659.7"/>
              <i n="[SALES_FACT].[TOTAL REVENUE].&amp;[6.6104E2]" c="661.04"/>
              <i n="[SALES_FACT].[TOTAL REVENUE].&amp;[6.6119E2]" c="661.19"/>
              <i n="[SALES_FACT].[TOTAL REVENUE].&amp;[6.6151E2]" c="661.51"/>
              <i n="[SALES_FACT].[TOTAL REVENUE].&amp;[6.6174E2]" c="661.74"/>
              <i n="[SALES_FACT].[TOTAL REVENUE].&amp;[6.6435E2]" c="664.35"/>
              <i n="[SALES_FACT].[TOTAL REVENUE].&amp;[6.6461E2]" c="664.61"/>
              <i n="[SALES_FACT].[TOTAL REVENUE].&amp;[6.6479E2]" c="664.79"/>
              <i n="[SALES_FACT].[TOTAL REVENUE].&amp;[6.674E2]" c="667.4"/>
              <i n="[SALES_FACT].[TOTAL REVENUE].&amp;[6.677E2]" c="667.7"/>
              <i n="[SALES_FACT].[TOTAL REVENUE].&amp;[6.6889E2]" c="668.89"/>
              <i n="[SALES_FACT].[TOTAL REVENUE].&amp;[6.693299999999999E2]" c="669.33"/>
              <i n="[SALES_FACT].[TOTAL REVENUE].&amp;[6.7087E2]" c="670.87"/>
              <i n="[SALES_FACT].[TOTAL REVENUE].&amp;[6.711700000000001E2]" c="671.17"/>
              <i n="[SALES_FACT].[TOTAL REVENUE].&amp;[6.7153E2]" c="671.53"/>
              <i n="[SALES_FACT].[TOTAL REVENUE].&amp;[6.738000000000001E2]" c="673.8"/>
              <i n="[SALES_FACT].[TOTAL REVENUE].&amp;[6.740500000000001E2]" c="674.05"/>
              <i n="[SALES_FACT].[TOTAL REVENUE].&amp;[6.7527E2]" c="675.27"/>
              <i n="[SALES_FACT].[TOTAL REVENUE].&amp;[6.7612E2]" c="676.12"/>
              <i n="[SALES_FACT].[TOTAL REVENUE].&amp;[6.7755E2]" c="677.55"/>
              <i n="[SALES_FACT].[TOTAL REVENUE].&amp;[6.780600000000001E2]" c="678.06"/>
              <i n="[SALES_FACT].[TOTAL REVENUE].&amp;[6.7873E2]" c="678.73"/>
              <i n="[SALES_FACT].[TOTAL REVENUE].&amp;[6.8125E2]" c="681.25"/>
              <i n="[SALES_FACT].[TOTAL REVENUE].&amp;[6.8132E2]" c="681.32"/>
              <i n="[SALES_FACT].[TOTAL REVENUE].&amp;[6.8161E2]" c="681.61"/>
              <i n="[SALES_FACT].[TOTAL REVENUE].&amp;[6.8672E2]" c="686.72"/>
              <i n="[SALES_FACT].[TOTAL REVENUE].&amp;[6.875500000000001E2]" c="687.55"/>
              <i n="[SALES_FACT].[TOTAL REVENUE].&amp;[6.8766E2]" c="687.66"/>
              <i n="[SALES_FACT].[TOTAL REVENUE].&amp;[6.8823E2]" c="688.23"/>
              <i n="[SALES_FACT].[TOTAL REVENUE].&amp;[6.9127E2]" c="691.27"/>
              <i n="[SALES_FACT].[TOTAL REVENUE].&amp;[6.9264E2]" c="692.64"/>
              <i n="[SALES_FACT].[TOTAL REVENUE].&amp;[6.9503E2]" c="695.03"/>
              <i n="[SALES_FACT].[TOTAL REVENUE].&amp;[6.9577E2]" c="695.77"/>
              <i n="[SALES_FACT].[TOTAL REVENUE].&amp;[6.9607E2]" c="696.07"/>
              <i n="[SALES_FACT].[TOTAL REVENUE].&amp;[6.9636E2]" c="696.36"/>
              <i n="[SALES_FACT].[TOTAL REVENUE].&amp;[7.0003E2]" c="700.03"/>
              <i n="[SALES_FACT].[TOTAL REVENUE].&amp;[7.0012E2]" c="700.12"/>
              <i n="[SALES_FACT].[TOTAL REVENUE].&amp;[7.021E2]" c="702.1"/>
              <i n="[SALES_FACT].[TOTAL REVENUE].&amp;[7.0223E2]" c="702.23"/>
              <i n="[SALES_FACT].[TOTAL REVENUE].&amp;[7.0287E2]" c="702.87"/>
              <i n="[SALES_FACT].[TOTAL REVENUE].&amp;[7.0351E2]" c="703.51"/>
              <i n="[SALES_FACT].[TOTAL REVENUE].&amp;[7.0425E2]" c="704.25"/>
              <i n="[SALES_FACT].[TOTAL REVENUE].&amp;[7.0511E2]" c="705.11"/>
              <i n="[SALES_FACT].[TOTAL REVENUE].&amp;[7.0608E2]" c="706.08"/>
              <i n="[SALES_FACT].[TOTAL REVENUE].&amp;[7.0747E2]" c="707.47"/>
              <i n="[SALES_FACT].[TOTAL REVENUE].&amp;[7.0806E2]" c="708.06"/>
              <i n="[SALES_FACT].[TOTAL REVENUE].&amp;[7.0851E2]" c="708.51"/>
              <i n="[SALES_FACT].[TOTAL REVENUE].&amp;[7.0879E2]" c="708.79"/>
              <i n="[SALES_FACT].[TOTAL REVENUE].&amp;[7.106E2]" c="710.6"/>
              <i n="[SALES_FACT].[TOTAL REVENUE].&amp;[7.1069E2]" c="710.69"/>
              <i n="[SALES_FACT].[TOTAL REVENUE].&amp;[7.1084E2]" c="710.84"/>
              <i n="[SALES_FACT].[TOTAL REVENUE].&amp;[7.1148E2]" c="711.48"/>
              <i n="[SALES_FACT].[TOTAL REVENUE].&amp;[7.124499999999999E2]" c="712.45"/>
              <i n="[SALES_FACT].[TOTAL REVENUE].&amp;[7.129399999999999E2]" c="712.94"/>
              <i n="[SALES_FACT].[TOTAL REVENUE].&amp;[7.1335E2]" c="713.35"/>
              <i n="[SALES_FACT].[TOTAL REVENUE].&amp;[7.1628E2]" c="716.28"/>
              <i n="[SALES_FACT].[TOTAL REVENUE].&amp;[7.166700000000001E2]" c="716.67"/>
              <i n="[SALES_FACT].[TOTAL REVENUE].&amp;[7.168299999999999E2]" c="716.83"/>
              <i n="[SALES_FACT].[TOTAL REVENUE].&amp;[7.175E2]" c="717.5"/>
              <i n="[SALES_FACT].[TOTAL REVENUE].&amp;[7.1833E2]" c="718.33"/>
              <i n="[SALES_FACT].[TOTAL REVENUE].&amp;[7.184300000000001E2]" c="718.43"/>
              <i n="[SALES_FACT].[TOTAL REVENUE].&amp;[7.185500000000001E2]" c="718.55"/>
              <i n="[SALES_FACT].[TOTAL REVENUE].&amp;[7.1891E2]" c="718.91"/>
              <i n="[SALES_FACT].[TOTAL REVENUE].&amp;[7.191999999999999E2]" c="719.2"/>
              <i n="[SALES_FACT].[TOTAL REVENUE].&amp;[7.1971E2]" c="719.71"/>
              <i n="[SALES_FACT].[TOTAL REVENUE].&amp;[7.206600000000001E2]" c="720.66"/>
              <i n="[SALES_FACT].[TOTAL REVENUE].&amp;[7.214599999999999E2]" c="721.46"/>
              <i n="[SALES_FACT].[TOTAL REVENUE].&amp;[7.215E2]" c="721.5"/>
              <i n="[SALES_FACT].[TOTAL REVENUE].&amp;[7.223900000000001E2]" c="722.39"/>
              <i n="[SALES_FACT].[TOTAL REVENUE].&amp;[7.2459E2]" c="724.59"/>
              <i n="[SALES_FACT].[TOTAL REVENUE].&amp;[7.2463E2]" c="724.63"/>
              <i n="[SALES_FACT].[TOTAL REVENUE].&amp;[7.2531E2]" c="725.31"/>
              <i n="[SALES_FACT].[TOTAL REVENUE].&amp;[7.2749E2]" c="727.49"/>
              <i n="[SALES_FACT].[TOTAL REVENUE].&amp;[7.285600000000001E2]" c="728.56"/>
              <i n="[SALES_FACT].[TOTAL REVENUE].&amp;[7.2899E2]" c="728.99"/>
              <i n="[SALES_FACT].[TOTAL REVENUE].&amp;[7.316800000000001E2]" c="731.68"/>
              <i n="[SALES_FACT].[TOTAL REVENUE].&amp;[7.35E2]" c="735"/>
              <i n="[SALES_FACT].[TOTAL REVENUE].&amp;[7.3638E2]" c="736.38"/>
              <i n="[SALES_FACT].[TOTAL REVENUE].&amp;[7.38E2]" c="738"/>
              <i n="[SALES_FACT].[TOTAL REVENUE].&amp;[7.418299999999999E2]" c="741.83"/>
              <i n="[SALES_FACT].[TOTAL REVENUE].&amp;[7.421800000000001E2]" c="742.18"/>
              <i n="[SALES_FACT].[TOTAL REVENUE].&amp;[7.424699999999999E2]" c="742.47"/>
              <i n="[SALES_FACT].[TOTAL REVENUE].&amp;[7.4296E2]" c="742.96"/>
              <i n="[SALES_FACT].[TOTAL REVENUE].&amp;[7.434399999999999E2]" c="743.44"/>
              <i n="[SALES_FACT].[TOTAL REVENUE].&amp;[7.4473E2]" c="744.73"/>
              <i n="[SALES_FACT].[TOTAL REVENUE].&amp;[7.449E2]" c="744.9"/>
              <i n="[SALES_FACT].[TOTAL REVENUE].&amp;[7.4505E2]" c="745.05"/>
              <i n="[SALES_FACT].[TOTAL REVENUE].&amp;[7.4702E2]" c="747.02"/>
              <i n="[SALES_FACT].[TOTAL REVENUE].&amp;[7.476899999999999E2]" c="747.69"/>
              <i n="[SALES_FACT].[TOTAL REVENUE].&amp;[7.4863E2]" c="748.63"/>
              <i n="[SALES_FACT].[TOTAL REVENUE].&amp;[7.4865E2]" c="748.65"/>
              <i n="[SALES_FACT].[TOTAL REVENUE].&amp;[7.4975E2]" c="749.75"/>
              <i n="[SALES_FACT].[TOTAL REVENUE].&amp;[7.501899999999999E2]" c="750.19"/>
              <i n="[SALES_FACT].[TOTAL REVENUE].&amp;[7.507800000000001E2]" c="750.78"/>
              <i n="[SALES_FACT].[TOTAL REVENUE].&amp;[7.5224E2]" c="752.24"/>
              <i n="[SALES_FACT].[TOTAL REVENUE].&amp;[7.5335E2]" c="753.35"/>
              <i n="[SALES_FACT].[TOTAL REVENUE].&amp;[7.5445E2]" c="754.45"/>
              <i n="[SALES_FACT].[TOTAL REVENUE].&amp;[7.5618E2]" c="756.18"/>
              <i n="[SALES_FACT].[TOTAL REVENUE].&amp;[7.5659E2]" c="756.59"/>
              <i n="[SALES_FACT].[TOTAL REVENUE].&amp;[7.567800000000001E2]" c="756.78"/>
              <i n="[SALES_FACT].[TOTAL REVENUE].&amp;[7.5761E2]" c="757.61"/>
              <i n="[SALES_FACT].[TOTAL REVENUE].&amp;[7.5824E2]" c="758.24"/>
              <i n="[SALES_FACT].[TOTAL REVENUE].&amp;[7.5825E2]" c="758.25"/>
              <i n="[SALES_FACT].[TOTAL REVENUE].&amp;[7.583E2]" c="758.3"/>
              <i n="[SALES_FACT].[TOTAL REVENUE].&amp;[7.5879E2]" c="758.79"/>
              <i n="[SALES_FACT].[TOTAL REVENUE].&amp;[7.593599999999999E2]" c="759.36"/>
              <i n="[SALES_FACT].[TOTAL REVENUE].&amp;[7.623599999999999E2]" c="762.36"/>
              <i n="[SALES_FACT].[TOTAL REVENUE].&amp;[7.6323E2]" c="763.23"/>
              <i n="[SALES_FACT].[TOTAL REVENUE].&amp;[7.6425E2]" c="764.25"/>
              <i n="[SALES_FACT].[TOTAL REVENUE].&amp;[7.6641E2]" c="766.41"/>
              <i n="[SALES_FACT].[TOTAL REVENUE].&amp;[7.6807E2]" c="768.07"/>
              <i n="[SALES_FACT].[TOTAL REVENUE].&amp;[7.6924E2]" c="769.24"/>
              <i n="[SALES_FACT].[TOTAL REVENUE].&amp;[7.6975E2]" c="769.75"/>
              <i n="[SALES_FACT].[TOTAL REVENUE].&amp;[7.7077E2]" c="770.77"/>
              <i n="[SALES_FACT].[TOTAL REVENUE].&amp;[7.7107E2]" c="771.07"/>
              <i n="[SALES_FACT].[TOTAL REVENUE].&amp;[7.7153E2]" c="771.53"/>
              <i n="[SALES_FACT].[TOTAL REVENUE].&amp;[7.718100000000001E2]" c="771.81"/>
              <i n="[SALES_FACT].[TOTAL REVENUE].&amp;[7.719899999999999E2]" c="771.99"/>
              <i n="[SALES_FACT].[TOTAL REVENUE].&amp;[7.726899999999999E2]" c="772.69"/>
              <i n="[SALES_FACT].[TOTAL REVENUE].&amp;[7.735200000000001E2]" c="773.52"/>
              <i n="[SALES_FACT].[TOTAL REVENUE].&amp;[7.741800000000001E2]" c="774.18"/>
              <i n="[SALES_FACT].[TOTAL REVENUE].&amp;[7.7558E2]" c="775.58"/>
              <i n="[SALES_FACT].[TOTAL REVENUE].&amp;[7.765899999999999E2]" c="776.59"/>
              <i n="[SALES_FACT].[TOTAL REVENUE].&amp;[7.772600000000001E2]" c="777.26"/>
              <i n="[SALES_FACT].[TOTAL REVENUE].&amp;[7.7731E2]" c="777.31"/>
              <i n="[SALES_FACT].[TOTAL REVENUE].&amp;[7.784499999999999E2]" c="778.45"/>
              <i n="[SALES_FACT].[TOTAL REVENUE].&amp;[7.7898E2]" c="778.98"/>
              <i n="[SALES_FACT].[TOTAL REVENUE].&amp;[7.795500000000001E2]" c="779.55"/>
              <i n="[SALES_FACT].[TOTAL REVENUE].&amp;[7.7987E2]" c="779.87"/>
              <i n="[SALES_FACT].[TOTAL REVENUE].&amp;[7.8014E2]" c="780.14"/>
              <i n="[SALES_FACT].[TOTAL REVENUE].&amp;[7.802E2]" c="780.2"/>
              <i n="[SALES_FACT].[TOTAL REVENUE].&amp;[7.812899999999998E2]" c="781.29"/>
              <i n="[SALES_FACT].[TOTAL REVENUE].&amp;[7.8283E2]" c="782.83"/>
              <i n="[SALES_FACT].[TOTAL REVENUE].&amp;[7.8295E2]" c="782.95"/>
              <i n="[SALES_FACT].[TOTAL REVENUE].&amp;[7.830300000000001E2]" c="783.03"/>
              <i n="[SALES_FACT].[TOTAL REVENUE].&amp;[7.8432E2]" c="784.32"/>
              <i n="[SALES_FACT].[TOTAL REVENUE].&amp;[7.8486E2]" c="784.86"/>
              <i n="[SALES_FACT].[TOTAL REVENUE].&amp;[7.8803E2]" c="788.03"/>
              <i n="[SALES_FACT].[TOTAL REVENUE].&amp;[7.881600000000001E2]" c="788.16"/>
              <i n="[SALES_FACT].[TOTAL REVENUE].&amp;[7.8871E2]" c="788.71"/>
              <i n="[SALES_FACT].[TOTAL REVENUE].&amp;[7.8921E2]" c="789.21"/>
              <i n="[SALES_FACT].[TOTAL REVENUE].&amp;[7.9049E2]" c="790.49"/>
              <i n="[SALES_FACT].[TOTAL REVENUE].&amp;[7.913000000000001E2]" c="791.3"/>
              <i n="[SALES_FACT].[TOTAL REVENUE].&amp;[7.915500000000001E2]" c="791.55"/>
              <i n="[SALES_FACT].[TOTAL REVENUE].&amp;[7.9312E2]" c="793.12"/>
              <i n="[SALES_FACT].[TOTAL REVENUE].&amp;[7.9362E2]" c="793.62"/>
              <i n="[SALES_FACT].[TOTAL REVENUE].&amp;[7.95E2]" c="795"/>
              <i n="[SALES_FACT].[TOTAL REVENUE].&amp;[7.975899999999999E2]" c="797.59"/>
              <i n="[SALES_FACT].[TOTAL REVENUE].&amp;[8.0282E2]" c="802.82"/>
              <i n="[SALES_FACT].[TOTAL REVENUE].&amp;[8.0307E2]" c="803.07"/>
              <i n="[SALES_FACT].[TOTAL REVENUE].&amp;[8.0487E2]" c="804.87"/>
              <i n="[SALES_FACT].[TOTAL REVENUE].&amp;[8.050100000000001E2]" c="805.01"/>
              <i n="[SALES_FACT].[TOTAL REVENUE].&amp;[8.052E2]" c="805.2"/>
              <i n="[SALES_FACT].[TOTAL REVENUE].&amp;[8.061899999999999E2]" c="806.19"/>
              <i n="[SALES_FACT].[TOTAL REVENUE].&amp;[8.0627E2]" c="806.27"/>
              <i n="[SALES_FACT].[TOTAL REVENUE].&amp;[8.065999999999999E2]" c="806.6"/>
              <i n="[SALES_FACT].[TOTAL REVENUE].&amp;[8.0681E2]" c="806.81"/>
              <i n="[SALES_FACT].[TOTAL REVENUE].&amp;[8.0775E2]" c="807.75"/>
              <i n="[SALES_FACT].[TOTAL REVENUE].&amp;[8.080899999999999E2]" c="808.09"/>
              <i n="[SALES_FACT].[TOTAL REVENUE].&amp;[8.0936E2]" c="809.36"/>
              <i n="[SALES_FACT].[TOTAL REVENUE].&amp;[8.0947E2]" c="809.47"/>
              <i n="[SALES_FACT].[TOTAL REVENUE].&amp;[8.096E2]" c="809.6"/>
              <i n="[SALES_FACT].[TOTAL REVENUE].&amp;[8.103000000000001E2]" c="810.3"/>
              <i n="[SALES_FACT].[TOTAL REVENUE].&amp;[8.1262E2]" c="812.62"/>
              <i n="[SALES_FACT].[TOTAL REVENUE].&amp;[8.1364E2]" c="813.64"/>
              <i n="[SALES_FACT].[TOTAL REVENUE].&amp;[8.147099999999999E2]" c="814.71"/>
              <i n="[SALES_FACT].[TOTAL REVENUE].&amp;[8.1523E2]" c="815.23"/>
              <i n="[SALES_FACT].[TOTAL REVENUE].&amp;[8.168E2]" c="816.8"/>
              <i n="[SALES_FACT].[TOTAL REVENUE].&amp;[8.174300000000001E2]" c="817.43"/>
              <i n="[SALES_FACT].[TOTAL REVENUE].&amp;[8.1783E2]" c="817.83"/>
              <i n="[SALES_FACT].[TOTAL REVENUE].&amp;[8.1827E2]" c="818.27"/>
              <i n="[SALES_FACT].[TOTAL REVENUE].&amp;[8.1842E2]" c="818.42"/>
              <i n="[SALES_FACT].[TOTAL REVENUE].&amp;[8.1898E2]" c="818.98"/>
              <i n="[SALES_FACT].[TOTAL REVENUE].&amp;[8.191700000000001E2]" c="819.17"/>
              <i n="[SALES_FACT].[TOTAL REVENUE].&amp;[8.1987E2]" c="819.87"/>
              <i n="[SALES_FACT].[TOTAL REVENUE].&amp;[8.2098E2]" c="820.98"/>
              <i n="[SALES_FACT].[TOTAL REVENUE].&amp;[8.223100000000001E2]" c="822.31"/>
              <i n="[SALES_FACT].[TOTAL REVENUE].&amp;[8.2299E2]" c="822.99"/>
              <i n="[SALES_FACT].[TOTAL REVENUE].&amp;[8.2333E2]" c="823.33"/>
              <i n="[SALES_FACT].[TOTAL REVENUE].&amp;[8.241400000000001E2]" c="824.14"/>
              <i n="[SALES_FACT].[TOTAL REVENUE].&amp;[8.276999999999999E2]" c="827.7"/>
              <i n="[SALES_FACT].[TOTAL REVENUE].&amp;[8.2811E2]" c="828.11"/>
              <i n="[SALES_FACT].[TOTAL REVENUE].&amp;[8.2949E2]" c="829.49"/>
              <i n="[SALES_FACT].[TOTAL REVENUE].&amp;[8.2957E2]" c="829.57"/>
              <i n="[SALES_FACT].[TOTAL REVENUE].&amp;[8.2962E2]" c="829.62"/>
              <i n="[SALES_FACT].[TOTAL REVENUE].&amp;[8.3016E2]" c="830.16"/>
              <i n="[SALES_FACT].[TOTAL REVENUE].&amp;[8.3335E2]" c="833.35"/>
              <i n="[SALES_FACT].[TOTAL REVENUE].&amp;[8.3511E2]" c="835.11"/>
              <i n="[SALES_FACT].[TOTAL REVENUE].&amp;[8.3515E2]" c="835.15"/>
              <i n="[SALES_FACT].[TOTAL REVENUE].&amp;[8.361800000000001E2]" c="836.18"/>
              <i n="[SALES_FACT].[TOTAL REVENUE].&amp;[8.381999999999999E2]" c="838.2"/>
              <i n="[SALES_FACT].[TOTAL REVENUE].&amp;[8.3833E2]" c="838.33"/>
              <i n="[SALES_FACT].[TOTAL REVENUE].&amp;[8.4138E2]" c="841.38"/>
              <i n="[SALES_FACT].[TOTAL REVENUE].&amp;[8.424100000000001E2]" c="842.41"/>
              <i n="[SALES_FACT].[TOTAL REVENUE].&amp;[8.4284E2]" c="842.84"/>
              <i n="[SALES_FACT].[TOTAL REVENUE].&amp;[8.4398E2]" c="843.98"/>
              <i n="[SALES_FACT].[TOTAL REVENUE].&amp;[8.458699999999999E2]" c="845.87"/>
              <i n="[SALES_FACT].[TOTAL REVENUE].&amp;[8.459599999999999E2]" c="845.96"/>
              <i n="[SALES_FACT].[TOTAL REVENUE].&amp;[8.4616E2]" c="846.16"/>
              <i n="[SALES_FACT].[TOTAL REVENUE].&amp;[8.4626E2]" c="846.26"/>
              <i n="[SALES_FACT].[TOTAL REVENUE].&amp;[8.465699999999999E2]" c="846.57"/>
              <i n="[SALES_FACT].[TOTAL REVENUE].&amp;[8.4692E2]" c="846.92"/>
              <i n="[SALES_FACT].[TOTAL REVENUE].&amp;[8.486500000000001E2]" c="848.65"/>
              <i n="[SALES_FACT].[TOTAL REVENUE].&amp;[8.4884E2]" c="848.84"/>
              <i n="[SALES_FACT].[TOTAL REVENUE].&amp;[8.4892E2]" c="848.92"/>
              <i n="[SALES_FACT].[TOTAL REVENUE].&amp;[8.4977E2]" c="849.77"/>
              <i n="[SALES_FACT].[TOTAL REVENUE].&amp;[8.5003E2]" c="850.03"/>
              <i n="[SALES_FACT].[TOTAL REVENUE].&amp;[8.505500000000001E2]" c="850.55"/>
              <i n="[SALES_FACT].[TOTAL REVENUE].&amp;[8.5089E2]" c="850.89"/>
              <i n="[SALES_FACT].[TOTAL REVENUE].&amp;[8.516700000000001E2]" c="851.67"/>
              <i n="[SALES_FACT].[TOTAL REVENUE].&amp;[8.5293E2]" c="852.93"/>
              <i n="[SALES_FACT].[TOTAL REVENUE].&amp;[8.5707E2]" c="857.07"/>
              <i n="[SALES_FACT].[TOTAL REVENUE].&amp;[8.571E2]" c="857.1"/>
              <i n="[SALES_FACT].[TOTAL REVENUE].&amp;[8.5737E2]" c="857.37"/>
              <i n="[SALES_FACT].[TOTAL REVENUE].&amp;[8.5914E2]" c="859.14"/>
              <i n="[SALES_FACT].[TOTAL REVENUE].&amp;[8.6077E2]" c="860.77"/>
              <i n="[SALES_FACT].[TOTAL REVENUE].&amp;[8.6145E2]" c="861.45"/>
              <i n="[SALES_FACT].[TOTAL REVENUE].&amp;[8.6225E2]" c="862.25"/>
              <i n="[SALES_FACT].[TOTAL REVENUE].&amp;[8.6283E2]" c="862.83"/>
              <i n="[SALES_FACT].[TOTAL REVENUE].&amp;[8.630999999999999E2]" c="863.1"/>
              <i n="[SALES_FACT].[TOTAL REVENUE].&amp;[8.6589E2]" c="865.89"/>
              <i n="[SALES_FACT].[TOTAL REVENUE].&amp;[8.6695E2]" c="866.95"/>
              <i n="[SALES_FACT].[TOTAL REVENUE].&amp;[8.670300000000001E2]" c="867.03"/>
              <i n="[SALES_FACT].[TOTAL REVENUE].&amp;[8.675E2]" c="867.5"/>
              <i n="[SALES_FACT].[TOTAL REVENUE].&amp;[8.713000000000001E2]" c="871.3"/>
              <i n="[SALES_FACT].[TOTAL REVENUE].&amp;[8.7198E2]" c="871.98"/>
              <i n="[SALES_FACT].[TOTAL REVENUE].&amp;[8.7205E2]" c="872.05"/>
              <i n="[SALES_FACT].[TOTAL REVENUE].&amp;[8.728500000000001E2]" c="872.85"/>
              <i n="[SALES_FACT].[TOTAL REVENUE].&amp;[8.730400000000001E2]" c="873.04"/>
              <i n="[SALES_FACT].[TOTAL REVENUE].&amp;[8.7315E2]" c="873.15"/>
              <i n="[SALES_FACT].[TOTAL REVENUE].&amp;[8.743000000000001E2]" c="874.3"/>
              <i n="[SALES_FACT].[TOTAL REVENUE].&amp;[8.754399999999999E2]" c="875.44"/>
              <i n="[SALES_FACT].[TOTAL REVENUE].&amp;[8.783900000000001E2]" c="878.39"/>
              <i n="[SALES_FACT].[TOTAL REVENUE].&amp;[8.785600000000001E2]" c="878.56"/>
              <i n="[SALES_FACT].[TOTAL REVENUE].&amp;[8.8076E2]" c="880.76"/>
              <i n="[SALES_FACT].[TOTAL REVENUE].&amp;[8.818299999999999E2]" c="881.83"/>
              <i n="[SALES_FACT].[TOTAL REVENUE].&amp;[8.8199E2]" c="881.99"/>
              <i n="[SALES_FACT].[TOTAL REVENUE].&amp;[8.8263E2]" c="882.63"/>
              <i n="[SALES_FACT].[TOTAL REVENUE].&amp;[8.8325E2]" c="883.25"/>
              <i n="[SALES_FACT].[TOTAL REVENUE].&amp;[8.8557E2]" c="885.57"/>
              <i n="[SALES_FACT].[TOTAL REVENUE].&amp;[8.857E2]" c="885.7"/>
              <i n="[SALES_FACT].[TOTAL REVENUE].&amp;[8.8603E2]" c="886.03"/>
              <i n="[SALES_FACT].[TOTAL REVENUE].&amp;[8.8616E2]" c="886.16"/>
              <i n="[SALES_FACT].[TOTAL REVENUE].&amp;[8.8737E2]" c="887.37"/>
              <i n="[SALES_FACT].[TOTAL REVENUE].&amp;[8.878499999999999E2]" c="887.85"/>
              <i n="[SALES_FACT].[TOTAL REVENUE].&amp;[8.891600000000001E2]" c="889.16"/>
              <i n="[SALES_FACT].[TOTAL REVENUE].&amp;[8.915600000000001E2]" c="891.56"/>
              <i n="[SALES_FACT].[TOTAL REVENUE].&amp;[8.9176E2]" c="891.76"/>
              <i n="[SALES_FACT].[TOTAL REVENUE].&amp;[8.9305E2]" c="893.05"/>
              <i n="[SALES_FACT].[TOTAL REVENUE].&amp;[8.950000000000001E2]" c="895"/>
              <i n="[SALES_FACT].[TOTAL REVENUE].&amp;[8.9889E2]" c="898.89"/>
              <i n="[SALES_FACT].[TOTAL REVENUE].&amp;[9.0022E2]" c="900.22"/>
              <i n="[SALES_FACT].[TOTAL REVENUE].&amp;[9.0084E2]" c="900.84"/>
              <i n="[SALES_FACT].[TOTAL REVENUE].&amp;[9.0243E2]" c="902.43"/>
              <i n="[SALES_FACT].[TOTAL REVENUE].&amp;[9.0371E2]" c="903.71"/>
              <i n="[SALES_FACT].[TOTAL REVENUE].&amp;[9.0457E2]" c="904.57"/>
              <i n="[SALES_FACT].[TOTAL REVENUE].&amp;[9.0479E2]" c="904.79"/>
              <i n="[SALES_FACT].[TOTAL REVENUE].&amp;[9.0521E2]" c="905.21"/>
              <i n="[SALES_FACT].[TOTAL REVENUE].&amp;[9.0523E2]" c="905.23"/>
              <i n="[SALES_FACT].[TOTAL REVENUE].&amp;[9.0771E2]" c="907.71"/>
              <i n="[SALES_FACT].[TOTAL REVENUE].&amp;[9.0785E2]" c="907.85"/>
              <i n="[SALES_FACT].[TOTAL REVENUE].&amp;[9.083E2]" c="908.3"/>
              <i n="[SALES_FACT].[TOTAL REVENUE].&amp;[9.0893E2]" c="908.93"/>
              <i n="[SALES_FACT].[TOTAL REVENUE].&amp;[9.1264E2]" c="912.64"/>
              <i n="[SALES_FACT].[TOTAL REVENUE].&amp;[9.1371E2]" c="913.71"/>
              <i n="[SALES_FACT].[TOTAL REVENUE].&amp;[9.1385E2]" c="913.85"/>
              <i n="[SALES_FACT].[TOTAL REVENUE].&amp;[9.139E2]" c="913.9"/>
              <i n="[SALES_FACT].[TOTAL REVENUE].&amp;[9.1465E2]" c="914.65"/>
              <i n="[SALES_FACT].[TOTAL REVENUE].&amp;[9.1499E2]" c="914.99"/>
              <i n="[SALES_FACT].[TOTAL REVENUE].&amp;[9.1565E2]" c="915.65"/>
              <i n="[SALES_FACT].[TOTAL REVENUE].&amp;[9.156999999999999E2]" c="915.7"/>
              <i n="[SALES_FACT].[TOTAL REVENUE].&amp;[9.1704E2]" c="917.04"/>
              <i n="[SALES_FACT].[TOTAL REVENUE].&amp;[9.1721E2]" c="917.21"/>
              <i n="[SALES_FACT].[TOTAL REVENUE].&amp;[9.1876E2]" c="918.76"/>
              <i n="[SALES_FACT].[TOTAL REVENUE].&amp;[9.1955E2]" c="919.55"/>
              <i n="[SALES_FACT].[TOTAL REVENUE].&amp;[9.200399999999998E2]" c="920.04"/>
              <i n="[SALES_FACT].[TOTAL REVENUE].&amp;[9.2135E2]" c="921.35"/>
              <i n="[SALES_FACT].[TOTAL REVENUE].&amp;[9.222E2]" c="922.2"/>
              <i n="[SALES_FACT].[TOTAL REVENUE].&amp;[9.2249E2]" c="922.49"/>
              <i n="[SALES_FACT].[TOTAL REVENUE].&amp;[9.2569E2]" c="925.69"/>
              <i n="[SALES_FACT].[TOTAL REVENUE].&amp;[9.2677E2]" c="926.77"/>
              <i n="[SALES_FACT].[TOTAL REVENUE].&amp;[9.2862E2]" c="928.62"/>
              <i n="[SALES_FACT].[TOTAL REVENUE].&amp;[9.3094E2]" c="930.94"/>
              <i n="[SALES_FACT].[TOTAL REVENUE].&amp;[9.3243E2]" c="932.43"/>
              <i n="[SALES_FACT].[TOTAL REVENUE].&amp;[9.3272E2]" c="932.72"/>
              <i n="[SALES_FACT].[TOTAL REVENUE].&amp;[9.3464E2]" c="934.64"/>
              <i n="[SALES_FACT].[TOTAL REVENUE].&amp;[9.3524E2]" c="935.24"/>
              <i n="[SALES_FACT].[TOTAL REVENUE].&amp;[9.354E2]" c="935.4"/>
              <i n="[SALES_FACT].[TOTAL REVENUE].&amp;[9.3575E2]" c="935.75"/>
              <i n="[SALES_FACT].[TOTAL REVENUE].&amp;[9.369399999999999E2]" c="936.94"/>
              <i n="[SALES_FACT].[TOTAL REVENUE].&amp;[9.4221E2]" c="942.21"/>
              <i n="[SALES_FACT].[TOTAL REVENUE].&amp;[9.4352E2]" c="943.52"/>
              <i n="[SALES_FACT].[TOTAL REVENUE].&amp;[9.440899999999999E2]" c="944.09"/>
              <i n="[SALES_FACT].[TOTAL REVENUE].&amp;[9.4409E2]" c="944.09"/>
              <i n="[SALES_FACT].[TOTAL REVENUE].&amp;[9.4661E2]" c="946.61"/>
              <i n="[SALES_FACT].[TOTAL REVENUE].&amp;[9.4822E2]" c="948.22"/>
              <i n="[SALES_FACT].[TOTAL REVENUE].&amp;[9.525600000000001E2]" c="952.56"/>
              <i n="[SALES_FACT].[TOTAL REVENUE].&amp;[9.5492E2]" c="954.92"/>
              <i n="[SALES_FACT].[TOTAL REVENUE].&amp;[9.5524E2]" c="955.24"/>
              <i n="[SALES_FACT].[TOTAL REVENUE].&amp;[9.5707E2]" c="957.07"/>
              <i n="[SALES_FACT].[TOTAL REVENUE].&amp;[9.5769E2]" c="957.69"/>
              <i n="[SALES_FACT].[TOTAL REVENUE].&amp;[9.5823E2]" c="958.23"/>
              <i n="[SALES_FACT].[TOTAL REVENUE].&amp;[9.5924E2]" c="959.24"/>
              <i n="[SALES_FACT].[TOTAL REVENUE].&amp;[9.593299999999999E2]" c="959.33"/>
              <i n="[SALES_FACT].[TOTAL REVENUE].&amp;[9.6362E2]" c="963.62"/>
              <i n="[SALES_FACT].[TOTAL REVENUE].&amp;[9.6394E2]" c="963.94"/>
              <i n="[SALES_FACT].[TOTAL REVENUE].&amp;[9.6499E2]" c="964.99"/>
              <i n="[SALES_FACT].[TOTAL REVENUE].&amp;[9.6767E2]" c="967.67"/>
              <i n="[SALES_FACT].[TOTAL REVENUE].&amp;[9.6881E2]" c="968.81"/>
              <i n="[SALES_FACT].[TOTAL REVENUE].&amp;[9.7022E2]" c="970.22"/>
              <i n="[SALES_FACT].[TOTAL REVENUE].&amp;[9.7023E2]" c="970.23"/>
              <i n="[SALES_FACT].[TOTAL REVENUE].&amp;[9.7176E2]" c="971.76"/>
              <i n="[SALES_FACT].[TOTAL REVENUE].&amp;[9.7227E2]" c="972.27"/>
              <i n="[SALES_FACT].[TOTAL REVENUE].&amp;[9.727100000000001E2]" c="972.71"/>
              <i n="[SALES_FACT].[TOTAL REVENUE].&amp;[9.744200000000001E2]" c="974.42"/>
              <i n="[SALES_FACT].[TOTAL REVENUE].&amp;[9.7451E2]" c="974.51"/>
              <i n="[SALES_FACT].[TOTAL REVENUE].&amp;[9.7566E2]" c="975.66"/>
              <i n="[SALES_FACT].[TOTAL REVENUE].&amp;[9.7577E2]" c="975.77"/>
              <i n="[SALES_FACT].[TOTAL REVENUE].&amp;[9.768199999999999E2]" c="976.82"/>
              <i n="[SALES_FACT].[TOTAL REVENUE].&amp;[9.779100000000001E2]" c="977.91"/>
              <i n="[SALES_FACT].[TOTAL REVENUE].&amp;[9.783799999999999E2]" c="978.38"/>
              <i n="[SALES_FACT].[TOTAL REVENUE].&amp;[9.790799999999999E2]" c="979.08"/>
              <i n="[SALES_FACT].[TOTAL REVENUE].&amp;[9.793E2]" c="979.3"/>
              <i n="[SALES_FACT].[TOTAL REVENUE].&amp;[9.797E2]" c="979.7"/>
              <i n="[SALES_FACT].[TOTAL REVENUE].&amp;[9.8012E2]" c="980.12"/>
              <i n="[SALES_FACT].[TOTAL REVENUE].&amp;[9.8238E2]" c="982.38"/>
              <i n="[SALES_FACT].[TOTAL REVENUE].&amp;[9.8437E2]" c="984.37"/>
              <i n="[SALES_FACT].[TOTAL REVENUE].&amp;[9.8438E2]" c="984.38"/>
              <i n="[SALES_FACT].[TOTAL REVENUE].&amp;[9.847E2]" c="984.7"/>
              <i n="[SALES_FACT].[TOTAL REVENUE].&amp;[9.8498E2]" c="984.98"/>
              <i n="[SALES_FACT].[TOTAL REVENUE].&amp;[9.886E2]" c="988.6"/>
              <i n="[SALES_FACT].[TOTAL REVENUE].&amp;[9.889699999999999E2]" c="988.97"/>
              <i n="[SALES_FACT].[TOTAL REVENUE].&amp;[9.8958E2]" c="989.58"/>
              <i n="[SALES_FACT].[TOTAL REVENUE].&amp;[9.899200000000001E2]" c="989.92"/>
              <i n="[SALES_FACT].[TOTAL REVENUE].&amp;[9.901500000000001E2]" c="990.15"/>
              <i n="[SALES_FACT].[TOTAL REVENUE].&amp;[9.9213E2]" c="992.13"/>
              <i n="[SALES_FACT].[TOTAL REVENUE].&amp;[9.9283E2]" c="992.83"/>
              <i n="[SALES_FACT].[TOTAL REVENUE].&amp;[9.9413E2]" c="994.13"/>
              <i n="[SALES_FACT].[TOTAL REVENUE].&amp;[9.9435E2]" c="994.35"/>
              <i n="[SALES_FACT].[TOTAL REVENUE].&amp;[9.953E2]" c="995.3"/>
              <i n="[SALES_FACT].[TOTAL REVENUE].&amp;[9.961E2]" c="996.1"/>
              <i n="[SALES_FACT].[TOTAL REVENUE].&amp;[9.9641E2]" c="996.41"/>
              <i n="[SALES_FACT].[TOTAL REVENUE].&amp;[9.9763E2]" c="997.63"/>
              <i n="[SALES_FACT].[TOTAL REVENUE].&amp;[9.9799E2]" c="997.99"/>
              <i n="[SALES_FACT].[TOTAL REVENUE].&amp;[1.0024599999999999E3]" c="1002.46"/>
              <i n="[SALES_FACT].[TOTAL REVENUE].&amp;[1.00369E3]" c="1003.69"/>
              <i n="[SALES_FACT].[TOTAL REVENUE].&amp;[1.00515E3]" c="1005.15"/>
              <i n="[SALES_FACT].[TOTAL REVENUE].&amp;[1.0081800000000001E3]" c="1008.18"/>
              <i n="[SALES_FACT].[TOTAL REVENUE].&amp;[1.00826E3]" c="1008.26"/>
              <i n="[SALES_FACT].[TOTAL REVENUE].&amp;[1.00847E3]" c="1008.47"/>
              <i n="[SALES_FACT].[TOTAL REVENUE].&amp;[1.00848E3]" c="1008.48"/>
              <i n="[SALES_FACT].[TOTAL REVENUE].&amp;[1.00988E3]" c="1009.88"/>
              <i n="[SALES_FACT].[TOTAL REVENUE].&amp;[1.01532E3]" c="1015.32"/>
            </range>
          </ranges>
        </level>
      </levels>
      <selections count="1">
        <selection n="[SALES_FACT].[TOTAL REVENU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347799-15BB-4983-B5E0-0A0D7AE21656}" sourceName="CATEGORY">
  <pivotTables>
    <pivotTable tabId="7" name="PivotTable13"/>
  </pivotTables>
  <data>
    <tabular pivotCacheId="473728346">
      <items count="5">
        <i x="0" s="1"/>
        <i x="1" s="1"/>
        <i x="2"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DE94774-770E-482B-9275-A6E2269577C2}" sourceName="Age">
  <pivotTables>
    <pivotTable tabId="19" name="PivotTable2"/>
  </pivotTables>
  <data>
    <tabular pivotCacheId="989011947">
      <items count="47">
        <i x="17" s="1"/>
        <i x="28" s="1"/>
        <i x="24" s="1"/>
        <i x="27" s="1"/>
        <i x="36" s="1"/>
        <i x="32" s="1"/>
        <i x="5" s="1"/>
        <i x="23" s="1"/>
        <i x="1" s="1"/>
        <i x="19" s="1"/>
        <i x="7" s="1"/>
        <i x="2" s="1"/>
        <i x="41" s="1"/>
        <i x="18" s="1"/>
        <i x="8" s="1"/>
        <i x="14" s="1"/>
        <i x="30" s="1"/>
        <i x="25" s="1"/>
        <i x="13" s="1"/>
        <i x="33" s="1"/>
        <i x="42" s="1"/>
        <i x="38" s="1"/>
        <i x="16" s="1"/>
        <i x="21" s="1"/>
        <i x="45" s="1"/>
        <i x="11" s="1"/>
        <i x="39" s="1"/>
        <i x="29" s="1"/>
        <i x="12" s="1"/>
        <i x="46" s="1"/>
        <i x="22" s="1"/>
        <i x="9" s="1"/>
        <i x="26" s="1"/>
        <i x="35" s="1"/>
        <i x="15" s="1"/>
        <i x="6" s="1"/>
        <i x="20" s="1"/>
        <i x="0" s="1"/>
        <i x="34" s="1"/>
        <i x="43" s="1"/>
        <i x="37" s="1"/>
        <i x="3" s="1"/>
        <i x="10" s="1"/>
        <i x="31" s="1"/>
        <i x="40" s="1"/>
        <i x="44"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7A312D3-923A-4C1B-A6A4-97C0A9334170}" sourceName="gender">
  <pivotTables>
    <pivotTable tabId="19" name="PivotTable2"/>
  </pivotTables>
  <data>
    <tabular pivotCacheId="989011947">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33ABBCC4-106A-4CA0-AC77-C4B49D8FED46}" sourceName="loyalty level">
  <pivotTables>
    <pivotTable tabId="19" name="PivotTable2"/>
  </pivotTables>
  <data>
    <tabular pivotCacheId="989011947">
      <items count="5">
        <i x="2" s="1"/>
        <i x="4" s="1"/>
        <i x="1" s="1"/>
        <i x="3"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1" xr10:uid="{9BD6E29C-9E25-4756-9A7E-4F61877B85F3}" sourceName="[SALES_FACT].[Store_ID]">
  <pivotTables>
    <pivotTable tabId="21" name="PivotTable3"/>
    <pivotTable tabId="15" name="PivotTable11"/>
    <pivotTable tabId="11" name="PivotTable5"/>
  </pivotTables>
  <data>
    <olap pivotCacheId="1649706384">
      <levels count="2">
        <level uniqueName="[SALES_FACT].[Store_ID].[(All)]" sourceCaption="(All)" count="0"/>
        <level uniqueName="[SALES_FACT].[Store_ID].[Store_ID]" sourceCaption="Store_ID" count="20">
          <ranges>
            <range startItem="0">
              <i n="[SALES_FACT].[Store_ID].&amp;[STORE0]" c="STORE0"/>
              <i n="[SALES_FACT].[Store_ID].&amp;[STORE1]" c="STORE1"/>
              <i n="[SALES_FACT].[Store_ID].&amp;[STORE10]" c="STORE10"/>
              <i n="[SALES_FACT].[Store_ID].&amp;[STORE11]" c="STORE11"/>
              <i n="[SALES_FACT].[Store_ID].&amp;[STORE12]" c="STORE12"/>
              <i n="[SALES_FACT].[Store_ID].&amp;[STORE13]" c="STORE13"/>
              <i n="[SALES_FACT].[Store_ID].&amp;[STORE14]" c="STORE14"/>
              <i n="[SALES_FACT].[Store_ID].&amp;[STORE15]" c="STORE15"/>
              <i n="[SALES_FACT].[Store_ID].&amp;[STORE16]" c="STORE16"/>
              <i n="[SALES_FACT].[Store_ID].&amp;[STORE17]" c="STORE17"/>
              <i n="[SALES_FACT].[Store_ID].&amp;[STORE18]" c="STORE18"/>
              <i n="[SALES_FACT].[Store_ID].&amp;[STORE19]" c="STORE19"/>
              <i n="[SALES_FACT].[Store_ID].&amp;[STORE2]" c="STORE2"/>
              <i n="[SALES_FACT].[Store_ID].&amp;[STORE3]" c="STORE3"/>
              <i n="[SALES_FACT].[Store_ID].&amp;[STORE4]" c="STORE4"/>
              <i n="[SALES_FACT].[Store_ID].&amp;[STORE5]" c="STORE5"/>
              <i n="[SALES_FACT].[Store_ID].&amp;[STORE6]" c="STORE6"/>
              <i n="[SALES_FACT].[Store_ID].&amp;[STORE7]" c="STORE7"/>
              <i n="[SALES_FACT].[Store_ID].&amp;[STORE8]" c="STORE8"/>
              <i n="[SALES_FACT].[Store_ID].&amp;[STORE9]" c="STORE9"/>
            </range>
          </ranges>
        </level>
      </levels>
      <selections count="1">
        <selection n="[SALES_FACT].[Store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w ds" xr10:uid="{8E04F38B-4AEB-428A-9742-682FF16C1794}" cache="Slicer_new_ds" caption="new ds" level="1" rowHeight="234950"/>
  <slicer name="Product_ID" xr10:uid="{08FC6A44-D435-4E7F-8F58-B0919E62B3FF}" cache="Slicer_Product_ID" caption="Product_ID" startItem="15" level="1" rowHeight="234950"/>
  <slicer name="Quantity" xr10:uid="{EE562F8B-5A83-43FB-AF60-AE7489C16FA5}" cache="Slicer_Quantity" caption="Quantity" startItem="1" level="1" rowHeight="234950"/>
  <slicer name="Unit_Price" xr10:uid="{88E24729-5E49-4DA2-A3D8-D281994619A2}" cache="Slicer_Unit_Price" caption="Unit_Price" startItem="21" level="1" rowHeight="234950"/>
  <slicer name="REGION 1" xr10:uid="{D70076BD-8F89-4EC1-8B86-E44CA60E8298}" cache="Slicer_REGION1" caption="REGION" rowHeight="234950"/>
  <slicer name="TOTAL REVENUE 1" xr10:uid="{B18EE2BB-815E-46F3-BF59-1DFD620501EA}" cache="Slicer_TOTAL_REVENUE1" caption="TOTAL REVENUE" rowHeight="234950"/>
  <slicer name="TOTAL REVENUE" xr10:uid="{725DCF6F-BBE5-41D0-BC2A-DE6C747AA505}" cache="Slicer_TOTAL_REVENUE" caption="TOTAL REVENUE" level="1" rowHeight="234950"/>
  <slicer name="CATEGORY" xr10:uid="{F7FAA842-7CF9-4F8C-8F6A-726C0F88AF54}" cache="Slicer_CATEGORY" caption="CATEGORY" rowHeight="234950"/>
  <slicer name="Age" xr10:uid="{0DD937D8-BB62-40FC-A9E4-484D010F429B}" cache="Slicer_Age" caption="Age" rowHeight="234950"/>
  <slicer name="gender" xr10:uid="{A1C6DA0D-6FB8-4249-A2BB-44C34D77078C}" cache="Slicer_gender" caption="gender" rowHeight="234950"/>
  <slicer name="loyalty level" xr10:uid="{F1625D9B-24E6-41C6-B33A-2DB5E961BC52}" cache="Slicer_loyalty_level" caption="loyalty level" rowHeight="234950"/>
  <slicer name="Store_ID 1" xr10:uid="{435C4AE9-18B9-44D9-A8D5-16CB87879719}" cache="Slicer_Store_ID1" caption="Store_ID" level="1" rowHeight="234950"/>
  <slicer name="Store_ID" xr10:uid="{EF7BF888-102C-4B2D-96F5-C1CFA0E0DE1A}" cache="Slicer_Store_ID1" caption="Store_I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02FD8B-E79B-489F-A27C-68F8B4BA8554}" name="Table3" displayName="Table3" ref="A1:H501" totalsRowShown="0" headerRowDxfId="55" dataDxfId="54" tableBorderDxfId="53">
  <autoFilter ref="A1:H501" xr:uid="{E602FD8B-E79B-489F-A27C-68F8B4BA8554}"/>
  <tableColumns count="8">
    <tableColumn id="1" xr3:uid="{0BDA1C55-2DD5-4B74-ADDC-35D27A84B13D}" name="Customer_ID" dataDxfId="52"/>
    <tableColumn id="2" xr3:uid="{382A5879-5855-46BE-9C35-628759090DB6}" name="name" dataDxfId="51"/>
    <tableColumn id="3" xr3:uid="{B598AB16-6104-4EBE-81C4-349BC826BB0A}" name="Age" dataDxfId="50"/>
    <tableColumn id="4" xr3:uid="{9D5BB522-1694-4836-9ACD-5FA35DF47AD5}" name="gender" dataDxfId="49"/>
    <tableColumn id="5" xr3:uid="{070DDDD5-42C6-4928-9BEE-A01A2342B013}" name="city" dataDxfId="48"/>
    <tableColumn id="6" xr3:uid="{2BEDDC22-3C44-48D2-8DB4-5E85A2CE2CC2}" name="state" dataDxfId="47"/>
    <tableColumn id="7" xr3:uid="{810C9A3E-7732-46BB-AE65-E981DB44E975}" name="country" dataDxfId="46"/>
    <tableColumn id="8" xr3:uid="{AD3763AD-65C1-48D2-BE13-54C5ED9CB6C0}" name="loyalty level" dataDxfId="4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021F2A-3E33-4047-9834-72F170B10802}" name="PRODUCT" displayName="PRODUCT" ref="A1:I101" totalsRowShown="0" headerRowDxfId="44" headerRowBorderDxfId="43" tableBorderDxfId="42">
  <autoFilter ref="A1:I101" xr:uid="{89021F2A-3E33-4047-9834-72F170B10802}"/>
  <tableColumns count="9">
    <tableColumn id="1" xr3:uid="{0B9C3333-743C-4818-A3A9-0D2747B39AF6}" name="Product_ID"/>
    <tableColumn id="2" xr3:uid="{F77C50CC-B605-40E2-BBB8-CADB2AFF3969}" name="Product_Name"/>
    <tableColumn id="3" xr3:uid="{3B4F5335-85A4-4277-A945-027E8535E9D1}" name="Category"/>
    <tableColumn id="4" xr3:uid="{8B0A4B10-F724-4CC4-911C-EB52BBF62B33}" name="Sub_Category"/>
    <tableColumn id="5" xr3:uid="{1A4ACE19-DF10-4025-925C-11AB244C5300}" name="Brand"/>
    <tableColumn id="6" xr3:uid="{2399C714-2E9A-4B21-AA26-A036780CE140}" name="Cost"/>
    <tableColumn id="7" xr3:uid="{70DADF09-65CC-4DA6-9BDF-2B5BAEE2490B}" name="Stock"/>
    <tableColumn id="8" xr3:uid="{38478022-03EF-4485-B5C5-1F36B0F4B982}" name="TOTAL COST" dataDxfId="41">
      <calculatedColumnFormula>IF(ISBLANK(F2),AVERAGE($F$2:$F$101),F2)</calculatedColumnFormula>
    </tableColumn>
    <tableColumn id="9" xr3:uid="{AE7B0EAD-016A-4400-804B-42A37F929618}" name="TOTAL STOCK " dataDxfId="40">
      <calculatedColumnFormula>IF(ISBLANK(G2),AVERAGE(G2:G101),G2)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C45C25-D85A-4FBE-AC28-E53319E11EC0}" name="STORE_ID" displayName="STORE_ID" ref="A1:E21" totalsRowShown="0" headerRowDxfId="39" headerRowBorderDxfId="38" tableBorderDxfId="37">
  <autoFilter ref="A1:E21" xr:uid="{FAC45C25-D85A-4FBE-AC28-E53319E11EC0}"/>
  <tableColumns count="5">
    <tableColumn id="1" xr3:uid="{0C243282-870B-4963-B5EC-DDEC06E54ED7}" name="Store_ID"/>
    <tableColumn id="2" xr3:uid="{E2FD96EF-C62C-4613-A4EF-9174D2B7B87D}" name="Store_Name"/>
    <tableColumn id="3" xr3:uid="{7F895E42-0C32-4FB0-A09A-9709238EB7E8}" name="Region"/>
    <tableColumn id="4" xr3:uid="{1DCC781E-1C21-4540-87EC-148007841E67}" name="City"/>
    <tableColumn id="5" xr3:uid="{5178D766-35A8-4C64-93AA-B988C85B8750}"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766C00-ED75-4C6A-809F-48E22E8D54F6}" name="SALES_FACT" displayName="SALES_FACT" ref="A1:O2001" totalsRowShown="0" headerRowDxfId="36">
  <autoFilter ref="A1:O2001" xr:uid="{A6766C00-ED75-4C6A-809F-48E22E8D54F6}"/>
  <tableColumns count="15">
    <tableColumn id="1" xr3:uid="{A8A1ED80-05A3-4A33-B517-332A548734D4}" name="Sales_ID"/>
    <tableColumn id="2" xr3:uid="{5D78F109-6903-4DC3-B2B8-650DE3B75902}" name="Order_Date" dataDxfId="35"/>
    <tableColumn id="3" xr3:uid="{B6408BCC-4D03-4BF8-B008-12298A742569}" name="Customer_ID"/>
    <tableColumn id="4" xr3:uid="{E0DE95EB-596C-432E-8519-BB832CE9DF5F}" name="Product_ID"/>
    <tableColumn id="5" xr3:uid="{32B9199D-7482-4F36-AA48-8F2C3A5EFDD2}" name="Store_ID"/>
    <tableColumn id="6" xr3:uid="{3C93D239-8150-462C-986E-21DAE1BFE1C9}" name="Quantity"/>
    <tableColumn id="7" xr3:uid="{970517B6-AC1F-404A-BBFC-A69E62D6C096}" name="FILLED QT">
      <calculatedColumnFormula>IF(F2="",1,F2)</calculatedColumnFormula>
    </tableColumn>
    <tableColumn id="8" xr3:uid="{8F21E573-770B-4CE4-A078-8DFD80C73FEA}" name="Unit_Price"/>
    <tableColumn id="9" xr3:uid="{99A763CB-87C0-447D-BB85-505065C53422}" name=" UP" dataDxfId="34">
      <calculatedColumnFormula>IF(ISBLANK(H2),AVERAGE($H$2:$H$2001),H2)</calculatedColumnFormula>
    </tableColumn>
    <tableColumn id="10" xr3:uid="{B0E13026-D541-46D2-BC85-83AA20643B34}" name="Discount"/>
    <tableColumn id="11" xr3:uid="{E6CB9C79-346F-4B12-BF32-64657A3E62EF}" name=" DIS" dataDxfId="33">
      <calculatedColumnFormula>IF(ISBLANK(J2),AVERAGE($J$2:$J$2001),J2)</calculatedColumnFormula>
    </tableColumn>
    <tableColumn id="12" xr3:uid="{92D69CC4-4D78-4B6B-9383-C07E39AE64FD}" name="Payment_Type"/>
    <tableColumn id="13" xr3:uid="{4496E4E0-A779-485C-9499-F8FF4195C108}" name="Total_Amount"/>
    <tableColumn id="14" xr3:uid="{8C1C4EC7-EB6C-449E-8B78-678BC7C7F166}" name="TOTAL REVENUE" dataDxfId="32">
      <calculatedColumnFormula>(I2*G2)-J2</calculatedColumnFormula>
    </tableColumn>
    <tableColumn id="15" xr3:uid="{B541BD39-3469-4019-B084-7FDA969E8DCE}" name="REGION">
      <calculatedColumnFormula>VLOOKUP(E2,Store_Dim!$A$1:$E$21,3,FALSE)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E0B5E8-BFA3-4570-A73E-E5D87C052206}" name="CATEGORY" displayName="CATEGORY" ref="A1:D6" totalsRowShown="0" headerRowBorderDxfId="16" tableBorderDxfId="15" totalsRowBorderDxfId="14">
  <tableColumns count="4">
    <tableColumn id="1" xr3:uid="{F0B16D5F-354F-4236-BD54-FE5E0075F049}" name="S.NO" dataDxfId="13"/>
    <tableColumn id="2" xr3:uid="{778E94D3-193E-49D0-BE4D-C1C7848022E2}" name="CATEGORY" dataDxfId="12"/>
    <tableColumn id="3" xr3:uid="{1C7D52F0-0692-49B9-8EA9-CC2C67FC4042}" name="TOTAL COST" dataDxfId="11"/>
    <tableColumn id="4" xr3:uid="{661C10DF-9814-4714-BBEF-E353A262E1A8}" name="TOTAL STOCK" dataDxfId="1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72666E-59A1-4AB9-9D27-A9998F1D9155}" name="REGION" displayName="REGION" ref="A1:C5" totalsRowShown="0" headerRowBorderDxfId="9" tableBorderDxfId="8" totalsRowBorderDxfId="7">
  <autoFilter ref="A1:C5" xr:uid="{B272666E-59A1-4AB9-9D27-A9998F1D9155}"/>
  <tableColumns count="3">
    <tableColumn id="1" xr3:uid="{3A922B52-27B6-43EA-BBD6-E6DDCC2FFCAA}" name="S.NO" dataDxfId="6"/>
    <tableColumn id="2" xr3:uid="{B6F1A488-3C6F-44B3-B16B-C2AD1FD0F2D5}" name="REGION" dataDxfId="5"/>
    <tableColumn id="3" xr3:uid="{83B726C4-9E17-4084-B9EC-98A1C4E53857}" name="TOTAL REVENUE"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workbookViewId="0">
      <selection activeCell="O1" activeCellId="6" sqref="D1:D1048576 E1:E1048576 G1:G1048576 I1:I1048576 K1:K1048576 M1:M1048576 O1:O1048576"/>
    </sheetView>
  </sheetViews>
  <sheetFormatPr defaultRowHeight="14.4" x14ac:dyDescent="0.3"/>
  <cols>
    <col min="1" max="1" width="16.33203125" bestFit="1" customWidth="1"/>
    <col min="2" max="2" width="8.5546875" bestFit="1" customWidth="1"/>
    <col min="3" max="3" width="14.109375" customWidth="1"/>
    <col min="4" max="4" width="14.6640625" customWidth="1"/>
    <col min="5" max="5" width="5.21875" customWidth="1"/>
    <col min="6" max="6" width="9.44140625" customWidth="1"/>
    <col min="7" max="7" width="6.88671875" bestFit="1" customWidth="1"/>
    <col min="8" max="8" width="18.88671875" customWidth="1"/>
    <col min="9" max="9" width="16.44140625" customWidth="1"/>
    <col min="10" max="10" width="14" bestFit="1" customWidth="1"/>
    <col min="11" max="11" width="14" customWidth="1"/>
    <col min="13" max="13" width="4.109375" bestFit="1" customWidth="1"/>
    <col min="14" max="14" width="14.21875" customWidth="1"/>
  </cols>
  <sheetData>
    <row r="1" spans="1:15" x14ac:dyDescent="0.3">
      <c r="A1" s="1" t="s">
        <v>0</v>
      </c>
      <c r="B1" s="1" t="s">
        <v>3961</v>
      </c>
      <c r="C1" s="1" t="s">
        <v>1</v>
      </c>
      <c r="D1" s="1" t="s">
        <v>3962</v>
      </c>
      <c r="E1" s="1" t="s">
        <v>2</v>
      </c>
      <c r="F1" s="1" t="s">
        <v>3</v>
      </c>
      <c r="G1" s="1" t="s">
        <v>3963</v>
      </c>
      <c r="H1" s="1" t="s">
        <v>4</v>
      </c>
      <c r="I1" s="1" t="s">
        <v>3964</v>
      </c>
      <c r="J1" s="1" t="s">
        <v>5</v>
      </c>
      <c r="K1" s="1" t="s">
        <v>3965</v>
      </c>
      <c r="L1" s="1" t="s">
        <v>6</v>
      </c>
      <c r="M1" s="1" t="s">
        <v>3966</v>
      </c>
      <c r="N1" s="1" t="s">
        <v>7</v>
      </c>
      <c r="O1" s="3" t="s">
        <v>3967</v>
      </c>
    </row>
    <row r="2" spans="1:15" x14ac:dyDescent="0.3">
      <c r="A2" s="4" t="s">
        <v>8</v>
      </c>
      <c r="B2" s="4" t="str">
        <f>PROPER(TRIM(CLEAN(A2)))</f>
        <v>Cust1000</v>
      </c>
      <c r="C2" s="3" t="s">
        <v>3834</v>
      </c>
      <c r="D2" s="3" t="str">
        <f t="shared" ref="D2:D65" si="0">PROPER(TRIM(CLEAN(C2)))</f>
        <v>Sheena Bonilla</v>
      </c>
      <c r="E2" s="3">
        <v>55</v>
      </c>
      <c r="F2" s="3" t="s">
        <v>9</v>
      </c>
      <c r="G2" s="3" t="str">
        <f>PROPER(TRIM(CLEAN(F2)))</f>
        <v>Male</v>
      </c>
      <c r="H2" s="3" t="s">
        <v>10</v>
      </c>
      <c r="I2" s="3" t="str">
        <f>PROPER(TRIM(CLEAN(H2)))</f>
        <v>Donaldton</v>
      </c>
      <c r="J2" s="3" t="s">
        <v>11</v>
      </c>
      <c r="K2" s="3" t="str">
        <f>PROPER(TRIM(CLEAN(J2)))</f>
        <v>North Carolina</v>
      </c>
      <c r="L2" s="3" t="s">
        <v>12</v>
      </c>
      <c r="M2" s="3" t="str">
        <f>PROPER(TRIM(CLEAN(L2)))</f>
        <v>Usa</v>
      </c>
      <c r="N2" s="3"/>
      <c r="O2" s="3" t="str">
        <f>IF(ISBLANK(N2), "Unknown",N2)</f>
        <v>Unknown</v>
      </c>
    </row>
    <row r="3" spans="1:15" x14ac:dyDescent="0.3">
      <c r="A3" s="4" t="s">
        <v>14</v>
      </c>
      <c r="B3" s="4" t="str">
        <f t="shared" ref="B3:B66" si="1">PROPER(TRIM(CLEAN(A3)))</f>
        <v>Cust1001</v>
      </c>
      <c r="C3" s="3" t="s">
        <v>15</v>
      </c>
      <c r="D3" s="3" t="str">
        <f t="shared" si="0"/>
        <v>Eugene Nelson</v>
      </c>
      <c r="E3" s="3">
        <v>26</v>
      </c>
      <c r="F3" s="3" t="s">
        <v>16</v>
      </c>
      <c r="G3" s="3" t="str">
        <f t="shared" ref="G3:G66" si="2">PROPER(TRIM(CLEAN(F3)))</f>
        <v>Female</v>
      </c>
      <c r="H3" s="3" t="s">
        <v>17</v>
      </c>
      <c r="I3" s="3" t="str">
        <f t="shared" ref="I3:I66" si="3">PROPER(TRIM(CLEAN(H3)))</f>
        <v>Phillipsmouth</v>
      </c>
      <c r="J3" s="3" t="s">
        <v>18</v>
      </c>
      <c r="K3" s="3" t="str">
        <f t="shared" ref="K3:K66" si="4">PROPER(TRIM(CLEAN(J3)))</f>
        <v>North Dakota</v>
      </c>
      <c r="L3" s="3" t="s">
        <v>12</v>
      </c>
      <c r="M3" s="3" t="str">
        <f t="shared" ref="M3:M66" si="5">PROPER(TRIM(CLEAN(L3)))</f>
        <v>Usa</v>
      </c>
      <c r="N3" s="3" t="s">
        <v>19</v>
      </c>
      <c r="O3" s="3" t="str">
        <f t="shared" ref="O3:O66" si="6">IF(ISBLANK(N3), "Unknown",N3)</f>
        <v>Platinum</v>
      </c>
    </row>
    <row r="4" spans="1:15" x14ac:dyDescent="0.3">
      <c r="A4" s="4" t="s">
        <v>20</v>
      </c>
      <c r="B4" s="4" t="str">
        <f t="shared" si="1"/>
        <v>Cust1002</v>
      </c>
      <c r="C4" s="3" t="s">
        <v>3833</v>
      </c>
      <c r="D4" s="3" t="str">
        <f t="shared" si="0"/>
        <v>Dr. Benjamin Price</v>
      </c>
      <c r="E4" s="3">
        <v>29</v>
      </c>
      <c r="F4" s="3" t="s">
        <v>16</v>
      </c>
      <c r="G4" s="3" t="str">
        <f t="shared" si="2"/>
        <v>Female</v>
      </c>
      <c r="H4" s="3" t="s">
        <v>21</v>
      </c>
      <c r="I4" s="3" t="str">
        <f t="shared" si="3"/>
        <v>Kylebury</v>
      </c>
      <c r="J4" s="3" t="s">
        <v>22</v>
      </c>
      <c r="K4" s="3" t="str">
        <f t="shared" si="4"/>
        <v>Alabama</v>
      </c>
      <c r="L4" s="3" t="s">
        <v>12</v>
      </c>
      <c r="M4" s="3" t="str">
        <f t="shared" si="5"/>
        <v>Usa</v>
      </c>
      <c r="N4" s="3" t="s">
        <v>19</v>
      </c>
      <c r="O4" s="3" t="str">
        <f t="shared" si="6"/>
        <v>Platinum</v>
      </c>
    </row>
    <row r="5" spans="1:15" x14ac:dyDescent="0.3">
      <c r="A5" s="4" t="s">
        <v>23</v>
      </c>
      <c r="B5" s="4" t="str">
        <f t="shared" si="1"/>
        <v>Cust1003</v>
      </c>
      <c r="C5" s="3" t="s">
        <v>3835</v>
      </c>
      <c r="D5" s="3" t="str">
        <f t="shared" si="0"/>
        <v>Jeremy Harris</v>
      </c>
      <c r="E5" s="3">
        <v>59</v>
      </c>
      <c r="F5" s="3" t="s">
        <v>16</v>
      </c>
      <c r="G5" s="3" t="str">
        <f t="shared" si="2"/>
        <v>Female</v>
      </c>
      <c r="H5" s="3" t="s">
        <v>24</v>
      </c>
      <c r="I5" s="3" t="str">
        <f t="shared" si="3"/>
        <v>Thomastown</v>
      </c>
      <c r="J5" s="3" t="s">
        <v>25</v>
      </c>
      <c r="K5" s="3" t="str">
        <f t="shared" si="4"/>
        <v>Ohio</v>
      </c>
      <c r="L5" s="3" t="s">
        <v>12</v>
      </c>
      <c r="M5" s="3" t="str">
        <f t="shared" si="5"/>
        <v>Usa</v>
      </c>
      <c r="N5" s="3" t="s">
        <v>26</v>
      </c>
      <c r="O5" s="3" t="str">
        <f t="shared" si="6"/>
        <v>Bronze</v>
      </c>
    </row>
    <row r="6" spans="1:15" x14ac:dyDescent="0.3">
      <c r="A6" s="4" t="s">
        <v>27</v>
      </c>
      <c r="B6" s="4" t="str">
        <f t="shared" si="1"/>
        <v>Cust1004</v>
      </c>
      <c r="C6" s="3" t="s">
        <v>28</v>
      </c>
      <c r="D6" s="3" t="str">
        <f t="shared" si="0"/>
        <v>Caroline Collins</v>
      </c>
      <c r="E6" s="3">
        <v>64</v>
      </c>
      <c r="F6" s="3" t="s">
        <v>16</v>
      </c>
      <c r="G6" s="3" t="str">
        <f t="shared" si="2"/>
        <v>Female</v>
      </c>
      <c r="H6" s="3" t="s">
        <v>29</v>
      </c>
      <c r="I6" s="3" t="str">
        <f t="shared" si="3"/>
        <v>Nicholasshire</v>
      </c>
      <c r="J6" s="3" t="s">
        <v>30</v>
      </c>
      <c r="K6" s="3" t="str">
        <f t="shared" si="4"/>
        <v>California</v>
      </c>
      <c r="L6" s="3" t="s">
        <v>12</v>
      </c>
      <c r="M6" s="3" t="str">
        <f t="shared" si="5"/>
        <v>Usa</v>
      </c>
      <c r="N6" s="3" t="s">
        <v>31</v>
      </c>
      <c r="O6" s="3" t="str">
        <f t="shared" si="6"/>
        <v>Silver</v>
      </c>
    </row>
    <row r="7" spans="1:15" x14ac:dyDescent="0.3">
      <c r="A7" s="4" t="s">
        <v>32</v>
      </c>
      <c r="B7" s="4" t="str">
        <f t="shared" si="1"/>
        <v>Cust1005</v>
      </c>
      <c r="C7" s="3" t="s">
        <v>33</v>
      </c>
      <c r="D7" s="3" t="str">
        <f t="shared" si="0"/>
        <v>Christine Vaughn</v>
      </c>
      <c r="E7" s="3">
        <v>24</v>
      </c>
      <c r="F7" s="3" t="s">
        <v>9</v>
      </c>
      <c r="G7" s="3" t="str">
        <f t="shared" si="2"/>
        <v>Male</v>
      </c>
      <c r="H7" s="3" t="s">
        <v>34</v>
      </c>
      <c r="I7" s="3" t="str">
        <f t="shared" si="3"/>
        <v>East Amandamouth</v>
      </c>
      <c r="J7" s="3" t="s">
        <v>35</v>
      </c>
      <c r="K7" s="3" t="str">
        <f t="shared" si="4"/>
        <v>Oregon</v>
      </c>
      <c r="L7" s="3" t="s">
        <v>12</v>
      </c>
      <c r="M7" s="3" t="str">
        <f t="shared" si="5"/>
        <v>Usa</v>
      </c>
      <c r="N7" s="3" t="s">
        <v>26</v>
      </c>
      <c r="O7" s="3" t="str">
        <f t="shared" si="6"/>
        <v>Bronze</v>
      </c>
    </row>
    <row r="8" spans="1:15" x14ac:dyDescent="0.3">
      <c r="A8" s="4" t="s">
        <v>36</v>
      </c>
      <c r="B8" s="4" t="str">
        <f t="shared" si="1"/>
        <v>Cust1006</v>
      </c>
      <c r="C8" s="3" t="s">
        <v>37</v>
      </c>
      <c r="D8" s="3" t="str">
        <f t="shared" si="0"/>
        <v>Amber Jackson</v>
      </c>
      <c r="E8" s="3">
        <v>29</v>
      </c>
      <c r="F8" s="3" t="s">
        <v>16</v>
      </c>
      <c r="G8" s="3" t="str">
        <f t="shared" si="2"/>
        <v>Female</v>
      </c>
      <c r="H8" s="3" t="s">
        <v>38</v>
      </c>
      <c r="I8" s="3" t="str">
        <f t="shared" si="3"/>
        <v>Deborahborough</v>
      </c>
      <c r="J8" s="3" t="s">
        <v>39</v>
      </c>
      <c r="K8" s="3" t="str">
        <f t="shared" si="4"/>
        <v>South Dakota</v>
      </c>
      <c r="L8" s="3" t="s">
        <v>12</v>
      </c>
      <c r="M8" s="3" t="str">
        <f t="shared" si="5"/>
        <v>Usa</v>
      </c>
      <c r="N8" s="3" t="s">
        <v>19</v>
      </c>
      <c r="O8" s="3" t="str">
        <f t="shared" si="6"/>
        <v>Platinum</v>
      </c>
    </row>
    <row r="9" spans="1:15" x14ac:dyDescent="0.3">
      <c r="A9" s="4" t="s">
        <v>40</v>
      </c>
      <c r="B9" s="4" t="str">
        <f t="shared" si="1"/>
        <v>Cust1007</v>
      </c>
      <c r="C9" s="3" t="s">
        <v>41</v>
      </c>
      <c r="D9" s="3" t="str">
        <f t="shared" si="0"/>
        <v>Daniel Boyd</v>
      </c>
      <c r="E9" s="3">
        <v>29</v>
      </c>
      <c r="F9" s="3" t="s">
        <v>16</v>
      </c>
      <c r="G9" s="3" t="str">
        <f t="shared" si="2"/>
        <v>Female</v>
      </c>
      <c r="H9" s="3" t="s">
        <v>42</v>
      </c>
      <c r="I9" s="3" t="str">
        <f t="shared" si="3"/>
        <v>West Pamelafurt</v>
      </c>
      <c r="J9" s="3" t="s">
        <v>43</v>
      </c>
      <c r="K9" s="3" t="str">
        <f t="shared" si="4"/>
        <v>West Virginia</v>
      </c>
      <c r="L9" s="3" t="s">
        <v>12</v>
      </c>
      <c r="M9" s="3" t="str">
        <f t="shared" si="5"/>
        <v>Usa</v>
      </c>
      <c r="N9" s="3" t="s">
        <v>26</v>
      </c>
      <c r="O9" s="3" t="str">
        <f t="shared" si="6"/>
        <v>Bronze</v>
      </c>
    </row>
    <row r="10" spans="1:15" x14ac:dyDescent="0.3">
      <c r="A10" s="4" t="s">
        <v>44</v>
      </c>
      <c r="B10" s="4" t="str">
        <f t="shared" si="1"/>
        <v>Cust1008</v>
      </c>
      <c r="C10" s="3" t="s">
        <v>45</v>
      </c>
      <c r="D10" s="3" t="str">
        <f t="shared" si="0"/>
        <v>Melissa Howard</v>
      </c>
      <c r="E10" s="3">
        <v>53</v>
      </c>
      <c r="F10" s="3" t="s">
        <v>16</v>
      </c>
      <c r="G10" s="3" t="str">
        <f t="shared" si="2"/>
        <v>Female</v>
      </c>
      <c r="H10" s="3" t="s">
        <v>46</v>
      </c>
      <c r="I10" s="3" t="str">
        <f t="shared" si="3"/>
        <v>Maynardton</v>
      </c>
      <c r="J10" s="3" t="s">
        <v>47</v>
      </c>
      <c r="K10" s="3" t="str">
        <f t="shared" si="4"/>
        <v>New Hampshire</v>
      </c>
      <c r="L10" s="3" t="s">
        <v>12</v>
      </c>
      <c r="M10" s="3" t="str">
        <f t="shared" si="5"/>
        <v>Usa</v>
      </c>
      <c r="N10" s="3" t="s">
        <v>13</v>
      </c>
      <c r="O10" s="3" t="str">
        <f t="shared" si="6"/>
        <v>Gold</v>
      </c>
    </row>
    <row r="11" spans="1:15" x14ac:dyDescent="0.3">
      <c r="A11" s="4" t="s">
        <v>48</v>
      </c>
      <c r="B11" s="4" t="str">
        <f t="shared" si="1"/>
        <v>Cust1009</v>
      </c>
      <c r="C11" s="3" t="s">
        <v>49</v>
      </c>
      <c r="D11" s="3" t="str">
        <f t="shared" si="0"/>
        <v>Ms. Maria Leach</v>
      </c>
      <c r="E11" s="3">
        <v>64</v>
      </c>
      <c r="F11" s="3" t="s">
        <v>9</v>
      </c>
      <c r="G11" s="3" t="str">
        <f t="shared" si="2"/>
        <v>Male</v>
      </c>
      <c r="H11" s="3" t="s">
        <v>50</v>
      </c>
      <c r="I11" s="3" t="str">
        <f t="shared" si="3"/>
        <v>Melissashire</v>
      </c>
      <c r="J11" s="3" t="s">
        <v>51</v>
      </c>
      <c r="K11" s="3" t="str">
        <f t="shared" si="4"/>
        <v>Pennsylvania</v>
      </c>
      <c r="L11" s="3" t="s">
        <v>12</v>
      </c>
      <c r="M11" s="3" t="str">
        <f t="shared" si="5"/>
        <v>Usa</v>
      </c>
      <c r="N11" s="3" t="s">
        <v>19</v>
      </c>
      <c r="O11" s="3" t="str">
        <f t="shared" si="6"/>
        <v>Platinum</v>
      </c>
    </row>
    <row r="12" spans="1:15" x14ac:dyDescent="0.3">
      <c r="A12" s="4" t="s">
        <v>52</v>
      </c>
      <c r="B12" s="4" t="str">
        <f t="shared" si="1"/>
        <v>Cust1010</v>
      </c>
      <c r="C12" s="3" t="s">
        <v>53</v>
      </c>
      <c r="D12" s="3" t="str">
        <f t="shared" si="0"/>
        <v>Dominic Page</v>
      </c>
      <c r="E12" s="3">
        <v>53</v>
      </c>
      <c r="F12" s="3" t="s">
        <v>9</v>
      </c>
      <c r="G12" s="3" t="str">
        <f t="shared" si="2"/>
        <v>Male</v>
      </c>
      <c r="H12" s="3" t="s">
        <v>54</v>
      </c>
      <c r="I12" s="3" t="str">
        <f t="shared" si="3"/>
        <v>Port Michaelburgh</v>
      </c>
      <c r="J12" s="3" t="s">
        <v>51</v>
      </c>
      <c r="K12" s="3" t="str">
        <f t="shared" si="4"/>
        <v>Pennsylvania</v>
      </c>
      <c r="L12" s="3" t="s">
        <v>12</v>
      </c>
      <c r="M12" s="3" t="str">
        <f t="shared" si="5"/>
        <v>Usa</v>
      </c>
      <c r="N12" s="3" t="s">
        <v>26</v>
      </c>
      <c r="O12" s="3" t="str">
        <f t="shared" si="6"/>
        <v>Bronze</v>
      </c>
    </row>
    <row r="13" spans="1:15" x14ac:dyDescent="0.3">
      <c r="A13" s="4" t="s">
        <v>55</v>
      </c>
      <c r="B13" s="4" t="str">
        <f t="shared" si="1"/>
        <v>Cust1011</v>
      </c>
      <c r="C13" s="3" t="s">
        <v>56</v>
      </c>
      <c r="D13" s="3" t="str">
        <f t="shared" si="0"/>
        <v>Brian Lopez</v>
      </c>
      <c r="E13" s="3">
        <v>28</v>
      </c>
      <c r="F13" s="3" t="s">
        <v>16</v>
      </c>
      <c r="G13" s="3" t="str">
        <f t="shared" si="2"/>
        <v>Female</v>
      </c>
      <c r="H13" s="3" t="s">
        <v>57</v>
      </c>
      <c r="I13" s="3" t="str">
        <f t="shared" si="3"/>
        <v>East Krista</v>
      </c>
      <c r="J13" s="3" t="s">
        <v>58</v>
      </c>
      <c r="K13" s="3" t="str">
        <f t="shared" si="4"/>
        <v>New York</v>
      </c>
      <c r="L13" s="3" t="s">
        <v>12</v>
      </c>
      <c r="M13" s="3" t="str">
        <f t="shared" si="5"/>
        <v>Usa</v>
      </c>
      <c r="N13" s="3" t="s">
        <v>13</v>
      </c>
      <c r="O13" s="3" t="str">
        <f t="shared" si="6"/>
        <v>Gold</v>
      </c>
    </row>
    <row r="14" spans="1:15" x14ac:dyDescent="0.3">
      <c r="A14" s="4" t="s">
        <v>59</v>
      </c>
      <c r="B14" s="4" t="str">
        <f t="shared" si="1"/>
        <v>Cust1012</v>
      </c>
      <c r="C14" s="3" t="s">
        <v>60</v>
      </c>
      <c r="D14" s="3" t="str">
        <f t="shared" si="0"/>
        <v>Kenneth Lambert</v>
      </c>
      <c r="E14" s="3">
        <v>55</v>
      </c>
      <c r="F14" s="3" t="s">
        <v>16</v>
      </c>
      <c r="G14" s="3" t="str">
        <f t="shared" si="2"/>
        <v>Female</v>
      </c>
      <c r="H14" s="3" t="s">
        <v>61</v>
      </c>
      <c r="I14" s="3" t="str">
        <f t="shared" si="3"/>
        <v>North Kathryn</v>
      </c>
      <c r="J14" s="3" t="s">
        <v>62</v>
      </c>
      <c r="K14" s="3" t="str">
        <f t="shared" si="4"/>
        <v>Kansas</v>
      </c>
      <c r="L14" s="3" t="s">
        <v>12</v>
      </c>
      <c r="M14" s="3" t="str">
        <f t="shared" si="5"/>
        <v>Usa</v>
      </c>
      <c r="N14" s="3" t="s">
        <v>19</v>
      </c>
      <c r="O14" s="3" t="str">
        <f t="shared" si="6"/>
        <v>Platinum</v>
      </c>
    </row>
    <row r="15" spans="1:15" x14ac:dyDescent="0.3">
      <c r="A15" s="4" t="s">
        <v>63</v>
      </c>
      <c r="B15" s="4" t="str">
        <f t="shared" si="1"/>
        <v>Cust1013</v>
      </c>
      <c r="C15" s="3" t="s">
        <v>64</v>
      </c>
      <c r="D15" s="3" t="str">
        <f t="shared" si="0"/>
        <v>Nathan Hernandez</v>
      </c>
      <c r="E15" s="3">
        <v>32</v>
      </c>
      <c r="F15" s="3" t="s">
        <v>16</v>
      </c>
      <c r="G15" s="3" t="str">
        <f t="shared" si="2"/>
        <v>Female</v>
      </c>
      <c r="H15" s="3" t="s">
        <v>65</v>
      </c>
      <c r="I15" s="3" t="str">
        <f t="shared" si="3"/>
        <v>New Becky</v>
      </c>
      <c r="J15" s="3" t="s">
        <v>66</v>
      </c>
      <c r="K15" s="3" t="str">
        <f t="shared" si="4"/>
        <v>Montana</v>
      </c>
      <c r="L15" s="3" t="s">
        <v>12</v>
      </c>
      <c r="M15" s="3" t="str">
        <f t="shared" si="5"/>
        <v>Usa</v>
      </c>
      <c r="N15" s="3" t="s">
        <v>31</v>
      </c>
      <c r="O15" s="3" t="str">
        <f t="shared" si="6"/>
        <v>Silver</v>
      </c>
    </row>
    <row r="16" spans="1:15" x14ac:dyDescent="0.3">
      <c r="A16" s="4" t="s">
        <v>67</v>
      </c>
      <c r="B16" s="4" t="str">
        <f t="shared" si="1"/>
        <v>Cust1014</v>
      </c>
      <c r="C16" s="3" t="s">
        <v>68</v>
      </c>
      <c r="D16" s="3" t="str">
        <f t="shared" si="0"/>
        <v>Ashley Cohen</v>
      </c>
      <c r="E16" s="3">
        <v>53</v>
      </c>
      <c r="F16" s="3" t="s">
        <v>16</v>
      </c>
      <c r="G16" s="3" t="str">
        <f t="shared" si="2"/>
        <v>Female</v>
      </c>
      <c r="H16" s="3" t="s">
        <v>69</v>
      </c>
      <c r="I16" s="3" t="str">
        <f t="shared" si="3"/>
        <v>Lake Kristamouth</v>
      </c>
      <c r="J16" s="3" t="s">
        <v>70</v>
      </c>
      <c r="K16" s="3" t="str">
        <f t="shared" si="4"/>
        <v>Nebraska</v>
      </c>
      <c r="L16" s="3" t="s">
        <v>12</v>
      </c>
      <c r="M16" s="3" t="str">
        <f t="shared" si="5"/>
        <v>Usa</v>
      </c>
      <c r="N16" s="3" t="s">
        <v>31</v>
      </c>
      <c r="O16" s="3" t="str">
        <f t="shared" si="6"/>
        <v>Silver</v>
      </c>
    </row>
    <row r="17" spans="1:15" x14ac:dyDescent="0.3">
      <c r="A17" s="4" t="s">
        <v>71</v>
      </c>
      <c r="B17" s="4" t="str">
        <f t="shared" si="1"/>
        <v>Cust1015</v>
      </c>
      <c r="C17" s="3" t="s">
        <v>72</v>
      </c>
      <c r="D17" s="3" t="str">
        <f t="shared" si="0"/>
        <v>Laura Alvarez</v>
      </c>
      <c r="E17" s="3">
        <v>49</v>
      </c>
      <c r="F17" s="3" t="s">
        <v>16</v>
      </c>
      <c r="G17" s="3" t="str">
        <f t="shared" si="2"/>
        <v>Female</v>
      </c>
      <c r="H17" s="3" t="s">
        <v>73</v>
      </c>
      <c r="I17" s="3" t="str">
        <f t="shared" si="3"/>
        <v>Lawsonhaven</v>
      </c>
      <c r="J17" s="3" t="s">
        <v>74</v>
      </c>
      <c r="K17" s="3" t="str">
        <f t="shared" si="4"/>
        <v>Washington</v>
      </c>
      <c r="L17" s="3" t="s">
        <v>12</v>
      </c>
      <c r="M17" s="3" t="str">
        <f t="shared" si="5"/>
        <v>Usa</v>
      </c>
      <c r="N17" s="3" t="s">
        <v>19</v>
      </c>
      <c r="O17" s="3" t="str">
        <f t="shared" si="6"/>
        <v>Platinum</v>
      </c>
    </row>
    <row r="18" spans="1:15" x14ac:dyDescent="0.3">
      <c r="A18" s="4" t="s">
        <v>75</v>
      </c>
      <c r="B18" s="4" t="str">
        <f t="shared" si="1"/>
        <v>Cust1016</v>
      </c>
      <c r="C18" s="3" t="s">
        <v>76</v>
      </c>
      <c r="D18" s="3" t="str">
        <f t="shared" si="0"/>
        <v>John Scott</v>
      </c>
      <c r="E18" s="3">
        <v>24</v>
      </c>
      <c r="F18" s="3" t="s">
        <v>16</v>
      </c>
      <c r="G18" s="3" t="str">
        <f t="shared" si="2"/>
        <v>Female</v>
      </c>
      <c r="H18" s="3" t="s">
        <v>77</v>
      </c>
      <c r="I18" s="3" t="str">
        <f t="shared" si="3"/>
        <v>South Christopher</v>
      </c>
      <c r="J18" s="3" t="s">
        <v>51</v>
      </c>
      <c r="K18" s="3" t="str">
        <f t="shared" si="4"/>
        <v>Pennsylvania</v>
      </c>
      <c r="L18" s="3" t="s">
        <v>12</v>
      </c>
      <c r="M18" s="3" t="str">
        <f t="shared" si="5"/>
        <v>Usa</v>
      </c>
      <c r="N18" s="3" t="s">
        <v>26</v>
      </c>
      <c r="O18" s="3" t="str">
        <f t="shared" si="6"/>
        <v>Bronze</v>
      </c>
    </row>
    <row r="19" spans="1:15" x14ac:dyDescent="0.3">
      <c r="A19" s="4" t="s">
        <v>78</v>
      </c>
      <c r="B19" s="4" t="str">
        <f t="shared" si="1"/>
        <v>Cust1017</v>
      </c>
      <c r="C19" s="3" t="s">
        <v>79</v>
      </c>
      <c r="D19" s="3" t="str">
        <f t="shared" si="0"/>
        <v>Adam Cruz</v>
      </c>
      <c r="E19" s="3">
        <v>60</v>
      </c>
      <c r="F19" s="3" t="s">
        <v>16</v>
      </c>
      <c r="G19" s="3" t="str">
        <f t="shared" si="2"/>
        <v>Female</v>
      </c>
      <c r="H19" s="3" t="s">
        <v>80</v>
      </c>
      <c r="I19" s="3" t="str">
        <f t="shared" si="3"/>
        <v>Brandonville</v>
      </c>
      <c r="J19" s="3" t="s">
        <v>81</v>
      </c>
      <c r="K19" s="3" t="str">
        <f t="shared" si="4"/>
        <v>Georgia</v>
      </c>
      <c r="L19" s="3" t="s">
        <v>12</v>
      </c>
      <c r="M19" s="3" t="str">
        <f t="shared" si="5"/>
        <v>Usa</v>
      </c>
      <c r="N19" s="3" t="s">
        <v>19</v>
      </c>
      <c r="O19" s="3" t="str">
        <f t="shared" si="6"/>
        <v>Platinum</v>
      </c>
    </row>
    <row r="20" spans="1:15" x14ac:dyDescent="0.3">
      <c r="A20" s="4" t="s">
        <v>82</v>
      </c>
      <c r="B20" s="4" t="str">
        <f t="shared" si="1"/>
        <v>Cust1018</v>
      </c>
      <c r="C20" s="3" t="s">
        <v>83</v>
      </c>
      <c r="D20" s="3" t="str">
        <f t="shared" si="0"/>
        <v>Rhonda Moss</v>
      </c>
      <c r="E20" s="3">
        <v>43</v>
      </c>
      <c r="F20" s="3" t="s">
        <v>9</v>
      </c>
      <c r="G20" s="3" t="str">
        <f t="shared" si="2"/>
        <v>Male</v>
      </c>
      <c r="H20" s="3" t="s">
        <v>84</v>
      </c>
      <c r="I20" s="3" t="str">
        <f t="shared" si="3"/>
        <v>South William</v>
      </c>
      <c r="J20" s="3" t="s">
        <v>62</v>
      </c>
      <c r="K20" s="3" t="str">
        <f t="shared" si="4"/>
        <v>Kansas</v>
      </c>
      <c r="L20" s="3" t="s">
        <v>12</v>
      </c>
      <c r="M20" s="3" t="str">
        <f t="shared" si="5"/>
        <v>Usa</v>
      </c>
      <c r="N20" s="3"/>
      <c r="O20" s="3" t="str">
        <f t="shared" si="6"/>
        <v>Unknown</v>
      </c>
    </row>
    <row r="21" spans="1:15" x14ac:dyDescent="0.3">
      <c r="A21" s="4" t="s">
        <v>85</v>
      </c>
      <c r="B21" s="4" t="str">
        <f t="shared" si="1"/>
        <v>Cust1019</v>
      </c>
      <c r="C21" s="3" t="s">
        <v>86</v>
      </c>
      <c r="D21" s="3" t="str">
        <f t="shared" si="0"/>
        <v>Michael Torres</v>
      </c>
      <c r="E21" s="3">
        <v>46</v>
      </c>
      <c r="F21" s="3" t="s">
        <v>16</v>
      </c>
      <c r="G21" s="3" t="str">
        <f t="shared" si="2"/>
        <v>Female</v>
      </c>
      <c r="H21" s="3" t="s">
        <v>87</v>
      </c>
      <c r="I21" s="3" t="str">
        <f t="shared" si="3"/>
        <v>Gonzalezfort</v>
      </c>
      <c r="J21" s="3" t="s">
        <v>88</v>
      </c>
      <c r="K21" s="3" t="str">
        <f t="shared" si="4"/>
        <v>New Jersey</v>
      </c>
      <c r="L21" s="3" t="s">
        <v>12</v>
      </c>
      <c r="M21" s="3" t="str">
        <f t="shared" si="5"/>
        <v>Usa</v>
      </c>
      <c r="N21" s="3" t="s">
        <v>19</v>
      </c>
      <c r="O21" s="3" t="str">
        <f t="shared" si="6"/>
        <v>Platinum</v>
      </c>
    </row>
    <row r="22" spans="1:15" x14ac:dyDescent="0.3">
      <c r="A22" s="4" t="s">
        <v>89</v>
      </c>
      <c r="B22" s="4" t="str">
        <f t="shared" si="1"/>
        <v>Cust1020</v>
      </c>
      <c r="C22" s="3" t="s">
        <v>90</v>
      </c>
      <c r="D22" s="3" t="str">
        <f t="shared" si="0"/>
        <v>Bridget Allen</v>
      </c>
      <c r="E22" s="3">
        <v>59</v>
      </c>
      <c r="F22" s="3" t="s">
        <v>9</v>
      </c>
      <c r="G22" s="3" t="str">
        <f t="shared" si="2"/>
        <v>Male</v>
      </c>
      <c r="H22" s="3" t="s">
        <v>91</v>
      </c>
      <c r="I22" s="3" t="str">
        <f t="shared" si="3"/>
        <v>Lake Shaneburgh</v>
      </c>
      <c r="J22" s="3" t="s">
        <v>92</v>
      </c>
      <c r="K22" s="3" t="str">
        <f t="shared" si="4"/>
        <v>Delaware</v>
      </c>
      <c r="L22" s="3" t="s">
        <v>12</v>
      </c>
      <c r="M22" s="3" t="str">
        <f t="shared" si="5"/>
        <v>Usa</v>
      </c>
      <c r="N22" s="3" t="s">
        <v>31</v>
      </c>
      <c r="O22" s="3" t="str">
        <f t="shared" si="6"/>
        <v>Silver</v>
      </c>
    </row>
    <row r="23" spans="1:15" x14ac:dyDescent="0.3">
      <c r="A23" s="4" t="s">
        <v>93</v>
      </c>
      <c r="B23" s="4" t="str">
        <f t="shared" si="1"/>
        <v>Cust1021</v>
      </c>
      <c r="C23" s="3" t="s">
        <v>94</v>
      </c>
      <c r="D23" s="3" t="str">
        <f t="shared" si="0"/>
        <v>Jeff Martinez</v>
      </c>
      <c r="E23" s="3">
        <v>36</v>
      </c>
      <c r="F23" s="3" t="s">
        <v>16</v>
      </c>
      <c r="G23" s="3" t="str">
        <f t="shared" si="2"/>
        <v>Female</v>
      </c>
      <c r="H23" s="3" t="s">
        <v>95</v>
      </c>
      <c r="I23" s="3" t="str">
        <f t="shared" si="3"/>
        <v>Smithburgh</v>
      </c>
      <c r="J23" s="3" t="s">
        <v>96</v>
      </c>
      <c r="K23" s="3" t="str">
        <f t="shared" si="4"/>
        <v>Oklahoma</v>
      </c>
      <c r="L23" s="3" t="s">
        <v>12</v>
      </c>
      <c r="M23" s="3" t="str">
        <f t="shared" si="5"/>
        <v>Usa</v>
      </c>
      <c r="N23" s="3" t="s">
        <v>13</v>
      </c>
      <c r="O23" s="3" t="str">
        <f t="shared" si="6"/>
        <v>Gold</v>
      </c>
    </row>
    <row r="24" spans="1:15" x14ac:dyDescent="0.3">
      <c r="A24" s="4" t="s">
        <v>97</v>
      </c>
      <c r="B24" s="4" t="str">
        <f t="shared" si="1"/>
        <v>Cust1022</v>
      </c>
      <c r="C24" s="3" t="s">
        <v>3836</v>
      </c>
      <c r="D24" s="3" t="str">
        <f t="shared" si="0"/>
        <v>Paul Fox</v>
      </c>
      <c r="E24" s="3">
        <v>33</v>
      </c>
      <c r="F24" s="3" t="s">
        <v>16</v>
      </c>
      <c r="G24" s="3" t="str">
        <f t="shared" si="2"/>
        <v>Female</v>
      </c>
      <c r="H24" s="3" t="s">
        <v>98</v>
      </c>
      <c r="I24" s="3" t="str">
        <f t="shared" si="3"/>
        <v>Michaelton</v>
      </c>
      <c r="J24" s="3" t="s">
        <v>99</v>
      </c>
      <c r="K24" s="3" t="str">
        <f t="shared" si="4"/>
        <v>Hawaii</v>
      </c>
      <c r="L24" s="3" t="s">
        <v>12</v>
      </c>
      <c r="M24" s="3" t="str">
        <f t="shared" si="5"/>
        <v>Usa</v>
      </c>
      <c r="N24" s="3" t="s">
        <v>31</v>
      </c>
      <c r="O24" s="3" t="str">
        <f t="shared" si="6"/>
        <v>Silver</v>
      </c>
    </row>
    <row r="25" spans="1:15" x14ac:dyDescent="0.3">
      <c r="A25" s="4" t="s">
        <v>100</v>
      </c>
      <c r="B25" s="4" t="str">
        <f t="shared" si="1"/>
        <v>Cust1023</v>
      </c>
      <c r="C25" s="3" t="s">
        <v>101</v>
      </c>
      <c r="D25" s="3" t="str">
        <f t="shared" si="0"/>
        <v>Jonathan Steele</v>
      </c>
      <c r="E25" s="3">
        <v>52</v>
      </c>
      <c r="F25" s="3" t="s">
        <v>16</v>
      </c>
      <c r="G25" s="3" t="str">
        <f t="shared" si="2"/>
        <v>Female</v>
      </c>
      <c r="H25" s="3" t="s">
        <v>102</v>
      </c>
      <c r="I25" s="3" t="str">
        <f t="shared" si="3"/>
        <v>Molinabury</v>
      </c>
      <c r="J25" s="3" t="s">
        <v>35</v>
      </c>
      <c r="K25" s="3" t="str">
        <f t="shared" si="4"/>
        <v>Oregon</v>
      </c>
      <c r="L25" s="3" t="s">
        <v>12</v>
      </c>
      <c r="M25" s="3" t="str">
        <f t="shared" si="5"/>
        <v>Usa</v>
      </c>
      <c r="N25" s="3" t="s">
        <v>31</v>
      </c>
      <c r="O25" s="3" t="str">
        <f t="shared" si="6"/>
        <v>Silver</v>
      </c>
    </row>
    <row r="26" spans="1:15" x14ac:dyDescent="0.3">
      <c r="A26" s="4" t="s">
        <v>103</v>
      </c>
      <c r="B26" s="4" t="str">
        <f t="shared" si="1"/>
        <v>Cust1024</v>
      </c>
      <c r="C26" s="3" t="s">
        <v>104</v>
      </c>
      <c r="D26" s="3" t="str">
        <f t="shared" si="0"/>
        <v>Heather Collins</v>
      </c>
      <c r="E26" s="3">
        <v>40</v>
      </c>
      <c r="F26" s="3" t="s">
        <v>9</v>
      </c>
      <c r="G26" s="3" t="str">
        <f t="shared" si="2"/>
        <v>Male</v>
      </c>
      <c r="H26" s="3" t="s">
        <v>105</v>
      </c>
      <c r="I26" s="3" t="str">
        <f t="shared" si="3"/>
        <v>Rogerschester</v>
      </c>
      <c r="J26" s="3" t="s">
        <v>106</v>
      </c>
      <c r="K26" s="3" t="str">
        <f t="shared" si="4"/>
        <v>Idaho</v>
      </c>
      <c r="L26" s="3" t="s">
        <v>12</v>
      </c>
      <c r="M26" s="3" t="str">
        <f t="shared" si="5"/>
        <v>Usa</v>
      </c>
      <c r="N26" s="3" t="s">
        <v>19</v>
      </c>
      <c r="O26" s="3" t="str">
        <f t="shared" si="6"/>
        <v>Platinum</v>
      </c>
    </row>
    <row r="27" spans="1:15" x14ac:dyDescent="0.3">
      <c r="A27" s="4" t="s">
        <v>107</v>
      </c>
      <c r="B27" s="4" t="str">
        <f t="shared" si="1"/>
        <v>Cust1025</v>
      </c>
      <c r="C27" s="3" t="s">
        <v>108</v>
      </c>
      <c r="D27" s="3" t="str">
        <f t="shared" si="0"/>
        <v>Diana Taylor</v>
      </c>
      <c r="E27" s="3">
        <v>59</v>
      </c>
      <c r="F27" s="3" t="s">
        <v>16</v>
      </c>
      <c r="G27" s="3" t="str">
        <f t="shared" si="2"/>
        <v>Female</v>
      </c>
      <c r="H27" s="3" t="s">
        <v>109</v>
      </c>
      <c r="I27" s="3" t="str">
        <f t="shared" si="3"/>
        <v>Vasqueztown</v>
      </c>
      <c r="J27" s="3" t="s">
        <v>30</v>
      </c>
      <c r="K27" s="3" t="str">
        <f t="shared" si="4"/>
        <v>California</v>
      </c>
      <c r="L27" s="3" t="s">
        <v>12</v>
      </c>
      <c r="M27" s="3" t="str">
        <f t="shared" si="5"/>
        <v>Usa</v>
      </c>
      <c r="N27" s="3" t="s">
        <v>26</v>
      </c>
      <c r="O27" s="3" t="str">
        <f t="shared" si="6"/>
        <v>Bronze</v>
      </c>
    </row>
    <row r="28" spans="1:15" x14ac:dyDescent="0.3">
      <c r="A28" s="4" t="s">
        <v>110</v>
      </c>
      <c r="B28" s="4" t="str">
        <f t="shared" si="1"/>
        <v>Cust1026</v>
      </c>
      <c r="C28" s="3" t="s">
        <v>111</v>
      </c>
      <c r="D28" s="3" t="str">
        <f t="shared" si="0"/>
        <v>Amber Carlson</v>
      </c>
      <c r="E28" s="3">
        <v>18</v>
      </c>
      <c r="F28" s="3" t="s">
        <v>16</v>
      </c>
      <c r="G28" s="3" t="str">
        <f t="shared" si="2"/>
        <v>Female</v>
      </c>
      <c r="H28" s="3" t="s">
        <v>112</v>
      </c>
      <c r="I28" s="3" t="str">
        <f t="shared" si="3"/>
        <v>East Michellemouth</v>
      </c>
      <c r="J28" s="3" t="s">
        <v>113</v>
      </c>
      <c r="K28" s="3" t="str">
        <f t="shared" si="4"/>
        <v>Missouri</v>
      </c>
      <c r="L28" s="3" t="s">
        <v>12</v>
      </c>
      <c r="M28" s="3" t="str">
        <f t="shared" si="5"/>
        <v>Usa</v>
      </c>
      <c r="N28" s="3" t="s">
        <v>13</v>
      </c>
      <c r="O28" s="3" t="str">
        <f t="shared" si="6"/>
        <v>Gold</v>
      </c>
    </row>
    <row r="29" spans="1:15" x14ac:dyDescent="0.3">
      <c r="A29" s="4" t="s">
        <v>114</v>
      </c>
      <c r="B29" s="4" t="str">
        <f t="shared" si="1"/>
        <v>Cust1027</v>
      </c>
      <c r="C29" s="3" t="s">
        <v>115</v>
      </c>
      <c r="D29" s="3" t="str">
        <f t="shared" si="0"/>
        <v>Leslie Johnson</v>
      </c>
      <c r="E29" s="3">
        <v>31</v>
      </c>
      <c r="F29" s="3" t="s">
        <v>9</v>
      </c>
      <c r="G29" s="3" t="str">
        <f t="shared" si="2"/>
        <v>Male</v>
      </c>
      <c r="H29" s="3" t="s">
        <v>116</v>
      </c>
      <c r="I29" s="3" t="str">
        <f t="shared" si="3"/>
        <v>Mollyshire</v>
      </c>
      <c r="J29" s="3" t="s">
        <v>117</v>
      </c>
      <c r="K29" s="3" t="str">
        <f t="shared" si="4"/>
        <v>Utah</v>
      </c>
      <c r="L29" s="3" t="s">
        <v>12</v>
      </c>
      <c r="M29" s="3" t="str">
        <f t="shared" si="5"/>
        <v>Usa</v>
      </c>
      <c r="N29" s="3"/>
      <c r="O29" s="3" t="str">
        <f t="shared" si="6"/>
        <v>Unknown</v>
      </c>
    </row>
    <row r="30" spans="1:15" x14ac:dyDescent="0.3">
      <c r="A30" s="4" t="s">
        <v>118</v>
      </c>
      <c r="B30" s="4" t="str">
        <f t="shared" si="1"/>
        <v>Cust1028</v>
      </c>
      <c r="C30" s="3" t="s">
        <v>119</v>
      </c>
      <c r="D30" s="3" t="str">
        <f t="shared" si="0"/>
        <v>Joshua Ryan</v>
      </c>
      <c r="E30" s="3">
        <v>27</v>
      </c>
      <c r="F30" s="3" t="s">
        <v>16</v>
      </c>
      <c r="G30" s="3" t="str">
        <f t="shared" si="2"/>
        <v>Female</v>
      </c>
      <c r="H30" s="3" t="s">
        <v>120</v>
      </c>
      <c r="I30" s="3" t="str">
        <f t="shared" si="3"/>
        <v>New David</v>
      </c>
      <c r="J30" s="3" t="s">
        <v>88</v>
      </c>
      <c r="K30" s="3" t="str">
        <f t="shared" si="4"/>
        <v>New Jersey</v>
      </c>
      <c r="L30" s="3" t="s">
        <v>12</v>
      </c>
      <c r="M30" s="3" t="str">
        <f t="shared" si="5"/>
        <v>Usa</v>
      </c>
      <c r="N30" s="3" t="s">
        <v>19</v>
      </c>
      <c r="O30" s="3" t="str">
        <f t="shared" si="6"/>
        <v>Platinum</v>
      </c>
    </row>
    <row r="31" spans="1:15" x14ac:dyDescent="0.3">
      <c r="A31" s="4" t="s">
        <v>121</v>
      </c>
      <c r="B31" s="4" t="str">
        <f t="shared" si="1"/>
        <v>Cust1029</v>
      </c>
      <c r="C31" s="3" t="s">
        <v>122</v>
      </c>
      <c r="D31" s="3" t="str">
        <f t="shared" si="0"/>
        <v>David Arnold</v>
      </c>
      <c r="E31" s="3">
        <v>54</v>
      </c>
      <c r="F31" s="3" t="s">
        <v>16</v>
      </c>
      <c r="G31" s="3" t="str">
        <f t="shared" si="2"/>
        <v>Female</v>
      </c>
      <c r="H31" s="3" t="s">
        <v>123</v>
      </c>
      <c r="I31" s="3" t="str">
        <f t="shared" si="3"/>
        <v>East Jennifer</v>
      </c>
      <c r="J31" s="3" t="s">
        <v>30</v>
      </c>
      <c r="K31" s="3" t="str">
        <f t="shared" si="4"/>
        <v>California</v>
      </c>
      <c r="L31" s="3" t="s">
        <v>12</v>
      </c>
      <c r="M31" s="3" t="str">
        <f t="shared" si="5"/>
        <v>Usa</v>
      </c>
      <c r="N31" s="3" t="s">
        <v>31</v>
      </c>
      <c r="O31" s="3" t="str">
        <f t="shared" si="6"/>
        <v>Silver</v>
      </c>
    </row>
    <row r="32" spans="1:15" x14ac:dyDescent="0.3">
      <c r="A32" s="4" t="s">
        <v>124</v>
      </c>
      <c r="B32" s="4" t="str">
        <f t="shared" si="1"/>
        <v>Cust1030</v>
      </c>
      <c r="C32" s="3" t="s">
        <v>125</v>
      </c>
      <c r="D32" s="3" t="str">
        <f t="shared" si="0"/>
        <v>Jessica Acevedo</v>
      </c>
      <c r="E32" s="3">
        <v>64</v>
      </c>
      <c r="F32" s="3" t="s">
        <v>16</v>
      </c>
      <c r="G32" s="3" t="str">
        <f t="shared" si="2"/>
        <v>Female</v>
      </c>
      <c r="H32" s="3" t="s">
        <v>126</v>
      </c>
      <c r="I32" s="3" t="str">
        <f t="shared" si="3"/>
        <v>Amybury</v>
      </c>
      <c r="J32" s="3" t="s">
        <v>51</v>
      </c>
      <c r="K32" s="3" t="str">
        <f t="shared" si="4"/>
        <v>Pennsylvania</v>
      </c>
      <c r="L32" s="3" t="s">
        <v>12</v>
      </c>
      <c r="M32" s="3" t="str">
        <f t="shared" si="5"/>
        <v>Usa</v>
      </c>
      <c r="N32" s="3" t="s">
        <v>26</v>
      </c>
      <c r="O32" s="3" t="str">
        <f t="shared" si="6"/>
        <v>Bronze</v>
      </c>
    </row>
    <row r="33" spans="1:15" x14ac:dyDescent="0.3">
      <c r="A33" s="4" t="s">
        <v>127</v>
      </c>
      <c r="B33" s="4" t="str">
        <f t="shared" si="1"/>
        <v>Cust1031</v>
      </c>
      <c r="C33" s="3" t="s">
        <v>128</v>
      </c>
      <c r="D33" s="3" t="str">
        <f t="shared" si="0"/>
        <v>Sarah Vance</v>
      </c>
      <c r="E33" s="3">
        <v>41</v>
      </c>
      <c r="F33" s="3" t="s">
        <v>9</v>
      </c>
      <c r="G33" s="3" t="str">
        <f t="shared" si="2"/>
        <v>Male</v>
      </c>
      <c r="H33" s="3" t="s">
        <v>129</v>
      </c>
      <c r="I33" s="3" t="str">
        <f t="shared" si="3"/>
        <v>Johnsonville</v>
      </c>
      <c r="J33" s="3" t="s">
        <v>35</v>
      </c>
      <c r="K33" s="3" t="str">
        <f t="shared" si="4"/>
        <v>Oregon</v>
      </c>
      <c r="L33" s="3" t="s">
        <v>12</v>
      </c>
      <c r="M33" s="3" t="str">
        <f t="shared" si="5"/>
        <v>Usa</v>
      </c>
      <c r="N33" s="3" t="s">
        <v>31</v>
      </c>
      <c r="O33" s="3" t="str">
        <f t="shared" si="6"/>
        <v>Silver</v>
      </c>
    </row>
    <row r="34" spans="1:15" x14ac:dyDescent="0.3">
      <c r="A34" s="4" t="s">
        <v>130</v>
      </c>
      <c r="B34" s="4" t="str">
        <f t="shared" si="1"/>
        <v>Cust1032</v>
      </c>
      <c r="C34" s="3" t="s">
        <v>131</v>
      </c>
      <c r="D34" s="3" t="str">
        <f t="shared" si="0"/>
        <v>Mike Jennings</v>
      </c>
      <c r="E34" s="3">
        <v>48</v>
      </c>
      <c r="F34" s="3" t="s">
        <v>16</v>
      </c>
      <c r="G34" s="3" t="str">
        <f t="shared" si="2"/>
        <v>Female</v>
      </c>
      <c r="H34" s="3" t="s">
        <v>132</v>
      </c>
      <c r="I34" s="3" t="str">
        <f t="shared" si="3"/>
        <v>Fostermouth</v>
      </c>
      <c r="J34" s="3" t="s">
        <v>133</v>
      </c>
      <c r="K34" s="3" t="str">
        <f t="shared" si="4"/>
        <v>Arizona</v>
      </c>
      <c r="L34" s="3" t="s">
        <v>12</v>
      </c>
      <c r="M34" s="3" t="str">
        <f t="shared" si="5"/>
        <v>Usa</v>
      </c>
      <c r="N34" s="3" t="s">
        <v>13</v>
      </c>
      <c r="O34" s="3" t="str">
        <f t="shared" si="6"/>
        <v>Gold</v>
      </c>
    </row>
    <row r="35" spans="1:15" x14ac:dyDescent="0.3">
      <c r="A35" s="4" t="s">
        <v>134</v>
      </c>
      <c r="B35" s="4" t="str">
        <f t="shared" si="1"/>
        <v>Cust1033</v>
      </c>
      <c r="C35" s="3" t="s">
        <v>135</v>
      </c>
      <c r="D35" s="3" t="str">
        <f t="shared" si="0"/>
        <v>Robert Jones Dds</v>
      </c>
      <c r="E35" s="3">
        <v>25</v>
      </c>
      <c r="F35" s="3" t="s">
        <v>9</v>
      </c>
      <c r="G35" s="3" t="str">
        <f t="shared" si="2"/>
        <v>Male</v>
      </c>
      <c r="H35" s="3" t="s">
        <v>136</v>
      </c>
      <c r="I35" s="3" t="str">
        <f t="shared" si="3"/>
        <v>Tristanton</v>
      </c>
      <c r="J35" s="3" t="s">
        <v>96</v>
      </c>
      <c r="K35" s="3" t="str">
        <f t="shared" si="4"/>
        <v>Oklahoma</v>
      </c>
      <c r="L35" s="3" t="s">
        <v>12</v>
      </c>
      <c r="M35" s="3" t="str">
        <f t="shared" si="5"/>
        <v>Usa</v>
      </c>
      <c r="N35" s="3" t="s">
        <v>19</v>
      </c>
      <c r="O35" s="3" t="str">
        <f t="shared" si="6"/>
        <v>Platinum</v>
      </c>
    </row>
    <row r="36" spans="1:15" x14ac:dyDescent="0.3">
      <c r="A36" s="4" t="s">
        <v>137</v>
      </c>
      <c r="B36" s="4" t="str">
        <f t="shared" si="1"/>
        <v>Cust1034</v>
      </c>
      <c r="C36" s="3" t="s">
        <v>138</v>
      </c>
      <c r="D36" s="3" t="str">
        <f t="shared" si="0"/>
        <v>Christopher Olson</v>
      </c>
      <c r="E36" s="3">
        <v>27</v>
      </c>
      <c r="F36" s="3" t="s">
        <v>16</v>
      </c>
      <c r="G36" s="3" t="str">
        <f t="shared" si="2"/>
        <v>Female</v>
      </c>
      <c r="H36" s="3" t="s">
        <v>139</v>
      </c>
      <c r="I36" s="3" t="str">
        <f t="shared" si="3"/>
        <v>West Richard</v>
      </c>
      <c r="J36" s="3" t="s">
        <v>140</v>
      </c>
      <c r="K36" s="3" t="str">
        <f t="shared" si="4"/>
        <v>Maryland</v>
      </c>
      <c r="L36" s="3" t="s">
        <v>12</v>
      </c>
      <c r="M36" s="3" t="str">
        <f t="shared" si="5"/>
        <v>Usa</v>
      </c>
      <c r="N36" s="3" t="s">
        <v>19</v>
      </c>
      <c r="O36" s="3" t="str">
        <f t="shared" si="6"/>
        <v>Platinum</v>
      </c>
    </row>
    <row r="37" spans="1:15" x14ac:dyDescent="0.3">
      <c r="A37" s="4" t="s">
        <v>141</v>
      </c>
      <c r="B37" s="4" t="str">
        <f t="shared" si="1"/>
        <v>Cust1035</v>
      </c>
      <c r="C37" s="3" t="s">
        <v>142</v>
      </c>
      <c r="D37" s="3" t="str">
        <f t="shared" si="0"/>
        <v>Rachel Myers</v>
      </c>
      <c r="E37" s="3">
        <v>52</v>
      </c>
      <c r="F37" s="3" t="s">
        <v>9</v>
      </c>
      <c r="G37" s="3" t="str">
        <f t="shared" si="2"/>
        <v>Male</v>
      </c>
      <c r="H37" s="3" t="s">
        <v>143</v>
      </c>
      <c r="I37" s="3" t="str">
        <f t="shared" si="3"/>
        <v>Robertberg</v>
      </c>
      <c r="J37" s="3" t="s">
        <v>18</v>
      </c>
      <c r="K37" s="3" t="str">
        <f t="shared" si="4"/>
        <v>North Dakota</v>
      </c>
      <c r="L37" s="3" t="s">
        <v>12</v>
      </c>
      <c r="M37" s="3" t="str">
        <f t="shared" si="5"/>
        <v>Usa</v>
      </c>
      <c r="N37" s="3" t="s">
        <v>31</v>
      </c>
      <c r="O37" s="3" t="str">
        <f t="shared" si="6"/>
        <v>Silver</v>
      </c>
    </row>
    <row r="38" spans="1:15" x14ac:dyDescent="0.3">
      <c r="A38" s="4" t="s">
        <v>144</v>
      </c>
      <c r="B38" s="4" t="str">
        <f t="shared" si="1"/>
        <v>Cust1036</v>
      </c>
      <c r="C38" s="3" t="s">
        <v>145</v>
      </c>
      <c r="D38" s="3" t="str">
        <f t="shared" si="0"/>
        <v>Thomas Phillips</v>
      </c>
      <c r="E38" s="3">
        <v>20</v>
      </c>
      <c r="F38" s="3" t="s">
        <v>16</v>
      </c>
      <c r="G38" s="3" t="str">
        <f t="shared" si="2"/>
        <v>Female</v>
      </c>
      <c r="H38" s="3" t="s">
        <v>146</v>
      </c>
      <c r="I38" s="3" t="str">
        <f t="shared" si="3"/>
        <v>Luisfurt</v>
      </c>
      <c r="J38" s="3" t="s">
        <v>81</v>
      </c>
      <c r="K38" s="3" t="str">
        <f t="shared" si="4"/>
        <v>Georgia</v>
      </c>
      <c r="L38" s="3" t="s">
        <v>12</v>
      </c>
      <c r="M38" s="3" t="str">
        <f t="shared" si="5"/>
        <v>Usa</v>
      </c>
      <c r="N38" s="3" t="s">
        <v>13</v>
      </c>
      <c r="O38" s="3" t="str">
        <f t="shared" si="6"/>
        <v>Gold</v>
      </c>
    </row>
    <row r="39" spans="1:15" x14ac:dyDescent="0.3">
      <c r="A39" s="4" t="s">
        <v>147</v>
      </c>
      <c r="B39" s="4" t="str">
        <f t="shared" si="1"/>
        <v>Cust1037</v>
      </c>
      <c r="C39" s="3" t="s">
        <v>148</v>
      </c>
      <c r="D39" s="3" t="str">
        <f t="shared" si="0"/>
        <v>Christopher Carter</v>
      </c>
      <c r="E39" s="3">
        <v>27</v>
      </c>
      <c r="F39" s="3" t="s">
        <v>16</v>
      </c>
      <c r="G39" s="3" t="str">
        <f t="shared" si="2"/>
        <v>Female</v>
      </c>
      <c r="H39" s="3" t="s">
        <v>149</v>
      </c>
      <c r="I39" s="3" t="str">
        <f t="shared" si="3"/>
        <v>Brendastad</v>
      </c>
      <c r="J39" s="3" t="s">
        <v>39</v>
      </c>
      <c r="K39" s="3" t="str">
        <f t="shared" si="4"/>
        <v>South Dakota</v>
      </c>
      <c r="L39" s="3" t="s">
        <v>12</v>
      </c>
      <c r="M39" s="3" t="str">
        <f t="shared" si="5"/>
        <v>Usa</v>
      </c>
      <c r="N39" s="3"/>
      <c r="O39" s="3" t="str">
        <f t="shared" si="6"/>
        <v>Unknown</v>
      </c>
    </row>
    <row r="40" spans="1:15" x14ac:dyDescent="0.3">
      <c r="A40" s="4" t="s">
        <v>150</v>
      </c>
      <c r="B40" s="4" t="str">
        <f t="shared" si="1"/>
        <v>Cust1038</v>
      </c>
      <c r="C40" s="3" t="s">
        <v>151</v>
      </c>
      <c r="D40" s="3" t="str">
        <f t="shared" si="0"/>
        <v>Deanna Simpson</v>
      </c>
      <c r="E40" s="3">
        <v>35</v>
      </c>
      <c r="F40" s="3" t="s">
        <v>16</v>
      </c>
      <c r="G40" s="3" t="str">
        <f t="shared" si="2"/>
        <v>Female</v>
      </c>
      <c r="H40" s="3" t="s">
        <v>152</v>
      </c>
      <c r="I40" s="3" t="str">
        <f t="shared" si="3"/>
        <v>Brownport</v>
      </c>
      <c r="J40" s="3" t="s">
        <v>18</v>
      </c>
      <c r="K40" s="3" t="str">
        <f t="shared" si="4"/>
        <v>North Dakota</v>
      </c>
      <c r="L40" s="3" t="s">
        <v>12</v>
      </c>
      <c r="M40" s="3" t="str">
        <f t="shared" si="5"/>
        <v>Usa</v>
      </c>
      <c r="N40" s="3" t="s">
        <v>26</v>
      </c>
      <c r="O40" s="3" t="str">
        <f t="shared" si="6"/>
        <v>Bronze</v>
      </c>
    </row>
    <row r="41" spans="1:15" x14ac:dyDescent="0.3">
      <c r="A41" s="4" t="s">
        <v>153</v>
      </c>
      <c r="B41" s="4" t="str">
        <f t="shared" si="1"/>
        <v>Cust1039</v>
      </c>
      <c r="C41" s="3" t="s">
        <v>154</v>
      </c>
      <c r="D41" s="3" t="str">
        <f t="shared" si="0"/>
        <v>Tonya Reynolds</v>
      </c>
      <c r="E41" s="3">
        <v>55</v>
      </c>
      <c r="F41" s="3" t="s">
        <v>16</v>
      </c>
      <c r="G41" s="3" t="str">
        <f t="shared" si="2"/>
        <v>Female</v>
      </c>
      <c r="H41" s="3" t="s">
        <v>155</v>
      </c>
      <c r="I41" s="3" t="str">
        <f t="shared" si="3"/>
        <v>Darleneton</v>
      </c>
      <c r="J41" s="3" t="s">
        <v>156</v>
      </c>
      <c r="K41" s="3" t="str">
        <f t="shared" si="4"/>
        <v>Michigan</v>
      </c>
      <c r="L41" s="3" t="s">
        <v>12</v>
      </c>
      <c r="M41" s="3" t="str">
        <f t="shared" si="5"/>
        <v>Usa</v>
      </c>
      <c r="N41" s="3" t="s">
        <v>13</v>
      </c>
      <c r="O41" s="3" t="str">
        <f t="shared" si="6"/>
        <v>Gold</v>
      </c>
    </row>
    <row r="42" spans="1:15" x14ac:dyDescent="0.3">
      <c r="A42" s="4" t="s">
        <v>157</v>
      </c>
      <c r="B42" s="4" t="str">
        <f t="shared" si="1"/>
        <v>Cust1040</v>
      </c>
      <c r="C42" s="3" t="s">
        <v>158</v>
      </c>
      <c r="D42" s="3" t="str">
        <f t="shared" si="0"/>
        <v>Eric Vega</v>
      </c>
      <c r="E42" s="3">
        <v>50</v>
      </c>
      <c r="F42" s="3" t="s">
        <v>9</v>
      </c>
      <c r="G42" s="3" t="str">
        <f t="shared" si="2"/>
        <v>Male</v>
      </c>
      <c r="H42" s="3" t="s">
        <v>159</v>
      </c>
      <c r="I42" s="3" t="str">
        <f t="shared" si="3"/>
        <v>Williamsonland</v>
      </c>
      <c r="J42" s="3" t="s">
        <v>62</v>
      </c>
      <c r="K42" s="3" t="str">
        <f t="shared" si="4"/>
        <v>Kansas</v>
      </c>
      <c r="L42" s="3" t="s">
        <v>12</v>
      </c>
      <c r="M42" s="3" t="str">
        <f t="shared" si="5"/>
        <v>Usa</v>
      </c>
      <c r="N42" s="3" t="s">
        <v>13</v>
      </c>
      <c r="O42" s="3" t="str">
        <f t="shared" si="6"/>
        <v>Gold</v>
      </c>
    </row>
    <row r="43" spans="1:15" x14ac:dyDescent="0.3">
      <c r="A43" s="4" t="s">
        <v>160</v>
      </c>
      <c r="B43" s="4" t="str">
        <f t="shared" si="1"/>
        <v>Cust1041</v>
      </c>
      <c r="C43" s="3" t="s">
        <v>161</v>
      </c>
      <c r="D43" s="3" t="str">
        <f t="shared" si="0"/>
        <v>James Gibbs</v>
      </c>
      <c r="E43" s="3">
        <v>21</v>
      </c>
      <c r="F43" s="3" t="s">
        <v>9</v>
      </c>
      <c r="G43" s="3" t="str">
        <f t="shared" si="2"/>
        <v>Male</v>
      </c>
      <c r="H43" s="3" t="s">
        <v>162</v>
      </c>
      <c r="I43" s="3" t="str">
        <f t="shared" si="3"/>
        <v>Mooneyshire</v>
      </c>
      <c r="J43" s="3" t="s">
        <v>163</v>
      </c>
      <c r="K43" s="3" t="str">
        <f t="shared" si="4"/>
        <v>Alaska</v>
      </c>
      <c r="L43" s="3" t="s">
        <v>12</v>
      </c>
      <c r="M43" s="3" t="str">
        <f t="shared" si="5"/>
        <v>Usa</v>
      </c>
      <c r="N43" s="3" t="s">
        <v>19</v>
      </c>
      <c r="O43" s="3" t="str">
        <f t="shared" si="6"/>
        <v>Platinum</v>
      </c>
    </row>
    <row r="44" spans="1:15" x14ac:dyDescent="0.3">
      <c r="A44" s="4" t="s">
        <v>164</v>
      </c>
      <c r="B44" s="4" t="str">
        <f t="shared" si="1"/>
        <v>Cust1042</v>
      </c>
      <c r="C44" s="3" t="s">
        <v>165</v>
      </c>
      <c r="D44" s="3" t="str">
        <f t="shared" si="0"/>
        <v>William Martin</v>
      </c>
      <c r="E44" s="3">
        <v>19</v>
      </c>
      <c r="F44" s="3" t="s">
        <v>9</v>
      </c>
      <c r="G44" s="3" t="str">
        <f t="shared" si="2"/>
        <v>Male</v>
      </c>
      <c r="H44" s="3" t="s">
        <v>166</v>
      </c>
      <c r="I44" s="3" t="str">
        <f t="shared" si="3"/>
        <v>Ryanburgh</v>
      </c>
      <c r="J44" s="3" t="s">
        <v>167</v>
      </c>
      <c r="K44" s="3" t="str">
        <f t="shared" si="4"/>
        <v>Connecticut</v>
      </c>
      <c r="L44" s="3" t="s">
        <v>12</v>
      </c>
      <c r="M44" s="3" t="str">
        <f t="shared" si="5"/>
        <v>Usa</v>
      </c>
      <c r="N44" s="3" t="s">
        <v>19</v>
      </c>
      <c r="O44" s="3" t="str">
        <f t="shared" si="6"/>
        <v>Platinum</v>
      </c>
    </row>
    <row r="45" spans="1:15" x14ac:dyDescent="0.3">
      <c r="A45" s="4" t="s">
        <v>168</v>
      </c>
      <c r="B45" s="4" t="str">
        <f t="shared" si="1"/>
        <v>Cust1043</v>
      </c>
      <c r="C45" s="3" t="s">
        <v>169</v>
      </c>
      <c r="D45" s="3" t="str">
        <f t="shared" si="0"/>
        <v>Joseph Snow</v>
      </c>
      <c r="E45" s="3">
        <v>45</v>
      </c>
      <c r="F45" s="3" t="s">
        <v>9</v>
      </c>
      <c r="G45" s="3" t="str">
        <f t="shared" si="2"/>
        <v>Male</v>
      </c>
      <c r="H45" s="3" t="s">
        <v>170</v>
      </c>
      <c r="I45" s="3" t="str">
        <f t="shared" si="3"/>
        <v>South Michaelfort</v>
      </c>
      <c r="J45" s="3" t="s">
        <v>171</v>
      </c>
      <c r="K45" s="3" t="str">
        <f t="shared" si="4"/>
        <v>Vermont</v>
      </c>
      <c r="L45" s="3" t="s">
        <v>12</v>
      </c>
      <c r="M45" s="3" t="str">
        <f t="shared" si="5"/>
        <v>Usa</v>
      </c>
      <c r="N45" s="3" t="s">
        <v>13</v>
      </c>
      <c r="O45" s="3" t="str">
        <f t="shared" si="6"/>
        <v>Gold</v>
      </c>
    </row>
    <row r="46" spans="1:15" x14ac:dyDescent="0.3">
      <c r="A46" s="4" t="s">
        <v>172</v>
      </c>
      <c r="B46" s="4" t="str">
        <f t="shared" si="1"/>
        <v>Cust1044</v>
      </c>
      <c r="C46" s="3" t="s">
        <v>173</v>
      </c>
      <c r="D46" s="3" t="str">
        <f t="shared" si="0"/>
        <v>Denise Williams</v>
      </c>
      <c r="E46" s="3">
        <v>34</v>
      </c>
      <c r="F46" s="3" t="s">
        <v>9</v>
      </c>
      <c r="G46" s="3" t="str">
        <f t="shared" si="2"/>
        <v>Male</v>
      </c>
      <c r="H46" s="3" t="s">
        <v>174</v>
      </c>
      <c r="I46" s="3" t="str">
        <f t="shared" si="3"/>
        <v>Christianstad</v>
      </c>
      <c r="J46" s="3" t="s">
        <v>99</v>
      </c>
      <c r="K46" s="3" t="str">
        <f t="shared" si="4"/>
        <v>Hawaii</v>
      </c>
      <c r="L46" s="3" t="s">
        <v>12</v>
      </c>
      <c r="M46" s="3" t="str">
        <f t="shared" si="5"/>
        <v>Usa</v>
      </c>
      <c r="N46" s="3" t="s">
        <v>26</v>
      </c>
      <c r="O46" s="3" t="str">
        <f t="shared" si="6"/>
        <v>Bronze</v>
      </c>
    </row>
    <row r="47" spans="1:15" x14ac:dyDescent="0.3">
      <c r="A47" s="4" t="s">
        <v>175</v>
      </c>
      <c r="B47" s="4" t="str">
        <f t="shared" si="1"/>
        <v>Cust1045</v>
      </c>
      <c r="C47" s="3" t="s">
        <v>176</v>
      </c>
      <c r="D47" s="3" t="str">
        <f t="shared" si="0"/>
        <v>Jordan Jackson Dds</v>
      </c>
      <c r="E47" s="3">
        <v>54</v>
      </c>
      <c r="F47" s="3" t="s">
        <v>9</v>
      </c>
      <c r="G47" s="3" t="str">
        <f t="shared" si="2"/>
        <v>Male</v>
      </c>
      <c r="H47" s="3" t="s">
        <v>177</v>
      </c>
      <c r="I47" s="3" t="str">
        <f t="shared" si="3"/>
        <v>North Johnview</v>
      </c>
      <c r="J47" s="3" t="s">
        <v>133</v>
      </c>
      <c r="K47" s="3" t="str">
        <f t="shared" si="4"/>
        <v>Arizona</v>
      </c>
      <c r="L47" s="3" t="s">
        <v>12</v>
      </c>
      <c r="M47" s="3" t="str">
        <f t="shared" si="5"/>
        <v>Usa</v>
      </c>
      <c r="N47" s="3" t="s">
        <v>13</v>
      </c>
      <c r="O47" s="3" t="str">
        <f t="shared" si="6"/>
        <v>Gold</v>
      </c>
    </row>
    <row r="48" spans="1:15" x14ac:dyDescent="0.3">
      <c r="A48" s="4" t="s">
        <v>178</v>
      </c>
      <c r="B48" s="4" t="str">
        <f t="shared" si="1"/>
        <v>Cust1046</v>
      </c>
      <c r="C48" s="3" t="s">
        <v>179</v>
      </c>
      <c r="D48" s="3" t="str">
        <f t="shared" si="0"/>
        <v>Michelle Garcia Dds</v>
      </c>
      <c r="E48" s="3">
        <v>55</v>
      </c>
      <c r="F48" s="3" t="s">
        <v>16</v>
      </c>
      <c r="G48" s="3" t="str">
        <f t="shared" si="2"/>
        <v>Female</v>
      </c>
      <c r="H48" s="3" t="s">
        <v>180</v>
      </c>
      <c r="I48" s="3" t="str">
        <f t="shared" si="3"/>
        <v>Perezbury</v>
      </c>
      <c r="J48" s="3" t="s">
        <v>25</v>
      </c>
      <c r="K48" s="3" t="str">
        <f t="shared" si="4"/>
        <v>Ohio</v>
      </c>
      <c r="L48" s="3" t="s">
        <v>12</v>
      </c>
      <c r="M48" s="3" t="str">
        <f t="shared" si="5"/>
        <v>Usa</v>
      </c>
      <c r="N48" s="3" t="s">
        <v>19</v>
      </c>
      <c r="O48" s="3" t="str">
        <f t="shared" si="6"/>
        <v>Platinum</v>
      </c>
    </row>
    <row r="49" spans="1:15" x14ac:dyDescent="0.3">
      <c r="A49" s="4" t="s">
        <v>181</v>
      </c>
      <c r="B49" s="4" t="str">
        <f t="shared" si="1"/>
        <v>Cust1047</v>
      </c>
      <c r="C49" s="3" t="s">
        <v>182</v>
      </c>
      <c r="D49" s="3" t="str">
        <f t="shared" si="0"/>
        <v>Gina Knight</v>
      </c>
      <c r="E49" s="3">
        <v>54</v>
      </c>
      <c r="F49" s="3" t="s">
        <v>16</v>
      </c>
      <c r="G49" s="3" t="str">
        <f t="shared" si="2"/>
        <v>Female</v>
      </c>
      <c r="H49" s="3" t="s">
        <v>183</v>
      </c>
      <c r="I49" s="3" t="str">
        <f t="shared" si="3"/>
        <v>Lake Roberthaven</v>
      </c>
      <c r="J49" s="3" t="s">
        <v>184</v>
      </c>
      <c r="K49" s="3" t="str">
        <f t="shared" si="4"/>
        <v>Nevada</v>
      </c>
      <c r="L49" s="3" t="s">
        <v>12</v>
      </c>
      <c r="M49" s="3" t="str">
        <f t="shared" si="5"/>
        <v>Usa</v>
      </c>
      <c r="N49" s="3" t="s">
        <v>31</v>
      </c>
      <c r="O49" s="3" t="str">
        <f t="shared" si="6"/>
        <v>Silver</v>
      </c>
    </row>
    <row r="50" spans="1:15" x14ac:dyDescent="0.3">
      <c r="A50" s="4" t="s">
        <v>185</v>
      </c>
      <c r="B50" s="4" t="str">
        <f t="shared" si="1"/>
        <v>Cust1048</v>
      </c>
      <c r="C50" s="3" t="s">
        <v>186</v>
      </c>
      <c r="D50" s="3" t="str">
        <f t="shared" si="0"/>
        <v>April Mullins</v>
      </c>
      <c r="E50" s="3">
        <v>54</v>
      </c>
      <c r="F50" s="3" t="s">
        <v>9</v>
      </c>
      <c r="G50" s="3" t="str">
        <f t="shared" si="2"/>
        <v>Male</v>
      </c>
      <c r="H50" s="3" t="s">
        <v>187</v>
      </c>
      <c r="I50" s="3" t="str">
        <f t="shared" si="3"/>
        <v>Dawsonbury</v>
      </c>
      <c r="J50" s="3" t="s">
        <v>11</v>
      </c>
      <c r="K50" s="3" t="str">
        <f t="shared" si="4"/>
        <v>North Carolina</v>
      </c>
      <c r="L50" s="3" t="s">
        <v>12</v>
      </c>
      <c r="M50" s="3" t="str">
        <f t="shared" si="5"/>
        <v>Usa</v>
      </c>
      <c r="N50" s="3" t="s">
        <v>19</v>
      </c>
      <c r="O50" s="3" t="str">
        <f t="shared" si="6"/>
        <v>Platinum</v>
      </c>
    </row>
    <row r="51" spans="1:15" x14ac:dyDescent="0.3">
      <c r="A51" s="4" t="s">
        <v>188</v>
      </c>
      <c r="B51" s="4" t="str">
        <f t="shared" si="1"/>
        <v>Cust1049</v>
      </c>
      <c r="C51" s="3" t="s">
        <v>189</v>
      </c>
      <c r="D51" s="3" t="str">
        <f t="shared" si="0"/>
        <v>Timothy Weaver</v>
      </c>
      <c r="E51" s="3">
        <v>45</v>
      </c>
      <c r="F51" s="3" t="s">
        <v>16</v>
      </c>
      <c r="G51" s="3" t="str">
        <f t="shared" si="2"/>
        <v>Female</v>
      </c>
      <c r="H51" s="3" t="s">
        <v>190</v>
      </c>
      <c r="I51" s="3" t="str">
        <f t="shared" si="3"/>
        <v>New Amy</v>
      </c>
      <c r="J51" s="3" t="s">
        <v>25</v>
      </c>
      <c r="K51" s="3" t="str">
        <f t="shared" si="4"/>
        <v>Ohio</v>
      </c>
      <c r="L51" s="3" t="s">
        <v>12</v>
      </c>
      <c r="M51" s="3" t="str">
        <f t="shared" si="5"/>
        <v>Usa</v>
      </c>
      <c r="N51" s="3" t="s">
        <v>13</v>
      </c>
      <c r="O51" s="3" t="str">
        <f t="shared" si="6"/>
        <v>Gold</v>
      </c>
    </row>
    <row r="52" spans="1:15" x14ac:dyDescent="0.3">
      <c r="A52" s="4" t="s">
        <v>191</v>
      </c>
      <c r="B52" s="4" t="str">
        <f t="shared" si="1"/>
        <v>Cust1050</v>
      </c>
      <c r="C52" s="3" t="s">
        <v>192</v>
      </c>
      <c r="D52" s="3" t="str">
        <f t="shared" si="0"/>
        <v>Matthew Hunter Jr.</v>
      </c>
      <c r="E52" s="3">
        <v>61</v>
      </c>
      <c r="F52" s="3" t="s">
        <v>16</v>
      </c>
      <c r="G52" s="3" t="str">
        <f t="shared" si="2"/>
        <v>Female</v>
      </c>
      <c r="H52" s="3" t="s">
        <v>193</v>
      </c>
      <c r="I52" s="3" t="str">
        <f t="shared" si="3"/>
        <v>Gregoryview</v>
      </c>
      <c r="J52" s="3" t="s">
        <v>194</v>
      </c>
      <c r="K52" s="3" t="str">
        <f t="shared" si="4"/>
        <v>Illinois</v>
      </c>
      <c r="L52" s="3" t="s">
        <v>12</v>
      </c>
      <c r="M52" s="3" t="str">
        <f t="shared" si="5"/>
        <v>Usa</v>
      </c>
      <c r="N52" s="3" t="s">
        <v>13</v>
      </c>
      <c r="O52" s="3" t="str">
        <f t="shared" si="6"/>
        <v>Gold</v>
      </c>
    </row>
    <row r="53" spans="1:15" x14ac:dyDescent="0.3">
      <c r="A53" s="4" t="s">
        <v>195</v>
      </c>
      <c r="B53" s="4" t="str">
        <f t="shared" si="1"/>
        <v>Cust1051</v>
      </c>
      <c r="C53" s="3" t="s">
        <v>196</v>
      </c>
      <c r="D53" s="3" t="str">
        <f t="shared" si="0"/>
        <v>Sarah Rodgers</v>
      </c>
      <c r="E53" s="3">
        <v>23</v>
      </c>
      <c r="F53" s="3" t="s">
        <v>16</v>
      </c>
      <c r="G53" s="3" t="str">
        <f t="shared" si="2"/>
        <v>Female</v>
      </c>
      <c r="H53" s="3" t="s">
        <v>197</v>
      </c>
      <c r="I53" s="3" t="str">
        <f t="shared" si="3"/>
        <v>New Julia</v>
      </c>
      <c r="J53" s="3" t="s">
        <v>43</v>
      </c>
      <c r="K53" s="3" t="str">
        <f t="shared" si="4"/>
        <v>West Virginia</v>
      </c>
      <c r="L53" s="3" t="s">
        <v>12</v>
      </c>
      <c r="M53" s="3" t="str">
        <f t="shared" si="5"/>
        <v>Usa</v>
      </c>
      <c r="N53" s="3" t="s">
        <v>13</v>
      </c>
      <c r="O53" s="3" t="str">
        <f t="shared" si="6"/>
        <v>Gold</v>
      </c>
    </row>
    <row r="54" spans="1:15" x14ac:dyDescent="0.3">
      <c r="A54" s="4" t="s">
        <v>198</v>
      </c>
      <c r="B54" s="4" t="str">
        <f t="shared" si="1"/>
        <v>Cust1052</v>
      </c>
      <c r="C54" s="3" t="s">
        <v>199</v>
      </c>
      <c r="D54" s="3" t="str">
        <f t="shared" si="0"/>
        <v>Debra Liu</v>
      </c>
      <c r="E54" s="3">
        <v>55</v>
      </c>
      <c r="F54" s="3" t="s">
        <v>9</v>
      </c>
      <c r="G54" s="3" t="str">
        <f t="shared" si="2"/>
        <v>Male</v>
      </c>
      <c r="H54" s="3" t="s">
        <v>200</v>
      </c>
      <c r="I54" s="3" t="str">
        <f t="shared" si="3"/>
        <v>South Timtown</v>
      </c>
      <c r="J54" s="3" t="s">
        <v>201</v>
      </c>
      <c r="K54" s="3" t="str">
        <f t="shared" si="4"/>
        <v>Minnesota</v>
      </c>
      <c r="L54" s="3" t="s">
        <v>12</v>
      </c>
      <c r="M54" s="3" t="str">
        <f t="shared" si="5"/>
        <v>Usa</v>
      </c>
      <c r="N54" s="3" t="s">
        <v>26</v>
      </c>
      <c r="O54" s="3" t="str">
        <f t="shared" si="6"/>
        <v>Bronze</v>
      </c>
    </row>
    <row r="55" spans="1:15" x14ac:dyDescent="0.3">
      <c r="A55" s="4" t="s">
        <v>202</v>
      </c>
      <c r="B55" s="4" t="str">
        <f t="shared" si="1"/>
        <v>Cust1053</v>
      </c>
      <c r="C55" s="3" t="s">
        <v>203</v>
      </c>
      <c r="D55" s="3" t="str">
        <f t="shared" si="0"/>
        <v>Sharon Brown</v>
      </c>
      <c r="E55" s="3">
        <v>37</v>
      </c>
      <c r="F55" s="3" t="s">
        <v>16</v>
      </c>
      <c r="G55" s="3" t="str">
        <f t="shared" si="2"/>
        <v>Female</v>
      </c>
      <c r="H55" s="3" t="s">
        <v>204</v>
      </c>
      <c r="I55" s="3" t="str">
        <f t="shared" si="3"/>
        <v>East Andrea</v>
      </c>
      <c r="J55" s="3" t="s">
        <v>156</v>
      </c>
      <c r="K55" s="3" t="str">
        <f t="shared" si="4"/>
        <v>Michigan</v>
      </c>
      <c r="L55" s="3" t="s">
        <v>12</v>
      </c>
      <c r="M55" s="3" t="str">
        <f t="shared" si="5"/>
        <v>Usa</v>
      </c>
      <c r="N55" s="3" t="s">
        <v>13</v>
      </c>
      <c r="O55" s="3" t="str">
        <f t="shared" si="6"/>
        <v>Gold</v>
      </c>
    </row>
    <row r="56" spans="1:15" x14ac:dyDescent="0.3">
      <c r="A56" s="4" t="s">
        <v>205</v>
      </c>
      <c r="B56" s="4" t="str">
        <f t="shared" si="1"/>
        <v>Cust1054</v>
      </c>
      <c r="C56" s="3" t="s">
        <v>206</v>
      </c>
      <c r="D56" s="3" t="str">
        <f t="shared" si="0"/>
        <v>Katherine Dorsey</v>
      </c>
      <c r="E56" s="3">
        <v>24</v>
      </c>
      <c r="F56" s="3" t="s">
        <v>9</v>
      </c>
      <c r="G56" s="3" t="str">
        <f t="shared" si="2"/>
        <v>Male</v>
      </c>
      <c r="H56" s="3" t="s">
        <v>207</v>
      </c>
      <c r="I56" s="3" t="str">
        <f t="shared" si="3"/>
        <v>Christopherland</v>
      </c>
      <c r="J56" s="3" t="s">
        <v>96</v>
      </c>
      <c r="K56" s="3" t="str">
        <f t="shared" si="4"/>
        <v>Oklahoma</v>
      </c>
      <c r="L56" s="3" t="s">
        <v>12</v>
      </c>
      <c r="M56" s="3" t="str">
        <f t="shared" si="5"/>
        <v>Usa</v>
      </c>
      <c r="N56" s="3" t="s">
        <v>19</v>
      </c>
      <c r="O56" s="3" t="str">
        <f t="shared" si="6"/>
        <v>Platinum</v>
      </c>
    </row>
    <row r="57" spans="1:15" x14ac:dyDescent="0.3">
      <c r="A57" s="4" t="s">
        <v>208</v>
      </c>
      <c r="B57" s="4" t="str">
        <f t="shared" si="1"/>
        <v>Cust1055</v>
      </c>
      <c r="C57" s="3" t="s">
        <v>209</v>
      </c>
      <c r="D57" s="3" t="str">
        <f t="shared" si="0"/>
        <v>Wayne Mcpherson</v>
      </c>
      <c r="E57" s="3">
        <v>56</v>
      </c>
      <c r="F57" s="3" t="s">
        <v>16</v>
      </c>
      <c r="G57" s="3" t="str">
        <f t="shared" si="2"/>
        <v>Female</v>
      </c>
      <c r="H57" s="3" t="s">
        <v>210</v>
      </c>
      <c r="I57" s="3" t="str">
        <f t="shared" si="3"/>
        <v>Edwardsfort</v>
      </c>
      <c r="J57" s="3" t="s">
        <v>201</v>
      </c>
      <c r="K57" s="3" t="str">
        <f t="shared" si="4"/>
        <v>Minnesota</v>
      </c>
      <c r="L57" s="3" t="s">
        <v>12</v>
      </c>
      <c r="M57" s="3" t="str">
        <f t="shared" si="5"/>
        <v>Usa</v>
      </c>
      <c r="N57" s="3" t="s">
        <v>26</v>
      </c>
      <c r="O57" s="3" t="str">
        <f t="shared" si="6"/>
        <v>Bronze</v>
      </c>
    </row>
    <row r="58" spans="1:15" x14ac:dyDescent="0.3">
      <c r="A58" s="4" t="s">
        <v>211</v>
      </c>
      <c r="B58" s="4" t="str">
        <f t="shared" si="1"/>
        <v>Cust1056</v>
      </c>
      <c r="C58" s="3" t="s">
        <v>212</v>
      </c>
      <c r="D58" s="3" t="str">
        <f t="shared" si="0"/>
        <v>Christopher Sutton</v>
      </c>
      <c r="E58" s="3">
        <v>49</v>
      </c>
      <c r="F58" s="3" t="s">
        <v>16</v>
      </c>
      <c r="G58" s="3" t="str">
        <f t="shared" si="2"/>
        <v>Female</v>
      </c>
      <c r="H58" s="3" t="s">
        <v>213</v>
      </c>
      <c r="I58" s="3" t="str">
        <f t="shared" si="3"/>
        <v>Deborahberg</v>
      </c>
      <c r="J58" s="3" t="s">
        <v>51</v>
      </c>
      <c r="K58" s="3" t="str">
        <f t="shared" si="4"/>
        <v>Pennsylvania</v>
      </c>
      <c r="L58" s="3" t="s">
        <v>12</v>
      </c>
      <c r="M58" s="3" t="str">
        <f t="shared" si="5"/>
        <v>Usa</v>
      </c>
      <c r="N58" s="3" t="s">
        <v>13</v>
      </c>
      <c r="O58" s="3" t="str">
        <f t="shared" si="6"/>
        <v>Gold</v>
      </c>
    </row>
    <row r="59" spans="1:15" x14ac:dyDescent="0.3">
      <c r="A59" s="4" t="s">
        <v>214</v>
      </c>
      <c r="B59" s="4" t="str">
        <f t="shared" si="1"/>
        <v>Cust1057</v>
      </c>
      <c r="C59" s="3" t="s">
        <v>215</v>
      </c>
      <c r="D59" s="3" t="str">
        <f t="shared" si="0"/>
        <v>Jay Patel</v>
      </c>
      <c r="E59" s="3">
        <v>43</v>
      </c>
      <c r="F59" s="3" t="s">
        <v>16</v>
      </c>
      <c r="G59" s="3" t="str">
        <f t="shared" si="2"/>
        <v>Female</v>
      </c>
      <c r="H59" s="3" t="s">
        <v>216</v>
      </c>
      <c r="I59" s="3" t="str">
        <f t="shared" si="3"/>
        <v>Morrisbury</v>
      </c>
      <c r="J59" s="3" t="s">
        <v>217</v>
      </c>
      <c r="K59" s="3" t="str">
        <f t="shared" si="4"/>
        <v>Rhode Island</v>
      </c>
      <c r="L59" s="3" t="s">
        <v>12</v>
      </c>
      <c r="M59" s="3" t="str">
        <f t="shared" si="5"/>
        <v>Usa</v>
      </c>
      <c r="N59" s="3" t="s">
        <v>19</v>
      </c>
      <c r="O59" s="3" t="str">
        <f t="shared" si="6"/>
        <v>Platinum</v>
      </c>
    </row>
    <row r="60" spans="1:15" x14ac:dyDescent="0.3">
      <c r="A60" s="4" t="s">
        <v>218</v>
      </c>
      <c r="B60" s="4" t="str">
        <f t="shared" si="1"/>
        <v>Cust1058</v>
      </c>
      <c r="C60" s="3" t="s">
        <v>219</v>
      </c>
      <c r="D60" s="3" t="str">
        <f t="shared" si="0"/>
        <v>Cheryl Copeland</v>
      </c>
      <c r="E60" s="3">
        <v>51</v>
      </c>
      <c r="F60" s="3" t="s">
        <v>9</v>
      </c>
      <c r="G60" s="3" t="str">
        <f t="shared" si="2"/>
        <v>Male</v>
      </c>
      <c r="H60" s="3" t="s">
        <v>220</v>
      </c>
      <c r="I60" s="3" t="str">
        <f t="shared" si="3"/>
        <v>Snowmouth</v>
      </c>
      <c r="J60" s="3" t="s">
        <v>140</v>
      </c>
      <c r="K60" s="3" t="str">
        <f t="shared" si="4"/>
        <v>Maryland</v>
      </c>
      <c r="L60" s="3" t="s">
        <v>12</v>
      </c>
      <c r="M60" s="3" t="str">
        <f t="shared" si="5"/>
        <v>Usa</v>
      </c>
      <c r="N60" s="3" t="s">
        <v>19</v>
      </c>
      <c r="O60" s="3" t="str">
        <f t="shared" si="6"/>
        <v>Platinum</v>
      </c>
    </row>
    <row r="61" spans="1:15" x14ac:dyDescent="0.3">
      <c r="A61" s="4" t="s">
        <v>221</v>
      </c>
      <c r="B61" s="4" t="str">
        <f t="shared" si="1"/>
        <v>Cust1059</v>
      </c>
      <c r="C61" s="3" t="s">
        <v>222</v>
      </c>
      <c r="D61" s="3" t="str">
        <f t="shared" si="0"/>
        <v>Alyssa Vargas</v>
      </c>
      <c r="E61" s="3">
        <v>53</v>
      </c>
      <c r="F61" s="3" t="s">
        <v>9</v>
      </c>
      <c r="G61" s="3" t="str">
        <f t="shared" si="2"/>
        <v>Male</v>
      </c>
      <c r="H61" s="3" t="s">
        <v>223</v>
      </c>
      <c r="I61" s="3" t="str">
        <f t="shared" si="3"/>
        <v>New Kathrynland</v>
      </c>
      <c r="J61" s="3" t="s">
        <v>66</v>
      </c>
      <c r="K61" s="3" t="str">
        <f t="shared" si="4"/>
        <v>Montana</v>
      </c>
      <c r="L61" s="3" t="s">
        <v>12</v>
      </c>
      <c r="M61" s="3" t="str">
        <f t="shared" si="5"/>
        <v>Usa</v>
      </c>
      <c r="N61" s="3" t="s">
        <v>19</v>
      </c>
      <c r="O61" s="3" t="str">
        <f t="shared" si="6"/>
        <v>Platinum</v>
      </c>
    </row>
    <row r="62" spans="1:15" x14ac:dyDescent="0.3">
      <c r="A62" s="4" t="s">
        <v>224</v>
      </c>
      <c r="B62" s="4" t="str">
        <f t="shared" si="1"/>
        <v>Cust1060</v>
      </c>
      <c r="C62" s="3" t="s">
        <v>225</v>
      </c>
      <c r="D62" s="3" t="str">
        <f t="shared" si="0"/>
        <v>Dr. David Smith</v>
      </c>
      <c r="E62" s="3">
        <v>22</v>
      </c>
      <c r="F62" s="3" t="s">
        <v>16</v>
      </c>
      <c r="G62" s="3" t="str">
        <f t="shared" si="2"/>
        <v>Female</v>
      </c>
      <c r="H62" s="3" t="s">
        <v>226</v>
      </c>
      <c r="I62" s="3" t="str">
        <f t="shared" si="3"/>
        <v>Schmidtchester</v>
      </c>
      <c r="J62" s="3" t="s">
        <v>163</v>
      </c>
      <c r="K62" s="3" t="str">
        <f t="shared" si="4"/>
        <v>Alaska</v>
      </c>
      <c r="L62" s="3" t="s">
        <v>12</v>
      </c>
      <c r="M62" s="3" t="str">
        <f t="shared" si="5"/>
        <v>Usa</v>
      </c>
      <c r="N62" s="3" t="s">
        <v>31</v>
      </c>
      <c r="O62" s="3" t="str">
        <f t="shared" si="6"/>
        <v>Silver</v>
      </c>
    </row>
    <row r="63" spans="1:15" x14ac:dyDescent="0.3">
      <c r="A63" s="4" t="s">
        <v>227</v>
      </c>
      <c r="B63" s="4" t="str">
        <f t="shared" si="1"/>
        <v>Cust1061</v>
      </c>
      <c r="C63" s="3" t="s">
        <v>228</v>
      </c>
      <c r="D63" s="3" t="str">
        <f t="shared" si="0"/>
        <v>Kristin Stein</v>
      </c>
      <c r="E63" s="3">
        <v>23</v>
      </c>
      <c r="F63" s="3" t="s">
        <v>9</v>
      </c>
      <c r="G63" s="3" t="str">
        <f t="shared" si="2"/>
        <v>Male</v>
      </c>
      <c r="H63" s="3" t="s">
        <v>229</v>
      </c>
      <c r="I63" s="3" t="str">
        <f t="shared" si="3"/>
        <v>Jennifermouth</v>
      </c>
      <c r="J63" s="3" t="s">
        <v>113</v>
      </c>
      <c r="K63" s="3" t="str">
        <f t="shared" si="4"/>
        <v>Missouri</v>
      </c>
      <c r="L63" s="3" t="s">
        <v>12</v>
      </c>
      <c r="M63" s="3" t="str">
        <f t="shared" si="5"/>
        <v>Usa</v>
      </c>
      <c r="N63" s="3" t="s">
        <v>31</v>
      </c>
      <c r="O63" s="3" t="str">
        <f t="shared" si="6"/>
        <v>Silver</v>
      </c>
    </row>
    <row r="64" spans="1:15" x14ac:dyDescent="0.3">
      <c r="A64" s="4" t="s">
        <v>230</v>
      </c>
      <c r="B64" s="4" t="str">
        <f t="shared" si="1"/>
        <v>Cust1062</v>
      </c>
      <c r="C64" s="3" t="s">
        <v>231</v>
      </c>
      <c r="D64" s="3" t="str">
        <f t="shared" si="0"/>
        <v>James Bean</v>
      </c>
      <c r="E64" s="3">
        <v>50</v>
      </c>
      <c r="F64" s="3" t="s">
        <v>9</v>
      </c>
      <c r="G64" s="3" t="str">
        <f t="shared" si="2"/>
        <v>Male</v>
      </c>
      <c r="H64" s="3" t="s">
        <v>232</v>
      </c>
      <c r="I64" s="3" t="str">
        <f t="shared" si="3"/>
        <v>Stevensonton</v>
      </c>
      <c r="J64" s="3" t="s">
        <v>233</v>
      </c>
      <c r="K64" s="3" t="str">
        <f t="shared" si="4"/>
        <v>New Mexico</v>
      </c>
      <c r="L64" s="3" t="s">
        <v>12</v>
      </c>
      <c r="M64" s="3" t="str">
        <f t="shared" si="5"/>
        <v>Usa</v>
      </c>
      <c r="N64" s="3" t="s">
        <v>26</v>
      </c>
      <c r="O64" s="3" t="str">
        <f t="shared" si="6"/>
        <v>Bronze</v>
      </c>
    </row>
    <row r="65" spans="1:15" x14ac:dyDescent="0.3">
      <c r="A65" s="4" t="s">
        <v>234</v>
      </c>
      <c r="B65" s="4" t="str">
        <f t="shared" si="1"/>
        <v>Cust1063</v>
      </c>
      <c r="C65" s="3" t="s">
        <v>235</v>
      </c>
      <c r="D65" s="3" t="str">
        <f t="shared" si="0"/>
        <v>Michael Daniel</v>
      </c>
      <c r="E65" s="3">
        <v>51</v>
      </c>
      <c r="F65" s="3" t="s">
        <v>9</v>
      </c>
      <c r="G65" s="3" t="str">
        <f t="shared" si="2"/>
        <v>Male</v>
      </c>
      <c r="H65" s="3" t="s">
        <v>236</v>
      </c>
      <c r="I65" s="3" t="str">
        <f t="shared" si="3"/>
        <v>New Jesse</v>
      </c>
      <c r="J65" s="3" t="s">
        <v>237</v>
      </c>
      <c r="K65" s="3" t="str">
        <f t="shared" si="4"/>
        <v>Tennessee</v>
      </c>
      <c r="L65" s="3" t="s">
        <v>12</v>
      </c>
      <c r="M65" s="3" t="str">
        <f t="shared" si="5"/>
        <v>Usa</v>
      </c>
      <c r="N65" s="3" t="s">
        <v>19</v>
      </c>
      <c r="O65" s="3" t="str">
        <f t="shared" si="6"/>
        <v>Platinum</v>
      </c>
    </row>
    <row r="66" spans="1:15" x14ac:dyDescent="0.3">
      <c r="A66" s="4" t="s">
        <v>238</v>
      </c>
      <c r="B66" s="4" t="str">
        <f t="shared" si="1"/>
        <v>Cust1064</v>
      </c>
      <c r="C66" s="3" t="s">
        <v>239</v>
      </c>
      <c r="D66" s="3" t="str">
        <f t="shared" ref="D66:D129" si="7">PROPER(TRIM(CLEAN(C66)))</f>
        <v>Mr. Mason Butler</v>
      </c>
      <c r="E66" s="3">
        <v>33</v>
      </c>
      <c r="F66" s="3" t="s">
        <v>9</v>
      </c>
      <c r="G66" s="3" t="str">
        <f t="shared" si="2"/>
        <v>Male</v>
      </c>
      <c r="H66" s="3" t="s">
        <v>240</v>
      </c>
      <c r="I66" s="3" t="str">
        <f t="shared" si="3"/>
        <v>Port Kathrynhaven</v>
      </c>
      <c r="J66" s="3" t="s">
        <v>133</v>
      </c>
      <c r="K66" s="3" t="str">
        <f t="shared" si="4"/>
        <v>Arizona</v>
      </c>
      <c r="L66" s="3" t="s">
        <v>12</v>
      </c>
      <c r="M66" s="3" t="str">
        <f t="shared" si="5"/>
        <v>Usa</v>
      </c>
      <c r="N66" s="3" t="s">
        <v>13</v>
      </c>
      <c r="O66" s="3" t="str">
        <f t="shared" si="6"/>
        <v>Gold</v>
      </c>
    </row>
    <row r="67" spans="1:15" x14ac:dyDescent="0.3">
      <c r="A67" s="4" t="s">
        <v>241</v>
      </c>
      <c r="B67" s="4" t="str">
        <f t="shared" ref="B67:B130" si="8">PROPER(TRIM(CLEAN(A67)))</f>
        <v>Cust1065</v>
      </c>
      <c r="C67" s="3" t="s">
        <v>242</v>
      </c>
      <c r="D67" s="3" t="str">
        <f t="shared" si="7"/>
        <v>Michael Thomas</v>
      </c>
      <c r="E67" s="3">
        <v>21</v>
      </c>
      <c r="F67" s="3" t="s">
        <v>16</v>
      </c>
      <c r="G67" s="3" t="str">
        <f t="shared" ref="G67:G130" si="9">PROPER(TRIM(CLEAN(F67)))</f>
        <v>Female</v>
      </c>
      <c r="H67" s="3" t="s">
        <v>243</v>
      </c>
      <c r="I67" s="3" t="str">
        <f t="shared" ref="I67:I130" si="10">PROPER(TRIM(CLEAN(H67)))</f>
        <v>Woodmouth</v>
      </c>
      <c r="J67" s="3" t="s">
        <v>184</v>
      </c>
      <c r="K67" s="3" t="str">
        <f t="shared" ref="K67:K130" si="11">PROPER(TRIM(CLEAN(J67)))</f>
        <v>Nevada</v>
      </c>
      <c r="L67" s="3" t="s">
        <v>12</v>
      </c>
      <c r="M67" s="3" t="str">
        <f t="shared" ref="M67:M130" si="12">PROPER(TRIM(CLEAN(L67)))</f>
        <v>Usa</v>
      </c>
      <c r="N67" s="3" t="s">
        <v>31</v>
      </c>
      <c r="O67" s="3" t="str">
        <f t="shared" ref="O67:O130" si="13">IF(ISBLANK(N67), "Unknown",N67)</f>
        <v>Silver</v>
      </c>
    </row>
    <row r="68" spans="1:15" x14ac:dyDescent="0.3">
      <c r="A68" s="4" t="s">
        <v>244</v>
      </c>
      <c r="B68" s="4" t="str">
        <f t="shared" si="8"/>
        <v>Cust1066</v>
      </c>
      <c r="C68" s="3" t="s">
        <v>245</v>
      </c>
      <c r="D68" s="3" t="str">
        <f t="shared" si="7"/>
        <v>Cody Diaz</v>
      </c>
      <c r="E68" s="3">
        <v>27</v>
      </c>
      <c r="F68" s="3" t="s">
        <v>16</v>
      </c>
      <c r="G68" s="3" t="str">
        <f t="shared" si="9"/>
        <v>Female</v>
      </c>
      <c r="H68" s="3" t="s">
        <v>246</v>
      </c>
      <c r="I68" s="3" t="str">
        <f t="shared" si="10"/>
        <v>South Aaronside</v>
      </c>
      <c r="J68" s="3" t="s">
        <v>47</v>
      </c>
      <c r="K68" s="3" t="str">
        <f t="shared" si="11"/>
        <v>New Hampshire</v>
      </c>
      <c r="L68" s="3" t="s">
        <v>12</v>
      </c>
      <c r="M68" s="3" t="str">
        <f t="shared" si="12"/>
        <v>Usa</v>
      </c>
      <c r="N68" s="3" t="s">
        <v>31</v>
      </c>
      <c r="O68" s="3" t="str">
        <f t="shared" si="13"/>
        <v>Silver</v>
      </c>
    </row>
    <row r="69" spans="1:15" x14ac:dyDescent="0.3">
      <c r="A69" s="4" t="s">
        <v>247</v>
      </c>
      <c r="B69" s="4" t="str">
        <f t="shared" si="8"/>
        <v>Cust1067</v>
      </c>
      <c r="C69" s="3" t="s">
        <v>248</v>
      </c>
      <c r="D69" s="3" t="str">
        <f t="shared" si="7"/>
        <v>Amber Mcclain</v>
      </c>
      <c r="E69" s="3">
        <v>58</v>
      </c>
      <c r="F69" s="3" t="s">
        <v>9</v>
      </c>
      <c r="G69" s="3" t="str">
        <f t="shared" si="9"/>
        <v>Male</v>
      </c>
      <c r="H69" s="3" t="s">
        <v>249</v>
      </c>
      <c r="I69" s="3" t="str">
        <f t="shared" si="10"/>
        <v>Brendaburgh</v>
      </c>
      <c r="J69" s="3" t="s">
        <v>250</v>
      </c>
      <c r="K69" s="3" t="str">
        <f t="shared" si="11"/>
        <v>Florida</v>
      </c>
      <c r="L69" s="3" t="s">
        <v>12</v>
      </c>
      <c r="M69" s="3" t="str">
        <f t="shared" si="12"/>
        <v>Usa</v>
      </c>
      <c r="N69" s="3" t="s">
        <v>31</v>
      </c>
      <c r="O69" s="3" t="str">
        <f t="shared" si="13"/>
        <v>Silver</v>
      </c>
    </row>
    <row r="70" spans="1:15" x14ac:dyDescent="0.3">
      <c r="A70" s="4" t="s">
        <v>251</v>
      </c>
      <c r="B70" s="4" t="str">
        <f t="shared" si="8"/>
        <v>Cust1068</v>
      </c>
      <c r="C70" s="3" t="s">
        <v>252</v>
      </c>
      <c r="D70" s="3" t="str">
        <f t="shared" si="7"/>
        <v>Mr. Mark Beasley</v>
      </c>
      <c r="E70" s="3">
        <v>24</v>
      </c>
      <c r="F70" s="3" t="s">
        <v>16</v>
      </c>
      <c r="G70" s="3" t="str">
        <f t="shared" si="9"/>
        <v>Female</v>
      </c>
      <c r="H70" s="3" t="s">
        <v>253</v>
      </c>
      <c r="I70" s="3" t="str">
        <f t="shared" si="10"/>
        <v>West Johnchester</v>
      </c>
      <c r="J70" s="3" t="s">
        <v>254</v>
      </c>
      <c r="K70" s="3" t="str">
        <f t="shared" si="11"/>
        <v>Indiana</v>
      </c>
      <c r="L70" s="3" t="s">
        <v>12</v>
      </c>
      <c r="M70" s="3" t="str">
        <f t="shared" si="12"/>
        <v>Usa</v>
      </c>
      <c r="N70" s="3" t="s">
        <v>31</v>
      </c>
      <c r="O70" s="3" t="str">
        <f t="shared" si="13"/>
        <v>Silver</v>
      </c>
    </row>
    <row r="71" spans="1:15" x14ac:dyDescent="0.3">
      <c r="A71" s="4" t="s">
        <v>255</v>
      </c>
      <c r="B71" s="4" t="str">
        <f t="shared" si="8"/>
        <v>Cust1069</v>
      </c>
      <c r="C71" s="3" t="s">
        <v>256</v>
      </c>
      <c r="D71" s="3" t="str">
        <f t="shared" si="7"/>
        <v>Roy Cole</v>
      </c>
      <c r="E71" s="3">
        <v>24</v>
      </c>
      <c r="F71" s="3" t="s">
        <v>16</v>
      </c>
      <c r="G71" s="3" t="str">
        <f t="shared" si="9"/>
        <v>Female</v>
      </c>
      <c r="H71" s="3" t="s">
        <v>257</v>
      </c>
      <c r="I71" s="3" t="str">
        <f t="shared" si="10"/>
        <v>North Cynthiatown</v>
      </c>
      <c r="J71" s="3" t="s">
        <v>88</v>
      </c>
      <c r="K71" s="3" t="str">
        <f t="shared" si="11"/>
        <v>New Jersey</v>
      </c>
      <c r="L71" s="3" t="s">
        <v>12</v>
      </c>
      <c r="M71" s="3" t="str">
        <f t="shared" si="12"/>
        <v>Usa</v>
      </c>
      <c r="N71" s="3" t="s">
        <v>19</v>
      </c>
      <c r="O71" s="3" t="str">
        <f t="shared" si="13"/>
        <v>Platinum</v>
      </c>
    </row>
    <row r="72" spans="1:15" x14ac:dyDescent="0.3">
      <c r="A72" s="4" t="s">
        <v>258</v>
      </c>
      <c r="B72" s="4" t="str">
        <f t="shared" si="8"/>
        <v>Cust1070</v>
      </c>
      <c r="C72" s="3" t="s">
        <v>259</v>
      </c>
      <c r="D72" s="3" t="str">
        <f t="shared" si="7"/>
        <v>Eric Singh</v>
      </c>
      <c r="E72" s="3">
        <v>29</v>
      </c>
      <c r="F72" s="3" t="s">
        <v>16</v>
      </c>
      <c r="G72" s="3" t="str">
        <f t="shared" si="9"/>
        <v>Female</v>
      </c>
      <c r="H72" s="3" t="s">
        <v>260</v>
      </c>
      <c r="I72" s="3" t="str">
        <f t="shared" si="10"/>
        <v>Port Lisa</v>
      </c>
      <c r="J72" s="3" t="s">
        <v>233</v>
      </c>
      <c r="K72" s="3" t="str">
        <f t="shared" si="11"/>
        <v>New Mexico</v>
      </c>
      <c r="L72" s="3" t="s">
        <v>12</v>
      </c>
      <c r="M72" s="3" t="str">
        <f t="shared" si="12"/>
        <v>Usa</v>
      </c>
      <c r="N72" s="3" t="s">
        <v>13</v>
      </c>
      <c r="O72" s="3" t="str">
        <f t="shared" si="13"/>
        <v>Gold</v>
      </c>
    </row>
    <row r="73" spans="1:15" x14ac:dyDescent="0.3">
      <c r="A73" s="4" t="s">
        <v>261</v>
      </c>
      <c r="B73" s="4" t="str">
        <f t="shared" si="8"/>
        <v>Cust1071</v>
      </c>
      <c r="C73" s="3" t="s">
        <v>262</v>
      </c>
      <c r="D73" s="3" t="str">
        <f t="shared" si="7"/>
        <v>Andrea Perez</v>
      </c>
      <c r="E73" s="3">
        <v>61</v>
      </c>
      <c r="F73" s="3" t="s">
        <v>16</v>
      </c>
      <c r="G73" s="3" t="str">
        <f t="shared" si="9"/>
        <v>Female</v>
      </c>
      <c r="H73" s="3" t="s">
        <v>263</v>
      </c>
      <c r="I73" s="3" t="str">
        <f t="shared" si="10"/>
        <v>South Shaun</v>
      </c>
      <c r="J73" s="3" t="s">
        <v>233</v>
      </c>
      <c r="K73" s="3" t="str">
        <f t="shared" si="11"/>
        <v>New Mexico</v>
      </c>
      <c r="L73" s="3" t="s">
        <v>12</v>
      </c>
      <c r="M73" s="3" t="str">
        <f t="shared" si="12"/>
        <v>Usa</v>
      </c>
      <c r="N73" s="3" t="s">
        <v>13</v>
      </c>
      <c r="O73" s="3" t="str">
        <f t="shared" si="13"/>
        <v>Gold</v>
      </c>
    </row>
    <row r="74" spans="1:15" x14ac:dyDescent="0.3">
      <c r="A74" s="4" t="s">
        <v>264</v>
      </c>
      <c r="B74" s="4" t="str">
        <f t="shared" si="8"/>
        <v>Cust1072</v>
      </c>
      <c r="C74" s="3" t="s">
        <v>265</v>
      </c>
      <c r="D74" s="3" t="str">
        <f t="shared" si="7"/>
        <v>Tonya Burch</v>
      </c>
      <c r="E74" s="3">
        <v>39</v>
      </c>
      <c r="F74" s="3" t="s">
        <v>16</v>
      </c>
      <c r="G74" s="3" t="str">
        <f t="shared" si="9"/>
        <v>Female</v>
      </c>
      <c r="H74" s="3" t="s">
        <v>266</v>
      </c>
      <c r="I74" s="3" t="str">
        <f t="shared" si="10"/>
        <v>Olsonhaven</v>
      </c>
      <c r="J74" s="3" t="s">
        <v>267</v>
      </c>
      <c r="K74" s="3" t="str">
        <f t="shared" si="11"/>
        <v>Iowa</v>
      </c>
      <c r="L74" s="3" t="s">
        <v>12</v>
      </c>
      <c r="M74" s="3" t="str">
        <f t="shared" si="12"/>
        <v>Usa</v>
      </c>
      <c r="N74" s="3" t="s">
        <v>13</v>
      </c>
      <c r="O74" s="3" t="str">
        <f t="shared" si="13"/>
        <v>Gold</v>
      </c>
    </row>
    <row r="75" spans="1:15" x14ac:dyDescent="0.3">
      <c r="A75" s="4" t="s">
        <v>268</v>
      </c>
      <c r="B75" s="4" t="str">
        <f t="shared" si="8"/>
        <v>Cust1073</v>
      </c>
      <c r="C75" s="3" t="s">
        <v>269</v>
      </c>
      <c r="D75" s="3" t="str">
        <f t="shared" si="7"/>
        <v>Christopher Brown</v>
      </c>
      <c r="E75" s="3">
        <v>56</v>
      </c>
      <c r="F75" s="3" t="s">
        <v>16</v>
      </c>
      <c r="G75" s="3" t="str">
        <f t="shared" si="9"/>
        <v>Female</v>
      </c>
      <c r="H75" s="3" t="s">
        <v>270</v>
      </c>
      <c r="I75" s="3" t="str">
        <f t="shared" si="10"/>
        <v>Sandrastad</v>
      </c>
      <c r="J75" s="3" t="s">
        <v>43</v>
      </c>
      <c r="K75" s="3" t="str">
        <f t="shared" si="11"/>
        <v>West Virginia</v>
      </c>
      <c r="L75" s="3" t="s">
        <v>12</v>
      </c>
      <c r="M75" s="3" t="str">
        <f t="shared" si="12"/>
        <v>Usa</v>
      </c>
      <c r="N75" s="3" t="s">
        <v>31</v>
      </c>
      <c r="O75" s="3" t="str">
        <f t="shared" si="13"/>
        <v>Silver</v>
      </c>
    </row>
    <row r="76" spans="1:15" x14ac:dyDescent="0.3">
      <c r="A76" s="4" t="s">
        <v>271</v>
      </c>
      <c r="B76" s="4" t="str">
        <f t="shared" si="8"/>
        <v>Cust1074</v>
      </c>
      <c r="C76" s="3" t="s">
        <v>272</v>
      </c>
      <c r="D76" s="3" t="str">
        <f t="shared" si="7"/>
        <v>John Mayer</v>
      </c>
      <c r="E76" s="3">
        <v>58</v>
      </c>
      <c r="F76" s="3" t="s">
        <v>9</v>
      </c>
      <c r="G76" s="3" t="str">
        <f t="shared" si="9"/>
        <v>Male</v>
      </c>
      <c r="H76" s="3" t="s">
        <v>273</v>
      </c>
      <c r="I76" s="3" t="str">
        <f t="shared" si="10"/>
        <v>Longport</v>
      </c>
      <c r="J76" s="3" t="s">
        <v>274</v>
      </c>
      <c r="K76" s="3" t="str">
        <f t="shared" si="11"/>
        <v>Colorado</v>
      </c>
      <c r="L76" s="3" t="s">
        <v>12</v>
      </c>
      <c r="M76" s="3" t="str">
        <f t="shared" si="12"/>
        <v>Usa</v>
      </c>
      <c r="N76" s="3" t="s">
        <v>26</v>
      </c>
      <c r="O76" s="3" t="str">
        <f t="shared" si="13"/>
        <v>Bronze</v>
      </c>
    </row>
    <row r="77" spans="1:15" x14ac:dyDescent="0.3">
      <c r="A77" s="4" t="s">
        <v>275</v>
      </c>
      <c r="B77" s="4" t="str">
        <f t="shared" si="8"/>
        <v>Cust1075</v>
      </c>
      <c r="C77" s="3" t="s">
        <v>276</v>
      </c>
      <c r="D77" s="3" t="str">
        <f t="shared" si="7"/>
        <v>Rhonda Morales</v>
      </c>
      <c r="E77" s="3">
        <v>61</v>
      </c>
      <c r="F77" s="3" t="s">
        <v>16</v>
      </c>
      <c r="G77" s="3" t="str">
        <f t="shared" si="9"/>
        <v>Female</v>
      </c>
      <c r="H77" s="3" t="s">
        <v>277</v>
      </c>
      <c r="I77" s="3" t="str">
        <f t="shared" si="10"/>
        <v>Lake Barryfurt</v>
      </c>
      <c r="J77" s="3" t="s">
        <v>30</v>
      </c>
      <c r="K77" s="3" t="str">
        <f t="shared" si="11"/>
        <v>California</v>
      </c>
      <c r="L77" s="3" t="s">
        <v>12</v>
      </c>
      <c r="M77" s="3" t="str">
        <f t="shared" si="12"/>
        <v>Usa</v>
      </c>
      <c r="N77" s="3" t="s">
        <v>13</v>
      </c>
      <c r="O77" s="3" t="str">
        <f t="shared" si="13"/>
        <v>Gold</v>
      </c>
    </row>
    <row r="78" spans="1:15" x14ac:dyDescent="0.3">
      <c r="A78" s="4" t="s">
        <v>278</v>
      </c>
      <c r="B78" s="4" t="str">
        <f t="shared" si="8"/>
        <v>Cust1076</v>
      </c>
      <c r="C78" s="3" t="s">
        <v>279</v>
      </c>
      <c r="D78" s="3" t="str">
        <f t="shared" si="7"/>
        <v>Nathan Campbell</v>
      </c>
      <c r="E78" s="3">
        <v>37</v>
      </c>
      <c r="F78" s="3" t="s">
        <v>9</v>
      </c>
      <c r="G78" s="3" t="str">
        <f t="shared" si="9"/>
        <v>Male</v>
      </c>
      <c r="H78" s="3" t="s">
        <v>280</v>
      </c>
      <c r="I78" s="3" t="str">
        <f t="shared" si="10"/>
        <v>Rodrigueztown</v>
      </c>
      <c r="J78" s="3" t="s">
        <v>96</v>
      </c>
      <c r="K78" s="3" t="str">
        <f t="shared" si="11"/>
        <v>Oklahoma</v>
      </c>
      <c r="L78" s="3" t="s">
        <v>12</v>
      </c>
      <c r="M78" s="3" t="str">
        <f t="shared" si="12"/>
        <v>Usa</v>
      </c>
      <c r="N78" s="3" t="s">
        <v>13</v>
      </c>
      <c r="O78" s="3" t="str">
        <f t="shared" si="13"/>
        <v>Gold</v>
      </c>
    </row>
    <row r="79" spans="1:15" x14ac:dyDescent="0.3">
      <c r="A79" s="4" t="s">
        <v>281</v>
      </c>
      <c r="B79" s="4" t="str">
        <f t="shared" si="8"/>
        <v>Cust1077</v>
      </c>
      <c r="C79" s="3" t="s">
        <v>282</v>
      </c>
      <c r="D79" s="3" t="str">
        <f t="shared" si="7"/>
        <v>Katherine Young</v>
      </c>
      <c r="E79" s="3">
        <v>29</v>
      </c>
      <c r="F79" s="3" t="s">
        <v>9</v>
      </c>
      <c r="G79" s="3" t="str">
        <f t="shared" si="9"/>
        <v>Male</v>
      </c>
      <c r="H79" s="3" t="s">
        <v>283</v>
      </c>
      <c r="I79" s="3" t="str">
        <f t="shared" si="10"/>
        <v>North Valeriemouth</v>
      </c>
      <c r="J79" s="3" t="s">
        <v>171</v>
      </c>
      <c r="K79" s="3" t="str">
        <f t="shared" si="11"/>
        <v>Vermont</v>
      </c>
      <c r="L79" s="3" t="s">
        <v>12</v>
      </c>
      <c r="M79" s="3" t="str">
        <f t="shared" si="12"/>
        <v>Usa</v>
      </c>
      <c r="N79" s="3" t="s">
        <v>13</v>
      </c>
      <c r="O79" s="3" t="str">
        <f t="shared" si="13"/>
        <v>Gold</v>
      </c>
    </row>
    <row r="80" spans="1:15" x14ac:dyDescent="0.3">
      <c r="A80" s="4" t="s">
        <v>284</v>
      </c>
      <c r="B80" s="4" t="str">
        <f t="shared" si="8"/>
        <v>Cust1078</v>
      </c>
      <c r="C80" s="3" t="s">
        <v>285</v>
      </c>
      <c r="D80" s="3" t="str">
        <f t="shared" si="7"/>
        <v>Cody Blake</v>
      </c>
      <c r="E80" s="3">
        <v>21</v>
      </c>
      <c r="F80" s="3" t="s">
        <v>9</v>
      </c>
      <c r="G80" s="3" t="str">
        <f t="shared" si="9"/>
        <v>Male</v>
      </c>
      <c r="H80" s="3" t="s">
        <v>286</v>
      </c>
      <c r="I80" s="3" t="str">
        <f t="shared" si="10"/>
        <v>North Scottport</v>
      </c>
      <c r="J80" s="3" t="s">
        <v>287</v>
      </c>
      <c r="K80" s="3" t="str">
        <f t="shared" si="11"/>
        <v>Virginia</v>
      </c>
      <c r="L80" s="3" t="s">
        <v>12</v>
      </c>
      <c r="M80" s="3" t="str">
        <f t="shared" si="12"/>
        <v>Usa</v>
      </c>
      <c r="N80" s="3" t="s">
        <v>13</v>
      </c>
      <c r="O80" s="3" t="str">
        <f t="shared" si="13"/>
        <v>Gold</v>
      </c>
    </row>
    <row r="81" spans="1:15" x14ac:dyDescent="0.3">
      <c r="A81" s="4" t="s">
        <v>288</v>
      </c>
      <c r="B81" s="4" t="str">
        <f t="shared" si="8"/>
        <v>Cust1079</v>
      </c>
      <c r="C81" s="3" t="s">
        <v>289</v>
      </c>
      <c r="D81" s="3" t="str">
        <f t="shared" si="7"/>
        <v>Molly Gardner</v>
      </c>
      <c r="E81" s="3">
        <v>22</v>
      </c>
      <c r="F81" s="3" t="s">
        <v>16</v>
      </c>
      <c r="G81" s="3" t="str">
        <f t="shared" si="9"/>
        <v>Female</v>
      </c>
      <c r="H81" s="3" t="s">
        <v>290</v>
      </c>
      <c r="I81" s="3" t="str">
        <f t="shared" si="10"/>
        <v>Nicoleborough</v>
      </c>
      <c r="J81" s="3" t="s">
        <v>291</v>
      </c>
      <c r="K81" s="3" t="str">
        <f t="shared" si="11"/>
        <v>Arkansas</v>
      </c>
      <c r="L81" s="3" t="s">
        <v>12</v>
      </c>
      <c r="M81" s="3" t="str">
        <f t="shared" si="12"/>
        <v>Usa</v>
      </c>
      <c r="N81" s="3" t="s">
        <v>19</v>
      </c>
      <c r="O81" s="3" t="str">
        <f t="shared" si="13"/>
        <v>Platinum</v>
      </c>
    </row>
    <row r="82" spans="1:15" x14ac:dyDescent="0.3">
      <c r="A82" s="4" t="s">
        <v>292</v>
      </c>
      <c r="B82" s="4" t="str">
        <f t="shared" si="8"/>
        <v>Cust1080</v>
      </c>
      <c r="C82" s="3" t="s">
        <v>293</v>
      </c>
      <c r="D82" s="3" t="str">
        <f t="shared" si="7"/>
        <v>Jennifer Garcia</v>
      </c>
      <c r="E82" s="3">
        <v>61</v>
      </c>
      <c r="F82" s="3" t="s">
        <v>16</v>
      </c>
      <c r="G82" s="3" t="str">
        <f t="shared" si="9"/>
        <v>Female</v>
      </c>
      <c r="H82" s="3" t="s">
        <v>294</v>
      </c>
      <c r="I82" s="3" t="str">
        <f t="shared" si="10"/>
        <v>New Sean</v>
      </c>
      <c r="J82" s="3" t="s">
        <v>233</v>
      </c>
      <c r="K82" s="3" t="str">
        <f t="shared" si="11"/>
        <v>New Mexico</v>
      </c>
      <c r="L82" s="3" t="s">
        <v>12</v>
      </c>
      <c r="M82" s="3" t="str">
        <f t="shared" si="12"/>
        <v>Usa</v>
      </c>
      <c r="N82" s="3" t="s">
        <v>26</v>
      </c>
      <c r="O82" s="3" t="str">
        <f t="shared" si="13"/>
        <v>Bronze</v>
      </c>
    </row>
    <row r="83" spans="1:15" x14ac:dyDescent="0.3">
      <c r="A83" s="4" t="s">
        <v>295</v>
      </c>
      <c r="B83" s="4" t="str">
        <f t="shared" si="8"/>
        <v>Cust1081</v>
      </c>
      <c r="C83" s="3" t="s">
        <v>296</v>
      </c>
      <c r="D83" s="3" t="str">
        <f t="shared" si="7"/>
        <v>Krystal Ford</v>
      </c>
      <c r="E83" s="3">
        <v>34</v>
      </c>
      <c r="F83" s="3" t="s">
        <v>16</v>
      </c>
      <c r="G83" s="3" t="str">
        <f t="shared" si="9"/>
        <v>Female</v>
      </c>
      <c r="H83" s="3" t="s">
        <v>297</v>
      </c>
      <c r="I83" s="3" t="str">
        <f t="shared" si="10"/>
        <v>South David</v>
      </c>
      <c r="J83" s="3" t="s">
        <v>133</v>
      </c>
      <c r="K83" s="3" t="str">
        <f t="shared" si="11"/>
        <v>Arizona</v>
      </c>
      <c r="L83" s="3" t="s">
        <v>12</v>
      </c>
      <c r="M83" s="3" t="str">
        <f t="shared" si="12"/>
        <v>Usa</v>
      </c>
      <c r="N83" s="3" t="s">
        <v>19</v>
      </c>
      <c r="O83" s="3" t="str">
        <f t="shared" si="13"/>
        <v>Platinum</v>
      </c>
    </row>
    <row r="84" spans="1:15" x14ac:dyDescent="0.3">
      <c r="A84" s="4" t="s">
        <v>298</v>
      </c>
      <c r="B84" s="4" t="str">
        <f t="shared" si="8"/>
        <v>Cust1082</v>
      </c>
      <c r="C84" s="3" t="s">
        <v>299</v>
      </c>
      <c r="D84" s="3" t="str">
        <f t="shared" si="7"/>
        <v>George Rosario</v>
      </c>
      <c r="E84" s="3">
        <v>53</v>
      </c>
      <c r="F84" s="3" t="s">
        <v>9</v>
      </c>
      <c r="G84" s="3" t="str">
        <f t="shared" si="9"/>
        <v>Male</v>
      </c>
      <c r="H84" s="3" t="s">
        <v>300</v>
      </c>
      <c r="I84" s="3" t="str">
        <f t="shared" si="10"/>
        <v>Leburgh</v>
      </c>
      <c r="J84" s="3" t="s">
        <v>250</v>
      </c>
      <c r="K84" s="3" t="str">
        <f t="shared" si="11"/>
        <v>Florida</v>
      </c>
      <c r="L84" s="3" t="s">
        <v>12</v>
      </c>
      <c r="M84" s="3" t="str">
        <f t="shared" si="12"/>
        <v>Usa</v>
      </c>
      <c r="N84" s="3" t="s">
        <v>26</v>
      </c>
      <c r="O84" s="3" t="str">
        <f t="shared" si="13"/>
        <v>Bronze</v>
      </c>
    </row>
    <row r="85" spans="1:15" x14ac:dyDescent="0.3">
      <c r="A85" s="4" t="s">
        <v>301</v>
      </c>
      <c r="B85" s="4" t="str">
        <f t="shared" si="8"/>
        <v>Cust1083</v>
      </c>
      <c r="C85" s="3" t="s">
        <v>302</v>
      </c>
      <c r="D85" s="3" t="str">
        <f t="shared" si="7"/>
        <v>Thomas Robinson</v>
      </c>
      <c r="E85" s="3">
        <v>48</v>
      </c>
      <c r="F85" s="3" t="s">
        <v>16</v>
      </c>
      <c r="G85" s="3" t="str">
        <f t="shared" si="9"/>
        <v>Female</v>
      </c>
      <c r="H85" s="3" t="s">
        <v>303</v>
      </c>
      <c r="I85" s="3" t="str">
        <f t="shared" si="10"/>
        <v>Nicholastown</v>
      </c>
      <c r="J85" s="3" t="s">
        <v>81</v>
      </c>
      <c r="K85" s="3" t="str">
        <f t="shared" si="11"/>
        <v>Georgia</v>
      </c>
      <c r="L85" s="3" t="s">
        <v>12</v>
      </c>
      <c r="M85" s="3" t="str">
        <f t="shared" si="12"/>
        <v>Usa</v>
      </c>
      <c r="N85" s="3" t="s">
        <v>26</v>
      </c>
      <c r="O85" s="3" t="str">
        <f t="shared" si="13"/>
        <v>Bronze</v>
      </c>
    </row>
    <row r="86" spans="1:15" x14ac:dyDescent="0.3">
      <c r="A86" s="4" t="s">
        <v>304</v>
      </c>
      <c r="B86" s="4" t="str">
        <f t="shared" si="8"/>
        <v>Cust1084</v>
      </c>
      <c r="C86" s="3" t="s">
        <v>305</v>
      </c>
      <c r="D86" s="3" t="str">
        <f t="shared" si="7"/>
        <v>Christy Hoffman</v>
      </c>
      <c r="E86" s="3">
        <v>26</v>
      </c>
      <c r="F86" s="3" t="s">
        <v>16</v>
      </c>
      <c r="G86" s="3" t="str">
        <f t="shared" si="9"/>
        <v>Female</v>
      </c>
      <c r="H86" s="3" t="s">
        <v>306</v>
      </c>
      <c r="I86" s="3" t="str">
        <f t="shared" si="10"/>
        <v>Garyberg</v>
      </c>
      <c r="J86" s="3" t="s">
        <v>254</v>
      </c>
      <c r="K86" s="3" t="str">
        <f t="shared" si="11"/>
        <v>Indiana</v>
      </c>
      <c r="L86" s="3" t="s">
        <v>12</v>
      </c>
      <c r="M86" s="3" t="str">
        <f t="shared" si="12"/>
        <v>Usa</v>
      </c>
      <c r="N86" s="3" t="s">
        <v>19</v>
      </c>
      <c r="O86" s="3" t="str">
        <f t="shared" si="13"/>
        <v>Platinum</v>
      </c>
    </row>
    <row r="87" spans="1:15" x14ac:dyDescent="0.3">
      <c r="A87" s="4" t="s">
        <v>307</v>
      </c>
      <c r="B87" s="4" t="str">
        <f t="shared" si="8"/>
        <v>Cust1085</v>
      </c>
      <c r="C87" s="3" t="s">
        <v>308</v>
      </c>
      <c r="D87" s="3" t="str">
        <f t="shared" si="7"/>
        <v>Richard Delgado</v>
      </c>
      <c r="E87" s="3">
        <v>36</v>
      </c>
      <c r="F87" s="3" t="s">
        <v>9</v>
      </c>
      <c r="G87" s="3" t="str">
        <f t="shared" si="9"/>
        <v>Male</v>
      </c>
      <c r="H87" s="3" t="s">
        <v>309</v>
      </c>
      <c r="I87" s="3" t="str">
        <f t="shared" si="10"/>
        <v>West Theodorechester</v>
      </c>
      <c r="J87" s="3" t="s">
        <v>51</v>
      </c>
      <c r="K87" s="3" t="str">
        <f t="shared" si="11"/>
        <v>Pennsylvania</v>
      </c>
      <c r="L87" s="3" t="s">
        <v>12</v>
      </c>
      <c r="M87" s="3" t="str">
        <f t="shared" si="12"/>
        <v>Usa</v>
      </c>
      <c r="N87" s="3" t="s">
        <v>31</v>
      </c>
      <c r="O87" s="3" t="str">
        <f t="shared" si="13"/>
        <v>Silver</v>
      </c>
    </row>
    <row r="88" spans="1:15" x14ac:dyDescent="0.3">
      <c r="A88" s="4" t="s">
        <v>310</v>
      </c>
      <c r="B88" s="4" t="str">
        <f t="shared" si="8"/>
        <v>Cust1086</v>
      </c>
      <c r="C88" s="3" t="s">
        <v>311</v>
      </c>
      <c r="D88" s="3" t="str">
        <f t="shared" si="7"/>
        <v>Tammy Miller Md</v>
      </c>
      <c r="E88" s="3">
        <v>19</v>
      </c>
      <c r="F88" s="3" t="s">
        <v>16</v>
      </c>
      <c r="G88" s="3" t="str">
        <f t="shared" si="9"/>
        <v>Female</v>
      </c>
      <c r="H88" s="3" t="s">
        <v>312</v>
      </c>
      <c r="I88" s="3" t="str">
        <f t="shared" si="10"/>
        <v>Austinfurt</v>
      </c>
      <c r="J88" s="3" t="s">
        <v>313</v>
      </c>
      <c r="K88" s="3" t="str">
        <f t="shared" si="11"/>
        <v>Mississippi</v>
      </c>
      <c r="L88" s="3" t="s">
        <v>12</v>
      </c>
      <c r="M88" s="3" t="str">
        <f t="shared" si="12"/>
        <v>Usa</v>
      </c>
      <c r="N88" s="3" t="s">
        <v>13</v>
      </c>
      <c r="O88" s="3" t="str">
        <f t="shared" si="13"/>
        <v>Gold</v>
      </c>
    </row>
    <row r="89" spans="1:15" x14ac:dyDescent="0.3">
      <c r="A89" s="4" t="s">
        <v>314</v>
      </c>
      <c r="B89" s="4" t="str">
        <f t="shared" si="8"/>
        <v>Cust1087</v>
      </c>
      <c r="C89" s="3" t="s">
        <v>315</v>
      </c>
      <c r="D89" s="3" t="str">
        <f t="shared" si="7"/>
        <v>Melissa Duffy Md</v>
      </c>
      <c r="E89" s="3">
        <v>58</v>
      </c>
      <c r="F89" s="3" t="s">
        <v>16</v>
      </c>
      <c r="G89" s="3" t="str">
        <f t="shared" si="9"/>
        <v>Female</v>
      </c>
      <c r="H89" s="3" t="s">
        <v>316</v>
      </c>
      <c r="I89" s="3" t="str">
        <f t="shared" si="10"/>
        <v>East Jenna</v>
      </c>
      <c r="J89" s="3" t="s">
        <v>317</v>
      </c>
      <c r="K89" s="3" t="str">
        <f t="shared" si="11"/>
        <v>South Carolina</v>
      </c>
      <c r="L89" s="3" t="s">
        <v>12</v>
      </c>
      <c r="M89" s="3" t="str">
        <f t="shared" si="12"/>
        <v>Usa</v>
      </c>
      <c r="N89" s="3" t="s">
        <v>26</v>
      </c>
      <c r="O89" s="3" t="str">
        <f t="shared" si="13"/>
        <v>Bronze</v>
      </c>
    </row>
    <row r="90" spans="1:15" x14ac:dyDescent="0.3">
      <c r="A90" s="4" t="s">
        <v>318</v>
      </c>
      <c r="B90" s="4" t="str">
        <f t="shared" si="8"/>
        <v>Cust1088</v>
      </c>
      <c r="C90" s="3" t="s">
        <v>319</v>
      </c>
      <c r="D90" s="3" t="str">
        <f t="shared" si="7"/>
        <v>Timothy Wright</v>
      </c>
      <c r="E90" s="3">
        <v>58</v>
      </c>
      <c r="F90" s="3" t="s">
        <v>9</v>
      </c>
      <c r="G90" s="3" t="str">
        <f t="shared" si="9"/>
        <v>Male</v>
      </c>
      <c r="H90" s="3" t="s">
        <v>320</v>
      </c>
      <c r="I90" s="3" t="str">
        <f t="shared" si="10"/>
        <v>Ashleystad</v>
      </c>
      <c r="J90" s="3" t="s">
        <v>291</v>
      </c>
      <c r="K90" s="3" t="str">
        <f t="shared" si="11"/>
        <v>Arkansas</v>
      </c>
      <c r="L90" s="3" t="s">
        <v>12</v>
      </c>
      <c r="M90" s="3" t="str">
        <f t="shared" si="12"/>
        <v>Usa</v>
      </c>
      <c r="N90" s="3" t="s">
        <v>31</v>
      </c>
      <c r="O90" s="3" t="str">
        <f t="shared" si="13"/>
        <v>Silver</v>
      </c>
    </row>
    <row r="91" spans="1:15" x14ac:dyDescent="0.3">
      <c r="A91" s="4" t="s">
        <v>321</v>
      </c>
      <c r="B91" s="4" t="str">
        <f t="shared" si="8"/>
        <v>Cust1089</v>
      </c>
      <c r="C91" s="3" t="s">
        <v>322</v>
      </c>
      <c r="D91" s="3" t="str">
        <f t="shared" si="7"/>
        <v>Jamie Yoder</v>
      </c>
      <c r="E91" s="3">
        <v>43</v>
      </c>
      <c r="F91" s="3" t="s">
        <v>9</v>
      </c>
      <c r="G91" s="3" t="str">
        <f t="shared" si="9"/>
        <v>Male</v>
      </c>
      <c r="H91" s="3" t="s">
        <v>323</v>
      </c>
      <c r="I91" s="3" t="str">
        <f t="shared" si="10"/>
        <v>New Gabrielleville</v>
      </c>
      <c r="J91" s="3" t="s">
        <v>324</v>
      </c>
      <c r="K91" s="3" t="str">
        <f t="shared" si="11"/>
        <v>Wisconsin</v>
      </c>
      <c r="L91" s="3" t="s">
        <v>12</v>
      </c>
      <c r="M91" s="3" t="str">
        <f t="shared" si="12"/>
        <v>Usa</v>
      </c>
      <c r="N91" s="3" t="s">
        <v>19</v>
      </c>
      <c r="O91" s="3" t="str">
        <f t="shared" si="13"/>
        <v>Platinum</v>
      </c>
    </row>
    <row r="92" spans="1:15" x14ac:dyDescent="0.3">
      <c r="A92" s="4" t="s">
        <v>325</v>
      </c>
      <c r="B92" s="4" t="str">
        <f t="shared" si="8"/>
        <v>Cust1090</v>
      </c>
      <c r="C92" s="3" t="s">
        <v>326</v>
      </c>
      <c r="D92" s="3" t="str">
        <f t="shared" si="7"/>
        <v>Oscar Moon</v>
      </c>
      <c r="E92" s="3">
        <v>58</v>
      </c>
      <c r="F92" s="3" t="s">
        <v>16</v>
      </c>
      <c r="G92" s="3" t="str">
        <f t="shared" si="9"/>
        <v>Female</v>
      </c>
      <c r="H92" s="3" t="s">
        <v>327</v>
      </c>
      <c r="I92" s="3" t="str">
        <f t="shared" si="10"/>
        <v>West Cody</v>
      </c>
      <c r="J92" s="3" t="s">
        <v>328</v>
      </c>
      <c r="K92" s="3" t="str">
        <f t="shared" si="11"/>
        <v>Louisiana</v>
      </c>
      <c r="L92" s="3" t="s">
        <v>12</v>
      </c>
      <c r="M92" s="3" t="str">
        <f t="shared" si="12"/>
        <v>Usa</v>
      </c>
      <c r="N92" s="3" t="s">
        <v>19</v>
      </c>
      <c r="O92" s="3" t="str">
        <f t="shared" si="13"/>
        <v>Platinum</v>
      </c>
    </row>
    <row r="93" spans="1:15" x14ac:dyDescent="0.3">
      <c r="A93" s="4" t="s">
        <v>329</v>
      </c>
      <c r="B93" s="4" t="str">
        <f t="shared" si="8"/>
        <v>Cust1091</v>
      </c>
      <c r="C93" s="3" t="s">
        <v>330</v>
      </c>
      <c r="D93" s="3" t="str">
        <f t="shared" si="7"/>
        <v>Donna Gregory</v>
      </c>
      <c r="E93" s="3">
        <v>29</v>
      </c>
      <c r="F93" s="3" t="s">
        <v>16</v>
      </c>
      <c r="G93" s="3" t="str">
        <f t="shared" si="9"/>
        <v>Female</v>
      </c>
      <c r="H93" s="3" t="s">
        <v>331</v>
      </c>
      <c r="I93" s="3" t="str">
        <f t="shared" si="10"/>
        <v>South Amandahaven</v>
      </c>
      <c r="J93" s="3" t="s">
        <v>133</v>
      </c>
      <c r="K93" s="3" t="str">
        <f t="shared" si="11"/>
        <v>Arizona</v>
      </c>
      <c r="L93" s="3" t="s">
        <v>12</v>
      </c>
      <c r="M93" s="3" t="str">
        <f t="shared" si="12"/>
        <v>Usa</v>
      </c>
      <c r="N93" s="3" t="s">
        <v>31</v>
      </c>
      <c r="O93" s="3" t="str">
        <f t="shared" si="13"/>
        <v>Silver</v>
      </c>
    </row>
    <row r="94" spans="1:15" x14ac:dyDescent="0.3">
      <c r="A94" s="4" t="s">
        <v>332</v>
      </c>
      <c r="B94" s="4" t="str">
        <f t="shared" si="8"/>
        <v>Cust1092</v>
      </c>
      <c r="C94" s="3" t="s">
        <v>333</v>
      </c>
      <c r="D94" s="3" t="str">
        <f t="shared" si="7"/>
        <v>Robert Jackson</v>
      </c>
      <c r="E94" s="3">
        <v>44</v>
      </c>
      <c r="F94" s="3" t="s">
        <v>16</v>
      </c>
      <c r="G94" s="3" t="str">
        <f t="shared" si="9"/>
        <v>Female</v>
      </c>
      <c r="H94" s="3" t="s">
        <v>334</v>
      </c>
      <c r="I94" s="3" t="str">
        <f t="shared" si="10"/>
        <v>Lake Brandy</v>
      </c>
      <c r="J94" s="3" t="s">
        <v>237</v>
      </c>
      <c r="K94" s="3" t="str">
        <f t="shared" si="11"/>
        <v>Tennessee</v>
      </c>
      <c r="L94" s="3" t="s">
        <v>12</v>
      </c>
      <c r="M94" s="3" t="str">
        <f t="shared" si="12"/>
        <v>Usa</v>
      </c>
      <c r="N94" s="3" t="s">
        <v>19</v>
      </c>
      <c r="O94" s="3" t="str">
        <f t="shared" si="13"/>
        <v>Platinum</v>
      </c>
    </row>
    <row r="95" spans="1:15" x14ac:dyDescent="0.3">
      <c r="A95" s="4" t="s">
        <v>335</v>
      </c>
      <c r="B95" s="4" t="str">
        <f t="shared" si="8"/>
        <v>Cust1093</v>
      </c>
      <c r="C95" s="3" t="s">
        <v>336</v>
      </c>
      <c r="D95" s="3" t="str">
        <f t="shared" si="7"/>
        <v>Christy Vasquez</v>
      </c>
      <c r="E95" s="3">
        <v>28</v>
      </c>
      <c r="F95" s="3" t="s">
        <v>16</v>
      </c>
      <c r="G95" s="3" t="str">
        <f t="shared" si="9"/>
        <v>Female</v>
      </c>
      <c r="H95" s="3" t="s">
        <v>337</v>
      </c>
      <c r="I95" s="3" t="str">
        <f t="shared" si="10"/>
        <v>Port Travisstad</v>
      </c>
      <c r="J95" s="3" t="s">
        <v>317</v>
      </c>
      <c r="K95" s="3" t="str">
        <f t="shared" si="11"/>
        <v>South Carolina</v>
      </c>
      <c r="L95" s="3" t="s">
        <v>12</v>
      </c>
      <c r="M95" s="3" t="str">
        <f t="shared" si="12"/>
        <v>Usa</v>
      </c>
      <c r="N95" s="3" t="s">
        <v>13</v>
      </c>
      <c r="O95" s="3" t="str">
        <f t="shared" si="13"/>
        <v>Gold</v>
      </c>
    </row>
    <row r="96" spans="1:15" x14ac:dyDescent="0.3">
      <c r="A96" s="4" t="s">
        <v>338</v>
      </c>
      <c r="B96" s="4" t="str">
        <f t="shared" si="8"/>
        <v>Cust1094</v>
      </c>
      <c r="C96" s="3" t="s">
        <v>339</v>
      </c>
      <c r="D96" s="3" t="str">
        <f t="shared" si="7"/>
        <v>David Patterson</v>
      </c>
      <c r="E96" s="3">
        <v>43</v>
      </c>
      <c r="F96" s="3" t="s">
        <v>16</v>
      </c>
      <c r="G96" s="3" t="str">
        <f t="shared" si="9"/>
        <v>Female</v>
      </c>
      <c r="H96" s="3" t="s">
        <v>340</v>
      </c>
      <c r="I96" s="3" t="str">
        <f t="shared" si="10"/>
        <v>New Amyport</v>
      </c>
      <c r="J96" s="3" t="s">
        <v>184</v>
      </c>
      <c r="K96" s="3" t="str">
        <f t="shared" si="11"/>
        <v>Nevada</v>
      </c>
      <c r="L96" s="3" t="s">
        <v>12</v>
      </c>
      <c r="M96" s="3" t="str">
        <f t="shared" si="12"/>
        <v>Usa</v>
      </c>
      <c r="N96" s="3" t="s">
        <v>13</v>
      </c>
      <c r="O96" s="3" t="str">
        <f t="shared" si="13"/>
        <v>Gold</v>
      </c>
    </row>
    <row r="97" spans="1:15" x14ac:dyDescent="0.3">
      <c r="A97" s="4" t="s">
        <v>341</v>
      </c>
      <c r="B97" s="4" t="str">
        <f t="shared" si="8"/>
        <v>Cust1095</v>
      </c>
      <c r="C97" s="3" t="s">
        <v>342</v>
      </c>
      <c r="D97" s="3" t="str">
        <f t="shared" si="7"/>
        <v>Amy Fowler</v>
      </c>
      <c r="E97" s="3">
        <v>62</v>
      </c>
      <c r="F97" s="3" t="s">
        <v>16</v>
      </c>
      <c r="G97" s="3" t="str">
        <f t="shared" si="9"/>
        <v>Female</v>
      </c>
      <c r="H97" s="3" t="s">
        <v>343</v>
      </c>
      <c r="I97" s="3" t="str">
        <f t="shared" si="10"/>
        <v>West Bobbyshire</v>
      </c>
      <c r="J97" s="3" t="s">
        <v>58</v>
      </c>
      <c r="K97" s="3" t="str">
        <f t="shared" si="11"/>
        <v>New York</v>
      </c>
      <c r="L97" s="3" t="s">
        <v>12</v>
      </c>
      <c r="M97" s="3" t="str">
        <f t="shared" si="12"/>
        <v>Usa</v>
      </c>
      <c r="N97" s="3" t="s">
        <v>19</v>
      </c>
      <c r="O97" s="3" t="str">
        <f t="shared" si="13"/>
        <v>Platinum</v>
      </c>
    </row>
    <row r="98" spans="1:15" x14ac:dyDescent="0.3">
      <c r="A98" s="4" t="s">
        <v>344</v>
      </c>
      <c r="B98" s="4" t="str">
        <f t="shared" si="8"/>
        <v>Cust1096</v>
      </c>
      <c r="C98" s="3" t="s">
        <v>345</v>
      </c>
      <c r="D98" s="3" t="str">
        <f t="shared" si="7"/>
        <v>Samantha Walker</v>
      </c>
      <c r="E98" s="3">
        <v>30</v>
      </c>
      <c r="F98" s="3" t="s">
        <v>16</v>
      </c>
      <c r="G98" s="3" t="str">
        <f t="shared" si="9"/>
        <v>Female</v>
      </c>
      <c r="H98" s="3" t="s">
        <v>346</v>
      </c>
      <c r="I98" s="3" t="str">
        <f t="shared" si="10"/>
        <v>Timothyburgh</v>
      </c>
      <c r="J98" s="3" t="s">
        <v>328</v>
      </c>
      <c r="K98" s="3" t="str">
        <f t="shared" si="11"/>
        <v>Louisiana</v>
      </c>
      <c r="L98" s="3" t="s">
        <v>12</v>
      </c>
      <c r="M98" s="3" t="str">
        <f t="shared" si="12"/>
        <v>Usa</v>
      </c>
      <c r="N98" s="3" t="s">
        <v>19</v>
      </c>
      <c r="O98" s="3" t="str">
        <f t="shared" si="13"/>
        <v>Platinum</v>
      </c>
    </row>
    <row r="99" spans="1:15" x14ac:dyDescent="0.3">
      <c r="A99" s="4" t="s">
        <v>347</v>
      </c>
      <c r="B99" s="4" t="str">
        <f t="shared" si="8"/>
        <v>Cust1097</v>
      </c>
      <c r="C99" s="3" t="s">
        <v>348</v>
      </c>
      <c r="D99" s="3" t="str">
        <f t="shared" si="7"/>
        <v>David Cobb</v>
      </c>
      <c r="E99" s="3">
        <v>36</v>
      </c>
      <c r="F99" s="3" t="s">
        <v>9</v>
      </c>
      <c r="G99" s="3" t="str">
        <f t="shared" si="9"/>
        <v>Male</v>
      </c>
      <c r="H99" s="3" t="s">
        <v>349</v>
      </c>
      <c r="I99" s="3" t="str">
        <f t="shared" si="10"/>
        <v>Lake Thomas</v>
      </c>
      <c r="J99" s="3" t="s">
        <v>39</v>
      </c>
      <c r="K99" s="3" t="str">
        <f t="shared" si="11"/>
        <v>South Dakota</v>
      </c>
      <c r="L99" s="3" t="s">
        <v>12</v>
      </c>
      <c r="M99" s="3" t="str">
        <f t="shared" si="12"/>
        <v>Usa</v>
      </c>
      <c r="N99" s="3" t="s">
        <v>31</v>
      </c>
      <c r="O99" s="3" t="str">
        <f t="shared" si="13"/>
        <v>Silver</v>
      </c>
    </row>
    <row r="100" spans="1:15" x14ac:dyDescent="0.3">
      <c r="A100" s="4" t="s">
        <v>350</v>
      </c>
      <c r="B100" s="4" t="str">
        <f t="shared" si="8"/>
        <v>Cust1098</v>
      </c>
      <c r="C100" s="3" t="s">
        <v>351</v>
      </c>
      <c r="D100" s="3" t="str">
        <f t="shared" si="7"/>
        <v>Brittney Morgan</v>
      </c>
      <c r="E100" s="3">
        <v>24</v>
      </c>
      <c r="F100" s="3" t="s">
        <v>9</v>
      </c>
      <c r="G100" s="3" t="str">
        <f t="shared" si="9"/>
        <v>Male</v>
      </c>
      <c r="H100" s="3" t="s">
        <v>352</v>
      </c>
      <c r="I100" s="3" t="str">
        <f t="shared" si="10"/>
        <v>Lake Kaylahaven</v>
      </c>
      <c r="J100" s="3" t="s">
        <v>163</v>
      </c>
      <c r="K100" s="3" t="str">
        <f t="shared" si="11"/>
        <v>Alaska</v>
      </c>
      <c r="L100" s="3" t="s">
        <v>12</v>
      </c>
      <c r="M100" s="3" t="str">
        <f t="shared" si="12"/>
        <v>Usa</v>
      </c>
      <c r="N100" s="3" t="s">
        <v>13</v>
      </c>
      <c r="O100" s="3" t="str">
        <f t="shared" si="13"/>
        <v>Gold</v>
      </c>
    </row>
    <row r="101" spans="1:15" x14ac:dyDescent="0.3">
      <c r="A101" s="4" t="s">
        <v>353</v>
      </c>
      <c r="B101" s="4" t="str">
        <f t="shared" si="8"/>
        <v>Cust1099</v>
      </c>
      <c r="C101" s="3" t="s">
        <v>354</v>
      </c>
      <c r="D101" s="3" t="str">
        <f t="shared" si="7"/>
        <v>Sheila Wilson</v>
      </c>
      <c r="E101" s="3">
        <v>35</v>
      </c>
      <c r="F101" s="3" t="s">
        <v>9</v>
      </c>
      <c r="G101" s="3" t="str">
        <f t="shared" si="9"/>
        <v>Male</v>
      </c>
      <c r="H101" s="3" t="s">
        <v>355</v>
      </c>
      <c r="I101" s="3" t="str">
        <f t="shared" si="10"/>
        <v>South Dustin</v>
      </c>
      <c r="J101" s="3" t="s">
        <v>237</v>
      </c>
      <c r="K101" s="3" t="str">
        <f t="shared" si="11"/>
        <v>Tennessee</v>
      </c>
      <c r="L101" s="3" t="s">
        <v>12</v>
      </c>
      <c r="M101" s="3" t="str">
        <f t="shared" si="12"/>
        <v>Usa</v>
      </c>
      <c r="N101" s="3" t="s">
        <v>31</v>
      </c>
      <c r="O101" s="3" t="str">
        <f t="shared" si="13"/>
        <v>Silver</v>
      </c>
    </row>
    <row r="102" spans="1:15" x14ac:dyDescent="0.3">
      <c r="A102" s="4" t="s">
        <v>356</v>
      </c>
      <c r="B102" s="4" t="str">
        <f t="shared" si="8"/>
        <v>Cust1100</v>
      </c>
      <c r="C102" s="3" t="s">
        <v>357</v>
      </c>
      <c r="D102" s="3" t="str">
        <f t="shared" si="7"/>
        <v>Diane Watson</v>
      </c>
      <c r="E102" s="3">
        <v>53</v>
      </c>
      <c r="F102" s="3" t="s">
        <v>16</v>
      </c>
      <c r="G102" s="3" t="str">
        <f t="shared" si="9"/>
        <v>Female</v>
      </c>
      <c r="H102" s="3" t="s">
        <v>358</v>
      </c>
      <c r="I102" s="3" t="str">
        <f t="shared" si="10"/>
        <v>North Codyport</v>
      </c>
      <c r="J102" s="3" t="s">
        <v>359</v>
      </c>
      <c r="K102" s="3" t="str">
        <f t="shared" si="11"/>
        <v>Texas</v>
      </c>
      <c r="L102" s="3" t="s">
        <v>12</v>
      </c>
      <c r="M102" s="3" t="str">
        <f t="shared" si="12"/>
        <v>Usa</v>
      </c>
      <c r="N102" s="3" t="s">
        <v>19</v>
      </c>
      <c r="O102" s="3" t="str">
        <f t="shared" si="13"/>
        <v>Platinum</v>
      </c>
    </row>
    <row r="103" spans="1:15" x14ac:dyDescent="0.3">
      <c r="A103" s="4" t="s">
        <v>360</v>
      </c>
      <c r="B103" s="4" t="str">
        <f t="shared" si="8"/>
        <v>Cust1101</v>
      </c>
      <c r="C103" s="3" t="s">
        <v>361</v>
      </c>
      <c r="D103" s="3" t="str">
        <f t="shared" si="7"/>
        <v>Colleen Maynard</v>
      </c>
      <c r="E103" s="3">
        <v>29</v>
      </c>
      <c r="F103" s="3" t="s">
        <v>9</v>
      </c>
      <c r="G103" s="3" t="str">
        <f t="shared" si="9"/>
        <v>Male</v>
      </c>
      <c r="H103" s="3" t="s">
        <v>362</v>
      </c>
      <c r="I103" s="3" t="str">
        <f t="shared" si="10"/>
        <v>Singletonmouth</v>
      </c>
      <c r="J103" s="3" t="s">
        <v>117</v>
      </c>
      <c r="K103" s="3" t="str">
        <f t="shared" si="11"/>
        <v>Utah</v>
      </c>
      <c r="L103" s="3" t="s">
        <v>12</v>
      </c>
      <c r="M103" s="3" t="str">
        <f t="shared" si="12"/>
        <v>Usa</v>
      </c>
      <c r="N103" s="3" t="s">
        <v>13</v>
      </c>
      <c r="O103" s="3" t="str">
        <f t="shared" si="13"/>
        <v>Gold</v>
      </c>
    </row>
    <row r="104" spans="1:15" x14ac:dyDescent="0.3">
      <c r="A104" s="4" t="s">
        <v>363</v>
      </c>
      <c r="B104" s="4" t="str">
        <f t="shared" si="8"/>
        <v>Cust1102</v>
      </c>
      <c r="C104" s="3" t="s">
        <v>364</v>
      </c>
      <c r="D104" s="3" t="str">
        <f t="shared" si="7"/>
        <v>Sarah Schneider</v>
      </c>
      <c r="E104" s="3">
        <v>34</v>
      </c>
      <c r="F104" s="3" t="s">
        <v>16</v>
      </c>
      <c r="G104" s="3" t="str">
        <f t="shared" si="9"/>
        <v>Female</v>
      </c>
      <c r="H104" s="3" t="s">
        <v>365</v>
      </c>
      <c r="I104" s="3" t="str">
        <f t="shared" si="10"/>
        <v>Port Joshuachester</v>
      </c>
      <c r="J104" s="3" t="s">
        <v>51</v>
      </c>
      <c r="K104" s="3" t="str">
        <f t="shared" si="11"/>
        <v>Pennsylvania</v>
      </c>
      <c r="L104" s="3" t="s">
        <v>12</v>
      </c>
      <c r="M104" s="3" t="str">
        <f t="shared" si="12"/>
        <v>Usa</v>
      </c>
      <c r="N104" s="3" t="s">
        <v>26</v>
      </c>
      <c r="O104" s="3" t="str">
        <f t="shared" si="13"/>
        <v>Bronze</v>
      </c>
    </row>
    <row r="105" spans="1:15" x14ac:dyDescent="0.3">
      <c r="A105" s="4" t="s">
        <v>366</v>
      </c>
      <c r="B105" s="4" t="str">
        <f t="shared" si="8"/>
        <v>Cust1103</v>
      </c>
      <c r="C105" s="3" t="s">
        <v>367</v>
      </c>
      <c r="D105" s="3" t="str">
        <f t="shared" si="7"/>
        <v>Steven Stein</v>
      </c>
      <c r="E105" s="3">
        <v>21</v>
      </c>
      <c r="F105" s="3" t="s">
        <v>9</v>
      </c>
      <c r="G105" s="3" t="str">
        <f t="shared" si="9"/>
        <v>Male</v>
      </c>
      <c r="H105" s="3" t="s">
        <v>368</v>
      </c>
      <c r="I105" s="3" t="str">
        <f t="shared" si="10"/>
        <v>West Lauren</v>
      </c>
      <c r="J105" s="3" t="s">
        <v>167</v>
      </c>
      <c r="K105" s="3" t="str">
        <f t="shared" si="11"/>
        <v>Connecticut</v>
      </c>
      <c r="L105" s="3" t="s">
        <v>12</v>
      </c>
      <c r="M105" s="3" t="str">
        <f t="shared" si="12"/>
        <v>Usa</v>
      </c>
      <c r="N105" s="3" t="s">
        <v>26</v>
      </c>
      <c r="O105" s="3" t="str">
        <f t="shared" si="13"/>
        <v>Bronze</v>
      </c>
    </row>
    <row r="106" spans="1:15" x14ac:dyDescent="0.3">
      <c r="A106" s="4" t="s">
        <v>369</v>
      </c>
      <c r="B106" s="4" t="str">
        <f t="shared" si="8"/>
        <v>Cust1104</v>
      </c>
      <c r="C106" s="3" t="s">
        <v>370</v>
      </c>
      <c r="D106" s="3" t="str">
        <f t="shared" si="7"/>
        <v>Christopher Lester</v>
      </c>
      <c r="E106" s="3">
        <v>64</v>
      </c>
      <c r="F106" s="3" t="s">
        <v>9</v>
      </c>
      <c r="G106" s="3" t="str">
        <f t="shared" si="9"/>
        <v>Male</v>
      </c>
      <c r="H106" s="3" t="s">
        <v>371</v>
      </c>
      <c r="I106" s="3" t="str">
        <f t="shared" si="10"/>
        <v>South Jenniferville</v>
      </c>
      <c r="J106" s="3" t="s">
        <v>81</v>
      </c>
      <c r="K106" s="3" t="str">
        <f t="shared" si="11"/>
        <v>Georgia</v>
      </c>
      <c r="L106" s="3" t="s">
        <v>12</v>
      </c>
      <c r="M106" s="3" t="str">
        <f t="shared" si="12"/>
        <v>Usa</v>
      </c>
      <c r="N106" s="3" t="s">
        <v>31</v>
      </c>
      <c r="O106" s="3" t="str">
        <f t="shared" si="13"/>
        <v>Silver</v>
      </c>
    </row>
    <row r="107" spans="1:15" x14ac:dyDescent="0.3">
      <c r="A107" s="4" t="s">
        <v>372</v>
      </c>
      <c r="B107" s="4" t="str">
        <f t="shared" si="8"/>
        <v>Cust1105</v>
      </c>
      <c r="C107" s="3" t="s">
        <v>373</v>
      </c>
      <c r="D107" s="3" t="str">
        <f t="shared" si="7"/>
        <v>Lance Baker</v>
      </c>
      <c r="E107" s="3">
        <v>50</v>
      </c>
      <c r="F107" s="3" t="s">
        <v>16</v>
      </c>
      <c r="G107" s="3" t="str">
        <f t="shared" si="9"/>
        <v>Female</v>
      </c>
      <c r="H107" s="3" t="s">
        <v>374</v>
      </c>
      <c r="I107" s="3" t="str">
        <f t="shared" si="10"/>
        <v>Port Victoria</v>
      </c>
      <c r="J107" s="3" t="s">
        <v>250</v>
      </c>
      <c r="K107" s="3" t="str">
        <f t="shared" si="11"/>
        <v>Florida</v>
      </c>
      <c r="L107" s="3" t="s">
        <v>12</v>
      </c>
      <c r="M107" s="3" t="str">
        <f t="shared" si="12"/>
        <v>Usa</v>
      </c>
      <c r="N107" s="3" t="s">
        <v>13</v>
      </c>
      <c r="O107" s="3" t="str">
        <f t="shared" si="13"/>
        <v>Gold</v>
      </c>
    </row>
    <row r="108" spans="1:15" x14ac:dyDescent="0.3">
      <c r="A108" s="4" t="s">
        <v>375</v>
      </c>
      <c r="B108" s="4" t="str">
        <f t="shared" si="8"/>
        <v>Cust1106</v>
      </c>
      <c r="C108" s="3" t="s">
        <v>376</v>
      </c>
      <c r="D108" s="3" t="str">
        <f t="shared" si="7"/>
        <v>Howard Summers</v>
      </c>
      <c r="E108" s="3">
        <v>53</v>
      </c>
      <c r="F108" s="3" t="s">
        <v>16</v>
      </c>
      <c r="G108" s="3" t="str">
        <f t="shared" si="9"/>
        <v>Female</v>
      </c>
      <c r="H108" s="3" t="s">
        <v>377</v>
      </c>
      <c r="I108" s="3" t="str">
        <f t="shared" si="10"/>
        <v>East Linda</v>
      </c>
      <c r="J108" s="3" t="s">
        <v>217</v>
      </c>
      <c r="K108" s="3" t="str">
        <f t="shared" si="11"/>
        <v>Rhode Island</v>
      </c>
      <c r="L108" s="3" t="s">
        <v>12</v>
      </c>
      <c r="M108" s="3" t="str">
        <f t="shared" si="12"/>
        <v>Usa</v>
      </c>
      <c r="N108" s="3" t="s">
        <v>26</v>
      </c>
      <c r="O108" s="3" t="str">
        <f t="shared" si="13"/>
        <v>Bronze</v>
      </c>
    </row>
    <row r="109" spans="1:15" x14ac:dyDescent="0.3">
      <c r="A109" s="4" t="s">
        <v>378</v>
      </c>
      <c r="B109" s="4" t="str">
        <f t="shared" si="8"/>
        <v>Cust1107</v>
      </c>
      <c r="C109" s="3" t="s">
        <v>379</v>
      </c>
      <c r="D109" s="3" t="str">
        <f t="shared" si="7"/>
        <v>Erica Carney</v>
      </c>
      <c r="E109" s="3">
        <v>62</v>
      </c>
      <c r="F109" s="3" t="s">
        <v>16</v>
      </c>
      <c r="G109" s="3" t="str">
        <f t="shared" si="9"/>
        <v>Female</v>
      </c>
      <c r="H109" s="3" t="s">
        <v>380</v>
      </c>
      <c r="I109" s="3" t="str">
        <f t="shared" si="10"/>
        <v>North Justin</v>
      </c>
      <c r="J109" s="3" t="s">
        <v>18</v>
      </c>
      <c r="K109" s="3" t="str">
        <f t="shared" si="11"/>
        <v>North Dakota</v>
      </c>
      <c r="L109" s="3" t="s">
        <v>12</v>
      </c>
      <c r="M109" s="3" t="str">
        <f t="shared" si="12"/>
        <v>Usa</v>
      </c>
      <c r="N109" s="3" t="s">
        <v>19</v>
      </c>
      <c r="O109" s="3" t="str">
        <f t="shared" si="13"/>
        <v>Platinum</v>
      </c>
    </row>
    <row r="110" spans="1:15" x14ac:dyDescent="0.3">
      <c r="A110" s="4" t="s">
        <v>381</v>
      </c>
      <c r="B110" s="4" t="str">
        <f t="shared" si="8"/>
        <v>Cust1108</v>
      </c>
      <c r="C110" s="3" t="s">
        <v>382</v>
      </c>
      <c r="D110" s="3" t="str">
        <f t="shared" si="7"/>
        <v>Travis Holland</v>
      </c>
      <c r="E110" s="3">
        <v>38</v>
      </c>
      <c r="F110" s="3" t="s">
        <v>9</v>
      </c>
      <c r="G110" s="3" t="str">
        <f t="shared" si="9"/>
        <v>Male</v>
      </c>
      <c r="H110" s="3" t="s">
        <v>383</v>
      </c>
      <c r="I110" s="3" t="str">
        <f t="shared" si="10"/>
        <v>Webstermouth</v>
      </c>
      <c r="J110" s="3" t="s">
        <v>47</v>
      </c>
      <c r="K110" s="3" t="str">
        <f t="shared" si="11"/>
        <v>New Hampshire</v>
      </c>
      <c r="L110" s="3" t="s">
        <v>12</v>
      </c>
      <c r="M110" s="3" t="str">
        <f t="shared" si="12"/>
        <v>Usa</v>
      </c>
      <c r="N110" s="3" t="s">
        <v>26</v>
      </c>
      <c r="O110" s="3" t="str">
        <f t="shared" si="13"/>
        <v>Bronze</v>
      </c>
    </row>
    <row r="111" spans="1:15" x14ac:dyDescent="0.3">
      <c r="A111" s="4" t="s">
        <v>384</v>
      </c>
      <c r="B111" s="4" t="str">
        <f t="shared" si="8"/>
        <v>Cust1109</v>
      </c>
      <c r="C111" s="3" t="s">
        <v>385</v>
      </c>
      <c r="D111" s="3" t="str">
        <f t="shared" si="7"/>
        <v>Amy Walker</v>
      </c>
      <c r="E111" s="3">
        <v>27</v>
      </c>
      <c r="F111" s="3" t="s">
        <v>9</v>
      </c>
      <c r="G111" s="3" t="str">
        <f t="shared" si="9"/>
        <v>Male</v>
      </c>
      <c r="H111" s="3" t="s">
        <v>386</v>
      </c>
      <c r="I111" s="3" t="str">
        <f t="shared" si="10"/>
        <v>Smithland</v>
      </c>
      <c r="J111" s="3" t="s">
        <v>43</v>
      </c>
      <c r="K111" s="3" t="str">
        <f t="shared" si="11"/>
        <v>West Virginia</v>
      </c>
      <c r="L111" s="3" t="s">
        <v>12</v>
      </c>
      <c r="M111" s="3" t="str">
        <f t="shared" si="12"/>
        <v>Usa</v>
      </c>
      <c r="N111" s="3" t="s">
        <v>31</v>
      </c>
      <c r="O111" s="3" t="str">
        <f t="shared" si="13"/>
        <v>Silver</v>
      </c>
    </row>
    <row r="112" spans="1:15" x14ac:dyDescent="0.3">
      <c r="A112" s="4" t="s">
        <v>387</v>
      </c>
      <c r="B112" s="4" t="str">
        <f t="shared" si="8"/>
        <v>Cust1110</v>
      </c>
      <c r="C112" s="3" t="s">
        <v>388</v>
      </c>
      <c r="D112" s="3" t="str">
        <f t="shared" si="7"/>
        <v>Ashley Griffin</v>
      </c>
      <c r="E112" s="3">
        <v>40</v>
      </c>
      <c r="F112" s="3" t="s">
        <v>16</v>
      </c>
      <c r="G112" s="3" t="str">
        <f t="shared" si="9"/>
        <v>Female</v>
      </c>
      <c r="H112" s="3" t="s">
        <v>389</v>
      </c>
      <c r="I112" s="3" t="str">
        <f t="shared" si="10"/>
        <v>New Dawnton</v>
      </c>
      <c r="J112" s="3" t="s">
        <v>140</v>
      </c>
      <c r="K112" s="3" t="str">
        <f t="shared" si="11"/>
        <v>Maryland</v>
      </c>
      <c r="L112" s="3" t="s">
        <v>12</v>
      </c>
      <c r="M112" s="3" t="str">
        <f t="shared" si="12"/>
        <v>Usa</v>
      </c>
      <c r="N112" s="3" t="s">
        <v>13</v>
      </c>
      <c r="O112" s="3" t="str">
        <f t="shared" si="13"/>
        <v>Gold</v>
      </c>
    </row>
    <row r="113" spans="1:15" x14ac:dyDescent="0.3">
      <c r="A113" s="4" t="s">
        <v>390</v>
      </c>
      <c r="B113" s="4" t="str">
        <f t="shared" si="8"/>
        <v>Cust1111</v>
      </c>
      <c r="C113" s="3" t="s">
        <v>391</v>
      </c>
      <c r="D113" s="3" t="str">
        <f t="shared" si="7"/>
        <v>Julie Farmer</v>
      </c>
      <c r="E113" s="3">
        <v>18</v>
      </c>
      <c r="F113" s="3" t="s">
        <v>16</v>
      </c>
      <c r="G113" s="3" t="str">
        <f t="shared" si="9"/>
        <v>Female</v>
      </c>
      <c r="H113" s="3" t="s">
        <v>392</v>
      </c>
      <c r="I113" s="3" t="str">
        <f t="shared" si="10"/>
        <v>Rodriguezmouth</v>
      </c>
      <c r="J113" s="3" t="s">
        <v>133</v>
      </c>
      <c r="K113" s="3" t="str">
        <f t="shared" si="11"/>
        <v>Arizona</v>
      </c>
      <c r="L113" s="3" t="s">
        <v>12</v>
      </c>
      <c r="M113" s="3" t="str">
        <f t="shared" si="12"/>
        <v>Usa</v>
      </c>
      <c r="N113" s="3" t="s">
        <v>19</v>
      </c>
      <c r="O113" s="3" t="str">
        <f t="shared" si="13"/>
        <v>Platinum</v>
      </c>
    </row>
    <row r="114" spans="1:15" x14ac:dyDescent="0.3">
      <c r="A114" s="4" t="s">
        <v>393</v>
      </c>
      <c r="B114" s="4" t="str">
        <f t="shared" si="8"/>
        <v>Cust1112</v>
      </c>
      <c r="C114" s="3" t="s">
        <v>394</v>
      </c>
      <c r="D114" s="3" t="str">
        <f t="shared" si="7"/>
        <v>David Cole</v>
      </c>
      <c r="E114" s="3">
        <v>27</v>
      </c>
      <c r="F114" s="3" t="s">
        <v>16</v>
      </c>
      <c r="G114" s="3" t="str">
        <f t="shared" si="9"/>
        <v>Female</v>
      </c>
      <c r="H114" s="3" t="s">
        <v>395</v>
      </c>
      <c r="I114" s="3" t="str">
        <f t="shared" si="10"/>
        <v>Lake Michael</v>
      </c>
      <c r="J114" s="3" t="s">
        <v>156</v>
      </c>
      <c r="K114" s="3" t="str">
        <f t="shared" si="11"/>
        <v>Michigan</v>
      </c>
      <c r="L114" s="3" t="s">
        <v>12</v>
      </c>
      <c r="M114" s="3" t="str">
        <f t="shared" si="12"/>
        <v>Usa</v>
      </c>
      <c r="N114" s="3" t="s">
        <v>31</v>
      </c>
      <c r="O114" s="3" t="str">
        <f t="shared" si="13"/>
        <v>Silver</v>
      </c>
    </row>
    <row r="115" spans="1:15" x14ac:dyDescent="0.3">
      <c r="A115" s="4" t="s">
        <v>396</v>
      </c>
      <c r="B115" s="4" t="str">
        <f t="shared" si="8"/>
        <v>Cust1113</v>
      </c>
      <c r="C115" s="3" t="s">
        <v>397</v>
      </c>
      <c r="D115" s="3" t="str">
        <f t="shared" si="7"/>
        <v>Edward Hall</v>
      </c>
      <c r="E115" s="3">
        <v>51</v>
      </c>
      <c r="F115" s="3" t="s">
        <v>9</v>
      </c>
      <c r="G115" s="3" t="str">
        <f t="shared" si="9"/>
        <v>Male</v>
      </c>
      <c r="H115" s="3" t="s">
        <v>398</v>
      </c>
      <c r="I115" s="3" t="str">
        <f t="shared" si="10"/>
        <v>New William</v>
      </c>
      <c r="J115" s="3" t="s">
        <v>233</v>
      </c>
      <c r="K115" s="3" t="str">
        <f t="shared" si="11"/>
        <v>New Mexico</v>
      </c>
      <c r="L115" s="3" t="s">
        <v>12</v>
      </c>
      <c r="M115" s="3" t="str">
        <f t="shared" si="12"/>
        <v>Usa</v>
      </c>
      <c r="N115" s="3" t="s">
        <v>13</v>
      </c>
      <c r="O115" s="3" t="str">
        <f t="shared" si="13"/>
        <v>Gold</v>
      </c>
    </row>
    <row r="116" spans="1:15" x14ac:dyDescent="0.3">
      <c r="A116" s="4" t="s">
        <v>399</v>
      </c>
      <c r="B116" s="4" t="str">
        <f t="shared" si="8"/>
        <v>Cust1114</v>
      </c>
      <c r="C116" s="3" t="s">
        <v>400</v>
      </c>
      <c r="D116" s="3" t="str">
        <f t="shared" si="7"/>
        <v>Ryan Hernandez</v>
      </c>
      <c r="E116" s="3">
        <v>30</v>
      </c>
      <c r="F116" s="3" t="s">
        <v>9</v>
      </c>
      <c r="G116" s="3" t="str">
        <f t="shared" si="9"/>
        <v>Male</v>
      </c>
      <c r="H116" s="3" t="s">
        <v>401</v>
      </c>
      <c r="I116" s="3" t="str">
        <f t="shared" si="10"/>
        <v>East Donna</v>
      </c>
      <c r="J116" s="3" t="s">
        <v>184</v>
      </c>
      <c r="K116" s="3" t="str">
        <f t="shared" si="11"/>
        <v>Nevada</v>
      </c>
      <c r="L116" s="3" t="s">
        <v>12</v>
      </c>
      <c r="M116" s="3" t="str">
        <f t="shared" si="12"/>
        <v>Usa</v>
      </c>
      <c r="N116" s="3" t="s">
        <v>26</v>
      </c>
      <c r="O116" s="3" t="str">
        <f t="shared" si="13"/>
        <v>Bronze</v>
      </c>
    </row>
    <row r="117" spans="1:15" x14ac:dyDescent="0.3">
      <c r="A117" s="4" t="s">
        <v>402</v>
      </c>
      <c r="B117" s="4" t="str">
        <f t="shared" si="8"/>
        <v>Cust1115</v>
      </c>
      <c r="C117" s="3" t="s">
        <v>403</v>
      </c>
      <c r="D117" s="3" t="str">
        <f t="shared" si="7"/>
        <v>Tyler Conrad</v>
      </c>
      <c r="E117" s="3">
        <v>53</v>
      </c>
      <c r="F117" s="3" t="s">
        <v>16</v>
      </c>
      <c r="G117" s="3" t="str">
        <f t="shared" si="9"/>
        <v>Female</v>
      </c>
      <c r="H117" s="3" t="s">
        <v>404</v>
      </c>
      <c r="I117" s="3" t="str">
        <f t="shared" si="10"/>
        <v>North Curtischester</v>
      </c>
      <c r="J117" s="3" t="s">
        <v>18</v>
      </c>
      <c r="K117" s="3" t="str">
        <f t="shared" si="11"/>
        <v>North Dakota</v>
      </c>
      <c r="L117" s="3" t="s">
        <v>12</v>
      </c>
      <c r="M117" s="3" t="str">
        <f t="shared" si="12"/>
        <v>Usa</v>
      </c>
      <c r="N117" s="3" t="s">
        <v>19</v>
      </c>
      <c r="O117" s="3" t="str">
        <f t="shared" si="13"/>
        <v>Platinum</v>
      </c>
    </row>
    <row r="118" spans="1:15" x14ac:dyDescent="0.3">
      <c r="A118" s="4" t="s">
        <v>405</v>
      </c>
      <c r="B118" s="4" t="str">
        <f t="shared" si="8"/>
        <v>Cust1116</v>
      </c>
      <c r="C118" s="3" t="s">
        <v>406</v>
      </c>
      <c r="D118" s="3" t="str">
        <f t="shared" si="7"/>
        <v>Anthony Phillips</v>
      </c>
      <c r="E118" s="3">
        <v>18</v>
      </c>
      <c r="F118" s="3" t="s">
        <v>16</v>
      </c>
      <c r="G118" s="3" t="str">
        <f t="shared" si="9"/>
        <v>Female</v>
      </c>
      <c r="H118" s="3" t="s">
        <v>407</v>
      </c>
      <c r="I118" s="3" t="str">
        <f t="shared" si="10"/>
        <v>North Davidport</v>
      </c>
      <c r="J118" s="3" t="s">
        <v>217</v>
      </c>
      <c r="K118" s="3" t="str">
        <f t="shared" si="11"/>
        <v>Rhode Island</v>
      </c>
      <c r="L118" s="3" t="s">
        <v>12</v>
      </c>
      <c r="M118" s="3" t="str">
        <f t="shared" si="12"/>
        <v>Usa</v>
      </c>
      <c r="N118" s="3" t="s">
        <v>19</v>
      </c>
      <c r="O118" s="3" t="str">
        <f t="shared" si="13"/>
        <v>Platinum</v>
      </c>
    </row>
    <row r="119" spans="1:15" x14ac:dyDescent="0.3">
      <c r="A119" s="4" t="s">
        <v>408</v>
      </c>
      <c r="B119" s="4" t="str">
        <f t="shared" si="8"/>
        <v>Cust1117</v>
      </c>
      <c r="C119" s="3" t="s">
        <v>409</v>
      </c>
      <c r="D119" s="3" t="str">
        <f t="shared" si="7"/>
        <v>Colleen Mccarthy</v>
      </c>
      <c r="E119" s="3">
        <v>21</v>
      </c>
      <c r="F119" s="3" t="s">
        <v>16</v>
      </c>
      <c r="G119" s="3" t="str">
        <f t="shared" si="9"/>
        <v>Female</v>
      </c>
      <c r="H119" s="3" t="s">
        <v>410</v>
      </c>
      <c r="I119" s="3" t="str">
        <f t="shared" si="10"/>
        <v>North Katherine</v>
      </c>
      <c r="J119" s="3" t="s">
        <v>74</v>
      </c>
      <c r="K119" s="3" t="str">
        <f t="shared" si="11"/>
        <v>Washington</v>
      </c>
      <c r="L119" s="3" t="s">
        <v>12</v>
      </c>
      <c r="M119" s="3" t="str">
        <f t="shared" si="12"/>
        <v>Usa</v>
      </c>
      <c r="N119" s="3" t="s">
        <v>19</v>
      </c>
      <c r="O119" s="3" t="str">
        <f t="shared" si="13"/>
        <v>Platinum</v>
      </c>
    </row>
    <row r="120" spans="1:15" x14ac:dyDescent="0.3">
      <c r="A120" s="4" t="s">
        <v>411</v>
      </c>
      <c r="B120" s="4" t="str">
        <f t="shared" si="8"/>
        <v>Cust1118</v>
      </c>
      <c r="C120" s="3" t="s">
        <v>412</v>
      </c>
      <c r="D120" s="3" t="str">
        <f t="shared" si="7"/>
        <v>Earl Allen</v>
      </c>
      <c r="E120" s="3">
        <v>36</v>
      </c>
      <c r="F120" s="3" t="s">
        <v>9</v>
      </c>
      <c r="G120" s="3" t="str">
        <f t="shared" si="9"/>
        <v>Male</v>
      </c>
      <c r="H120" s="3" t="s">
        <v>413</v>
      </c>
      <c r="I120" s="3" t="str">
        <f t="shared" si="10"/>
        <v>New Jenniferburgh</v>
      </c>
      <c r="J120" s="3" t="s">
        <v>70</v>
      </c>
      <c r="K120" s="3" t="str">
        <f t="shared" si="11"/>
        <v>Nebraska</v>
      </c>
      <c r="L120" s="3" t="s">
        <v>12</v>
      </c>
      <c r="M120" s="3" t="str">
        <f t="shared" si="12"/>
        <v>Usa</v>
      </c>
      <c r="N120" s="3" t="s">
        <v>19</v>
      </c>
      <c r="O120" s="3" t="str">
        <f t="shared" si="13"/>
        <v>Platinum</v>
      </c>
    </row>
    <row r="121" spans="1:15" x14ac:dyDescent="0.3">
      <c r="A121" s="4" t="s">
        <v>414</v>
      </c>
      <c r="B121" s="4" t="str">
        <f t="shared" si="8"/>
        <v>Cust1119</v>
      </c>
      <c r="C121" s="3" t="s">
        <v>415</v>
      </c>
      <c r="D121" s="3" t="str">
        <f t="shared" si="7"/>
        <v>Michael Jones</v>
      </c>
      <c r="E121" s="3">
        <v>40</v>
      </c>
      <c r="F121" s="3" t="s">
        <v>9</v>
      </c>
      <c r="G121" s="3" t="str">
        <f t="shared" si="9"/>
        <v>Male</v>
      </c>
      <c r="H121" s="3" t="s">
        <v>416</v>
      </c>
      <c r="I121" s="3" t="str">
        <f t="shared" si="10"/>
        <v>North Edwardton</v>
      </c>
      <c r="J121" s="3" t="s">
        <v>237</v>
      </c>
      <c r="K121" s="3" t="str">
        <f t="shared" si="11"/>
        <v>Tennessee</v>
      </c>
      <c r="L121" s="3" t="s">
        <v>12</v>
      </c>
      <c r="M121" s="3" t="str">
        <f t="shared" si="12"/>
        <v>Usa</v>
      </c>
      <c r="N121" s="3" t="s">
        <v>26</v>
      </c>
      <c r="O121" s="3" t="str">
        <f t="shared" si="13"/>
        <v>Bronze</v>
      </c>
    </row>
    <row r="122" spans="1:15" x14ac:dyDescent="0.3">
      <c r="A122" s="4" t="s">
        <v>417</v>
      </c>
      <c r="B122" s="4" t="str">
        <f t="shared" si="8"/>
        <v>Cust1120</v>
      </c>
      <c r="C122" s="3" t="s">
        <v>418</v>
      </c>
      <c r="D122" s="3" t="str">
        <f t="shared" si="7"/>
        <v>Jacob Hopkins</v>
      </c>
      <c r="E122" s="3">
        <v>44</v>
      </c>
      <c r="F122" s="3" t="s">
        <v>16</v>
      </c>
      <c r="G122" s="3" t="str">
        <f t="shared" si="9"/>
        <v>Female</v>
      </c>
      <c r="H122" s="3" t="s">
        <v>3826</v>
      </c>
      <c r="I122" s="3" t="str">
        <f t="shared" si="10"/>
        <v>Lake Tylerfort</v>
      </c>
      <c r="J122" s="3" t="s">
        <v>51</v>
      </c>
      <c r="K122" s="3" t="str">
        <f t="shared" si="11"/>
        <v>Pennsylvania</v>
      </c>
      <c r="L122" s="3" t="s">
        <v>12</v>
      </c>
      <c r="M122" s="3" t="str">
        <f t="shared" si="12"/>
        <v>Usa</v>
      </c>
      <c r="N122" s="3" t="s">
        <v>19</v>
      </c>
      <c r="O122" s="3" t="str">
        <f t="shared" si="13"/>
        <v>Platinum</v>
      </c>
    </row>
    <row r="123" spans="1:15" x14ac:dyDescent="0.3">
      <c r="A123" s="4" t="s">
        <v>419</v>
      </c>
      <c r="B123" s="4" t="str">
        <f t="shared" si="8"/>
        <v>Cust1121</v>
      </c>
      <c r="C123" s="3" t="s">
        <v>420</v>
      </c>
      <c r="D123" s="3" t="str">
        <f t="shared" si="7"/>
        <v>Joel Robinson</v>
      </c>
      <c r="E123" s="3">
        <v>62</v>
      </c>
      <c r="F123" s="3" t="s">
        <v>9</v>
      </c>
      <c r="G123" s="3" t="str">
        <f t="shared" si="9"/>
        <v>Male</v>
      </c>
      <c r="H123" s="3" t="s">
        <v>421</v>
      </c>
      <c r="I123" s="3" t="str">
        <f t="shared" si="10"/>
        <v>Lake Danielport</v>
      </c>
      <c r="J123" s="3" t="s">
        <v>99</v>
      </c>
      <c r="K123" s="3" t="str">
        <f t="shared" si="11"/>
        <v>Hawaii</v>
      </c>
      <c r="L123" s="3" t="s">
        <v>12</v>
      </c>
      <c r="M123" s="3" t="str">
        <f t="shared" si="12"/>
        <v>Usa</v>
      </c>
      <c r="N123" s="3" t="s">
        <v>19</v>
      </c>
      <c r="O123" s="3" t="str">
        <f t="shared" si="13"/>
        <v>Platinum</v>
      </c>
    </row>
    <row r="124" spans="1:15" x14ac:dyDescent="0.3">
      <c r="A124" s="4" t="s">
        <v>422</v>
      </c>
      <c r="B124" s="4" t="str">
        <f t="shared" si="8"/>
        <v>Cust1122</v>
      </c>
      <c r="C124" s="3" t="s">
        <v>423</v>
      </c>
      <c r="D124" s="3" t="str">
        <f t="shared" si="7"/>
        <v>Michael Chang</v>
      </c>
      <c r="E124" s="3">
        <v>50</v>
      </c>
      <c r="F124" s="3" t="s">
        <v>9</v>
      </c>
      <c r="G124" s="3" t="str">
        <f t="shared" si="9"/>
        <v>Male</v>
      </c>
      <c r="H124" s="3" t="s">
        <v>424</v>
      </c>
      <c r="I124" s="3" t="str">
        <f t="shared" si="10"/>
        <v>Kathrynport</v>
      </c>
      <c r="J124" s="3" t="s">
        <v>11</v>
      </c>
      <c r="K124" s="3" t="str">
        <f t="shared" si="11"/>
        <v>North Carolina</v>
      </c>
      <c r="L124" s="3" t="s">
        <v>12</v>
      </c>
      <c r="M124" s="3" t="str">
        <f t="shared" si="12"/>
        <v>Usa</v>
      </c>
      <c r="N124" s="3" t="s">
        <v>19</v>
      </c>
      <c r="O124" s="3" t="str">
        <f t="shared" si="13"/>
        <v>Platinum</v>
      </c>
    </row>
    <row r="125" spans="1:15" x14ac:dyDescent="0.3">
      <c r="A125" s="4" t="s">
        <v>425</v>
      </c>
      <c r="B125" s="4" t="str">
        <f t="shared" si="8"/>
        <v>Cust1123</v>
      </c>
      <c r="C125" s="3" t="s">
        <v>426</v>
      </c>
      <c r="D125" s="3" t="str">
        <f t="shared" si="7"/>
        <v>Erin Hopkins</v>
      </c>
      <c r="E125" s="3">
        <v>40</v>
      </c>
      <c r="F125" s="3" t="s">
        <v>9</v>
      </c>
      <c r="G125" s="3" t="str">
        <f t="shared" si="9"/>
        <v>Male</v>
      </c>
      <c r="H125" s="3" t="s">
        <v>427</v>
      </c>
      <c r="I125" s="3" t="str">
        <f t="shared" si="10"/>
        <v>North Sabrina</v>
      </c>
      <c r="J125" s="3" t="s">
        <v>267</v>
      </c>
      <c r="K125" s="3" t="str">
        <f t="shared" si="11"/>
        <v>Iowa</v>
      </c>
      <c r="L125" s="3" t="s">
        <v>12</v>
      </c>
      <c r="M125" s="3" t="str">
        <f t="shared" si="12"/>
        <v>Usa</v>
      </c>
      <c r="N125" s="3" t="s">
        <v>31</v>
      </c>
      <c r="O125" s="3" t="str">
        <f t="shared" si="13"/>
        <v>Silver</v>
      </c>
    </row>
    <row r="126" spans="1:15" x14ac:dyDescent="0.3">
      <c r="A126" s="4" t="s">
        <v>428</v>
      </c>
      <c r="B126" s="4" t="str">
        <f t="shared" si="8"/>
        <v>Cust1124</v>
      </c>
      <c r="C126" s="3" t="s">
        <v>429</v>
      </c>
      <c r="D126" s="3" t="str">
        <f t="shared" si="7"/>
        <v>Donald Lee</v>
      </c>
      <c r="E126" s="3">
        <v>26</v>
      </c>
      <c r="F126" s="3" t="s">
        <v>9</v>
      </c>
      <c r="G126" s="3" t="str">
        <f t="shared" si="9"/>
        <v>Male</v>
      </c>
      <c r="H126" s="3" t="s">
        <v>430</v>
      </c>
      <c r="I126" s="3" t="str">
        <f t="shared" si="10"/>
        <v>Wongberg</v>
      </c>
      <c r="J126" s="3" t="s">
        <v>194</v>
      </c>
      <c r="K126" s="3" t="str">
        <f t="shared" si="11"/>
        <v>Illinois</v>
      </c>
      <c r="L126" s="3" t="s">
        <v>12</v>
      </c>
      <c r="M126" s="3" t="str">
        <f t="shared" si="12"/>
        <v>Usa</v>
      </c>
      <c r="N126" s="3" t="s">
        <v>26</v>
      </c>
      <c r="O126" s="3" t="str">
        <f t="shared" si="13"/>
        <v>Bronze</v>
      </c>
    </row>
    <row r="127" spans="1:15" x14ac:dyDescent="0.3">
      <c r="A127" s="4" t="s">
        <v>431</v>
      </c>
      <c r="B127" s="4" t="str">
        <f t="shared" si="8"/>
        <v>Cust1125</v>
      </c>
      <c r="C127" s="3" t="s">
        <v>432</v>
      </c>
      <c r="D127" s="3" t="str">
        <f t="shared" si="7"/>
        <v>Keith Miller</v>
      </c>
      <c r="E127" s="3">
        <v>64</v>
      </c>
      <c r="F127" s="3" t="s">
        <v>16</v>
      </c>
      <c r="G127" s="3" t="str">
        <f t="shared" si="9"/>
        <v>Female</v>
      </c>
      <c r="H127" s="3" t="s">
        <v>433</v>
      </c>
      <c r="I127" s="3" t="str">
        <f t="shared" si="10"/>
        <v>West Jameston</v>
      </c>
      <c r="J127" s="3" t="s">
        <v>434</v>
      </c>
      <c r="K127" s="3" t="str">
        <f t="shared" si="11"/>
        <v>Maine</v>
      </c>
      <c r="L127" s="3" t="s">
        <v>12</v>
      </c>
      <c r="M127" s="3" t="str">
        <f t="shared" si="12"/>
        <v>Usa</v>
      </c>
      <c r="N127" s="3" t="s">
        <v>19</v>
      </c>
      <c r="O127" s="3" t="str">
        <f t="shared" si="13"/>
        <v>Platinum</v>
      </c>
    </row>
    <row r="128" spans="1:15" x14ac:dyDescent="0.3">
      <c r="A128" s="4" t="s">
        <v>435</v>
      </c>
      <c r="B128" s="4" t="str">
        <f t="shared" si="8"/>
        <v>Cust1126</v>
      </c>
      <c r="C128" s="3" t="s">
        <v>436</v>
      </c>
      <c r="D128" s="3" t="str">
        <f t="shared" si="7"/>
        <v>James Wolfe</v>
      </c>
      <c r="E128" s="3">
        <v>62</v>
      </c>
      <c r="F128" s="3" t="s">
        <v>16</v>
      </c>
      <c r="G128" s="3" t="str">
        <f t="shared" si="9"/>
        <v>Female</v>
      </c>
      <c r="H128" s="3" t="s">
        <v>437</v>
      </c>
      <c r="I128" s="3" t="str">
        <f t="shared" si="10"/>
        <v>Benjaminton</v>
      </c>
      <c r="J128" s="3" t="s">
        <v>133</v>
      </c>
      <c r="K128" s="3" t="str">
        <f t="shared" si="11"/>
        <v>Arizona</v>
      </c>
      <c r="L128" s="3" t="s">
        <v>12</v>
      </c>
      <c r="M128" s="3" t="str">
        <f t="shared" si="12"/>
        <v>Usa</v>
      </c>
      <c r="N128" s="3" t="s">
        <v>13</v>
      </c>
      <c r="O128" s="3" t="str">
        <f t="shared" si="13"/>
        <v>Gold</v>
      </c>
    </row>
    <row r="129" spans="1:15" x14ac:dyDescent="0.3">
      <c r="A129" s="4" t="s">
        <v>438</v>
      </c>
      <c r="B129" s="4" t="str">
        <f t="shared" si="8"/>
        <v>Cust1127</v>
      </c>
      <c r="C129" s="3" t="s">
        <v>439</v>
      </c>
      <c r="D129" s="3" t="str">
        <f t="shared" si="7"/>
        <v>John Mcknight</v>
      </c>
      <c r="E129" s="3">
        <v>39</v>
      </c>
      <c r="F129" s="3" t="s">
        <v>9</v>
      </c>
      <c r="G129" s="3" t="str">
        <f t="shared" si="9"/>
        <v>Male</v>
      </c>
      <c r="H129" s="3" t="s">
        <v>440</v>
      </c>
      <c r="I129" s="3" t="str">
        <f t="shared" si="10"/>
        <v>South Nathan</v>
      </c>
      <c r="J129" s="3" t="s">
        <v>171</v>
      </c>
      <c r="K129" s="3" t="str">
        <f t="shared" si="11"/>
        <v>Vermont</v>
      </c>
      <c r="L129" s="3" t="s">
        <v>12</v>
      </c>
      <c r="M129" s="3" t="str">
        <f t="shared" si="12"/>
        <v>Usa</v>
      </c>
      <c r="N129" s="3" t="s">
        <v>19</v>
      </c>
      <c r="O129" s="3" t="str">
        <f t="shared" si="13"/>
        <v>Platinum</v>
      </c>
    </row>
    <row r="130" spans="1:15" x14ac:dyDescent="0.3">
      <c r="A130" s="4" t="s">
        <v>441</v>
      </c>
      <c r="B130" s="4" t="str">
        <f t="shared" si="8"/>
        <v>Cust1128</v>
      </c>
      <c r="C130" s="3" t="s">
        <v>442</v>
      </c>
      <c r="D130" s="3" t="str">
        <f t="shared" ref="D130:D193" si="14">PROPER(TRIM(CLEAN(C130)))</f>
        <v>Susan Mcdonald</v>
      </c>
      <c r="E130" s="3">
        <v>45</v>
      </c>
      <c r="F130" s="3" t="s">
        <v>9</v>
      </c>
      <c r="G130" s="3" t="str">
        <f t="shared" si="9"/>
        <v>Male</v>
      </c>
      <c r="H130" s="3" t="s">
        <v>443</v>
      </c>
      <c r="I130" s="3" t="str">
        <f t="shared" si="10"/>
        <v>East Ellen</v>
      </c>
      <c r="J130" s="3" t="s">
        <v>291</v>
      </c>
      <c r="K130" s="3" t="str">
        <f t="shared" si="11"/>
        <v>Arkansas</v>
      </c>
      <c r="L130" s="3" t="s">
        <v>12</v>
      </c>
      <c r="M130" s="3" t="str">
        <f t="shared" si="12"/>
        <v>Usa</v>
      </c>
      <c r="N130" s="3" t="s">
        <v>31</v>
      </c>
      <c r="O130" s="3" t="str">
        <f t="shared" si="13"/>
        <v>Silver</v>
      </c>
    </row>
    <row r="131" spans="1:15" x14ac:dyDescent="0.3">
      <c r="A131" s="4" t="s">
        <v>444</v>
      </c>
      <c r="B131" s="4" t="str">
        <f t="shared" ref="B131:B194" si="15">PROPER(TRIM(CLEAN(A131)))</f>
        <v>Cust1129</v>
      </c>
      <c r="C131" s="3" t="s">
        <v>445</v>
      </c>
      <c r="D131" s="3" t="str">
        <f t="shared" si="14"/>
        <v>Jessica Mitchell</v>
      </c>
      <c r="E131" s="3">
        <v>43</v>
      </c>
      <c r="F131" s="3" t="s">
        <v>16</v>
      </c>
      <c r="G131" s="3" t="str">
        <f t="shared" ref="G131:G194" si="16">PROPER(TRIM(CLEAN(F131)))</f>
        <v>Female</v>
      </c>
      <c r="H131" s="3" t="s">
        <v>446</v>
      </c>
      <c r="I131" s="3" t="str">
        <f t="shared" ref="I131:I194" si="17">PROPER(TRIM(CLEAN(H131)))</f>
        <v>Matthewbury</v>
      </c>
      <c r="J131" s="3" t="s">
        <v>39</v>
      </c>
      <c r="K131" s="3" t="str">
        <f t="shared" ref="K131:K194" si="18">PROPER(TRIM(CLEAN(J131)))</f>
        <v>South Dakota</v>
      </c>
      <c r="L131" s="3" t="s">
        <v>12</v>
      </c>
      <c r="M131" s="3" t="str">
        <f t="shared" ref="M131:M194" si="19">PROPER(TRIM(CLEAN(L131)))</f>
        <v>Usa</v>
      </c>
      <c r="N131" s="3" t="s">
        <v>31</v>
      </c>
      <c r="O131" s="3" t="str">
        <f t="shared" ref="O131:O194" si="20">IF(ISBLANK(N131), "Unknown",N131)</f>
        <v>Silver</v>
      </c>
    </row>
    <row r="132" spans="1:15" x14ac:dyDescent="0.3">
      <c r="A132" s="4" t="s">
        <v>447</v>
      </c>
      <c r="B132" s="4" t="str">
        <f t="shared" si="15"/>
        <v>Cust1130</v>
      </c>
      <c r="C132" s="3" t="s">
        <v>448</v>
      </c>
      <c r="D132" s="3" t="str">
        <f t="shared" si="14"/>
        <v>Jamie Reyes</v>
      </c>
      <c r="E132" s="3">
        <v>29</v>
      </c>
      <c r="F132" s="3" t="s">
        <v>9</v>
      </c>
      <c r="G132" s="3" t="str">
        <f t="shared" si="16"/>
        <v>Male</v>
      </c>
      <c r="H132" s="3" t="s">
        <v>3827</v>
      </c>
      <c r="I132" s="3" t="str">
        <f t="shared" si="17"/>
        <v>Jonesbury</v>
      </c>
      <c r="J132" s="3" t="s">
        <v>167</v>
      </c>
      <c r="K132" s="3" t="str">
        <f t="shared" si="18"/>
        <v>Connecticut</v>
      </c>
      <c r="L132" s="3" t="s">
        <v>3960</v>
      </c>
      <c r="M132" s="3" t="str">
        <f t="shared" si="19"/>
        <v>Usa</v>
      </c>
      <c r="N132" s="3" t="s">
        <v>19</v>
      </c>
      <c r="O132" s="3" t="str">
        <f t="shared" si="20"/>
        <v>Platinum</v>
      </c>
    </row>
    <row r="133" spans="1:15" x14ac:dyDescent="0.3">
      <c r="A133" s="4" t="s">
        <v>449</v>
      </c>
      <c r="B133" s="4" t="str">
        <f t="shared" si="15"/>
        <v>Cust1131</v>
      </c>
      <c r="C133" s="3" t="s">
        <v>450</v>
      </c>
      <c r="D133" s="3" t="str">
        <f t="shared" si="14"/>
        <v>Joseph Richards</v>
      </c>
      <c r="E133" s="3">
        <v>34</v>
      </c>
      <c r="F133" s="3" t="s">
        <v>16</v>
      </c>
      <c r="G133" s="3" t="str">
        <f t="shared" si="16"/>
        <v>Female</v>
      </c>
      <c r="H133" s="3" t="s">
        <v>451</v>
      </c>
      <c r="I133" s="3" t="str">
        <f t="shared" si="17"/>
        <v>Wigginsville</v>
      </c>
      <c r="J133" s="3" t="s">
        <v>22</v>
      </c>
      <c r="K133" s="3" t="str">
        <f t="shared" si="18"/>
        <v>Alabama</v>
      </c>
      <c r="L133" s="3" t="s">
        <v>12</v>
      </c>
      <c r="M133" s="3" t="str">
        <f t="shared" si="19"/>
        <v>Usa</v>
      </c>
      <c r="N133" s="3" t="s">
        <v>26</v>
      </c>
      <c r="O133" s="3" t="str">
        <f t="shared" si="20"/>
        <v>Bronze</v>
      </c>
    </row>
    <row r="134" spans="1:15" x14ac:dyDescent="0.3">
      <c r="A134" s="4" t="s">
        <v>452</v>
      </c>
      <c r="B134" s="4" t="str">
        <f t="shared" si="15"/>
        <v>Cust1132</v>
      </c>
      <c r="C134" s="3" t="s">
        <v>453</v>
      </c>
      <c r="D134" s="3" t="str">
        <f t="shared" si="14"/>
        <v>Miguel Reynolds</v>
      </c>
      <c r="E134" s="3">
        <v>57</v>
      </c>
      <c r="F134" s="3" t="s">
        <v>16</v>
      </c>
      <c r="G134" s="3" t="str">
        <f t="shared" si="16"/>
        <v>Female</v>
      </c>
      <c r="H134" s="3" t="s">
        <v>454</v>
      </c>
      <c r="I134" s="3" t="str">
        <f t="shared" si="17"/>
        <v>Taylorberg</v>
      </c>
      <c r="J134" s="3" t="s">
        <v>25</v>
      </c>
      <c r="K134" s="3" t="str">
        <f t="shared" si="18"/>
        <v>Ohio</v>
      </c>
      <c r="L134" s="3" t="s">
        <v>12</v>
      </c>
      <c r="M134" s="3" t="str">
        <f t="shared" si="19"/>
        <v>Usa</v>
      </c>
      <c r="N134" s="3" t="s">
        <v>13</v>
      </c>
      <c r="O134" s="3" t="str">
        <f t="shared" si="20"/>
        <v>Gold</v>
      </c>
    </row>
    <row r="135" spans="1:15" x14ac:dyDescent="0.3">
      <c r="A135" s="4" t="s">
        <v>455</v>
      </c>
      <c r="B135" s="4" t="str">
        <f t="shared" si="15"/>
        <v>Cust1133</v>
      </c>
      <c r="C135" s="3" t="s">
        <v>456</v>
      </c>
      <c r="D135" s="3" t="str">
        <f t="shared" si="14"/>
        <v>Hayley Pope</v>
      </c>
      <c r="E135" s="3">
        <v>62</v>
      </c>
      <c r="F135" s="3" t="s">
        <v>16</v>
      </c>
      <c r="G135" s="3" t="str">
        <f t="shared" si="16"/>
        <v>Female</v>
      </c>
      <c r="H135" s="3" t="s">
        <v>457</v>
      </c>
      <c r="I135" s="3" t="str">
        <f t="shared" si="17"/>
        <v>West Stephenville</v>
      </c>
      <c r="J135" s="3" t="s">
        <v>250</v>
      </c>
      <c r="K135" s="3" t="str">
        <f t="shared" si="18"/>
        <v>Florida</v>
      </c>
      <c r="L135" s="3" t="s">
        <v>12</v>
      </c>
      <c r="M135" s="3" t="str">
        <f t="shared" si="19"/>
        <v>Usa</v>
      </c>
      <c r="N135" s="3" t="s">
        <v>26</v>
      </c>
      <c r="O135" s="3" t="str">
        <f t="shared" si="20"/>
        <v>Bronze</v>
      </c>
    </row>
    <row r="136" spans="1:15" x14ac:dyDescent="0.3">
      <c r="A136" s="4" t="s">
        <v>458</v>
      </c>
      <c r="B136" s="4" t="str">
        <f t="shared" si="15"/>
        <v>Cust1134</v>
      </c>
      <c r="C136" s="3" t="s">
        <v>459</v>
      </c>
      <c r="D136" s="3" t="str">
        <f t="shared" si="14"/>
        <v>Morgan Bowen</v>
      </c>
      <c r="E136" s="3">
        <v>54</v>
      </c>
      <c r="F136" s="3" t="s">
        <v>9</v>
      </c>
      <c r="G136" s="3" t="str">
        <f t="shared" si="16"/>
        <v>Male</v>
      </c>
      <c r="H136" s="3" t="s">
        <v>460</v>
      </c>
      <c r="I136" s="3" t="str">
        <f t="shared" si="17"/>
        <v>Parksfort</v>
      </c>
      <c r="J136" s="3" t="s">
        <v>74</v>
      </c>
      <c r="K136" s="3" t="str">
        <f t="shared" si="18"/>
        <v>Washington</v>
      </c>
      <c r="L136" s="3" t="s">
        <v>12</v>
      </c>
      <c r="M136" s="3" t="str">
        <f t="shared" si="19"/>
        <v>Usa</v>
      </c>
      <c r="N136" s="3" t="s">
        <v>13</v>
      </c>
      <c r="O136" s="3" t="str">
        <f t="shared" si="20"/>
        <v>Gold</v>
      </c>
    </row>
    <row r="137" spans="1:15" x14ac:dyDescent="0.3">
      <c r="A137" s="4" t="s">
        <v>461</v>
      </c>
      <c r="B137" s="4" t="str">
        <f t="shared" si="15"/>
        <v>Cust1135</v>
      </c>
      <c r="C137" s="3" t="s">
        <v>462</v>
      </c>
      <c r="D137" s="3" t="str">
        <f t="shared" si="14"/>
        <v>Matthew Hanna</v>
      </c>
      <c r="E137" s="3">
        <v>33</v>
      </c>
      <c r="F137" s="3" t="s">
        <v>16</v>
      </c>
      <c r="G137" s="3" t="str">
        <f t="shared" si="16"/>
        <v>Female</v>
      </c>
      <c r="H137" s="3" t="s">
        <v>463</v>
      </c>
      <c r="I137" s="3" t="str">
        <f t="shared" si="17"/>
        <v>Gonzalezbury</v>
      </c>
      <c r="J137" s="3" t="s">
        <v>156</v>
      </c>
      <c r="K137" s="3" t="str">
        <f t="shared" si="18"/>
        <v>Michigan</v>
      </c>
      <c r="L137" s="3" t="s">
        <v>12</v>
      </c>
      <c r="M137" s="3" t="str">
        <f t="shared" si="19"/>
        <v>Usa</v>
      </c>
      <c r="N137" s="3" t="s">
        <v>19</v>
      </c>
      <c r="O137" s="3" t="str">
        <f t="shared" si="20"/>
        <v>Platinum</v>
      </c>
    </row>
    <row r="138" spans="1:15" x14ac:dyDescent="0.3">
      <c r="A138" s="4" t="s">
        <v>464</v>
      </c>
      <c r="B138" s="4" t="str">
        <f t="shared" si="15"/>
        <v>Cust1136</v>
      </c>
      <c r="C138" s="3" t="s">
        <v>465</v>
      </c>
      <c r="D138" s="3" t="str">
        <f t="shared" si="14"/>
        <v>Patrick Coleman</v>
      </c>
      <c r="E138" s="3">
        <v>29</v>
      </c>
      <c r="F138" s="3" t="s">
        <v>9</v>
      </c>
      <c r="G138" s="3" t="str">
        <f t="shared" si="16"/>
        <v>Male</v>
      </c>
      <c r="H138" s="3" t="s">
        <v>466</v>
      </c>
      <c r="I138" s="3" t="str">
        <f t="shared" si="17"/>
        <v>New Jeffrey</v>
      </c>
      <c r="J138" s="3" t="s">
        <v>70</v>
      </c>
      <c r="K138" s="3" t="str">
        <f t="shared" si="18"/>
        <v>Nebraska</v>
      </c>
      <c r="L138" s="3" t="s">
        <v>12</v>
      </c>
      <c r="M138" s="3" t="str">
        <f t="shared" si="19"/>
        <v>Usa</v>
      </c>
      <c r="N138" s="3" t="s">
        <v>31</v>
      </c>
      <c r="O138" s="3" t="str">
        <f t="shared" si="20"/>
        <v>Silver</v>
      </c>
    </row>
    <row r="139" spans="1:15" x14ac:dyDescent="0.3">
      <c r="A139" s="4" t="s">
        <v>467</v>
      </c>
      <c r="B139" s="4" t="str">
        <f t="shared" si="15"/>
        <v>Cust1137</v>
      </c>
      <c r="C139" s="3" t="s">
        <v>468</v>
      </c>
      <c r="D139" s="3" t="str">
        <f t="shared" si="14"/>
        <v>Rick Dominguez</v>
      </c>
      <c r="E139" s="3">
        <v>55</v>
      </c>
      <c r="F139" s="3" t="s">
        <v>16</v>
      </c>
      <c r="G139" s="3" t="str">
        <f t="shared" si="16"/>
        <v>Female</v>
      </c>
      <c r="H139" s="3" t="s">
        <v>469</v>
      </c>
      <c r="I139" s="3" t="str">
        <f t="shared" si="17"/>
        <v>North Johnbury</v>
      </c>
      <c r="J139" s="3" t="s">
        <v>25</v>
      </c>
      <c r="K139" s="3" t="str">
        <f t="shared" si="18"/>
        <v>Ohio</v>
      </c>
      <c r="L139" s="3" t="s">
        <v>12</v>
      </c>
      <c r="M139" s="3" t="str">
        <f t="shared" si="19"/>
        <v>Usa</v>
      </c>
      <c r="N139" s="3" t="s">
        <v>19</v>
      </c>
      <c r="O139" s="3" t="str">
        <f t="shared" si="20"/>
        <v>Platinum</v>
      </c>
    </row>
    <row r="140" spans="1:15" x14ac:dyDescent="0.3">
      <c r="A140" s="4" t="s">
        <v>470</v>
      </c>
      <c r="B140" s="4" t="str">
        <f t="shared" si="15"/>
        <v>Cust1138</v>
      </c>
      <c r="C140" s="3" t="s">
        <v>471</v>
      </c>
      <c r="D140" s="3" t="str">
        <f t="shared" si="14"/>
        <v>Sean Roth</v>
      </c>
      <c r="E140" s="3">
        <v>43</v>
      </c>
      <c r="F140" s="3" t="s">
        <v>9</v>
      </c>
      <c r="G140" s="3" t="str">
        <f t="shared" si="16"/>
        <v>Male</v>
      </c>
      <c r="H140" s="3" t="s">
        <v>395</v>
      </c>
      <c r="I140" s="3" t="str">
        <f t="shared" si="17"/>
        <v>Lake Michael</v>
      </c>
      <c r="J140" s="3" t="s">
        <v>287</v>
      </c>
      <c r="K140" s="3" t="str">
        <f t="shared" si="18"/>
        <v>Virginia</v>
      </c>
      <c r="L140" s="3" t="s">
        <v>12</v>
      </c>
      <c r="M140" s="3" t="str">
        <f t="shared" si="19"/>
        <v>Usa</v>
      </c>
      <c r="N140" s="3" t="s">
        <v>13</v>
      </c>
      <c r="O140" s="3" t="str">
        <f t="shared" si="20"/>
        <v>Gold</v>
      </c>
    </row>
    <row r="141" spans="1:15" x14ac:dyDescent="0.3">
      <c r="A141" s="4" t="s">
        <v>472</v>
      </c>
      <c r="B141" s="4" t="str">
        <f t="shared" si="15"/>
        <v>Cust1139</v>
      </c>
      <c r="C141" s="3" t="s">
        <v>473</v>
      </c>
      <c r="D141" s="3" t="str">
        <f t="shared" si="14"/>
        <v>Brian Holder</v>
      </c>
      <c r="E141" s="3">
        <v>32</v>
      </c>
      <c r="F141" s="3" t="s">
        <v>9</v>
      </c>
      <c r="G141" s="3" t="str">
        <f t="shared" si="16"/>
        <v>Male</v>
      </c>
      <c r="H141" s="3" t="s">
        <v>474</v>
      </c>
      <c r="I141" s="3" t="str">
        <f t="shared" si="17"/>
        <v>Port Travis</v>
      </c>
      <c r="J141" s="3" t="s">
        <v>117</v>
      </c>
      <c r="K141" s="3" t="str">
        <f t="shared" si="18"/>
        <v>Utah</v>
      </c>
      <c r="L141" s="3" t="s">
        <v>12</v>
      </c>
      <c r="M141" s="3" t="str">
        <f t="shared" si="19"/>
        <v>Usa</v>
      </c>
      <c r="N141" s="3" t="s">
        <v>26</v>
      </c>
      <c r="O141" s="3" t="str">
        <f t="shared" si="20"/>
        <v>Bronze</v>
      </c>
    </row>
    <row r="142" spans="1:15" x14ac:dyDescent="0.3">
      <c r="A142" s="4" t="s">
        <v>475</v>
      </c>
      <c r="B142" s="4" t="str">
        <f t="shared" si="15"/>
        <v>Cust1140</v>
      </c>
      <c r="C142" s="3" t="s">
        <v>476</v>
      </c>
      <c r="D142" s="3" t="str">
        <f t="shared" si="14"/>
        <v>Patty Francis</v>
      </c>
      <c r="E142" s="3">
        <v>63</v>
      </c>
      <c r="F142" s="3" t="s">
        <v>16</v>
      </c>
      <c r="G142" s="3" t="str">
        <f t="shared" si="16"/>
        <v>Female</v>
      </c>
      <c r="H142" s="3" t="s">
        <v>477</v>
      </c>
      <c r="I142" s="3" t="str">
        <f t="shared" si="17"/>
        <v>South Brooke</v>
      </c>
      <c r="J142" s="3" t="s">
        <v>51</v>
      </c>
      <c r="K142" s="3" t="str">
        <f t="shared" si="18"/>
        <v>Pennsylvania</v>
      </c>
      <c r="L142" s="3" t="s">
        <v>12</v>
      </c>
      <c r="M142" s="3" t="str">
        <f t="shared" si="19"/>
        <v>Usa</v>
      </c>
      <c r="N142" s="3" t="s">
        <v>13</v>
      </c>
      <c r="O142" s="3" t="str">
        <f t="shared" si="20"/>
        <v>Gold</v>
      </c>
    </row>
    <row r="143" spans="1:15" x14ac:dyDescent="0.3">
      <c r="A143" s="4" t="s">
        <v>478</v>
      </c>
      <c r="B143" s="4" t="str">
        <f t="shared" si="15"/>
        <v>Cust1141</v>
      </c>
      <c r="C143" s="3" t="s">
        <v>479</v>
      </c>
      <c r="D143" s="3" t="str">
        <f t="shared" si="14"/>
        <v>Cristian Wright</v>
      </c>
      <c r="E143" s="3">
        <v>30</v>
      </c>
      <c r="F143" s="3" t="s">
        <v>9</v>
      </c>
      <c r="G143" s="3" t="str">
        <f t="shared" si="16"/>
        <v>Male</v>
      </c>
      <c r="H143" s="3" t="s">
        <v>480</v>
      </c>
      <c r="I143" s="3" t="str">
        <f t="shared" si="17"/>
        <v>Port Denise</v>
      </c>
      <c r="J143" s="3" t="s">
        <v>30</v>
      </c>
      <c r="K143" s="3" t="str">
        <f t="shared" si="18"/>
        <v>California</v>
      </c>
      <c r="L143" s="3" t="s">
        <v>3960</v>
      </c>
      <c r="M143" s="3" t="str">
        <f t="shared" si="19"/>
        <v>Usa</v>
      </c>
      <c r="N143" s="3" t="s">
        <v>26</v>
      </c>
      <c r="O143" s="3" t="str">
        <f t="shared" si="20"/>
        <v>Bronze</v>
      </c>
    </row>
    <row r="144" spans="1:15" x14ac:dyDescent="0.3">
      <c r="A144" s="4" t="s">
        <v>481</v>
      </c>
      <c r="B144" s="4" t="str">
        <f t="shared" si="15"/>
        <v>Cust1142</v>
      </c>
      <c r="C144" s="3" t="s">
        <v>482</v>
      </c>
      <c r="D144" s="3" t="str">
        <f t="shared" si="14"/>
        <v>Maria Ramirez</v>
      </c>
      <c r="E144" s="3">
        <v>37</v>
      </c>
      <c r="F144" s="3" t="s">
        <v>9</v>
      </c>
      <c r="G144" s="3" t="str">
        <f t="shared" si="16"/>
        <v>Male</v>
      </c>
      <c r="H144" s="3" t="s">
        <v>483</v>
      </c>
      <c r="I144" s="3" t="str">
        <f t="shared" si="17"/>
        <v>West Brandon</v>
      </c>
      <c r="J144" s="3" t="s">
        <v>66</v>
      </c>
      <c r="K144" s="3" t="str">
        <f t="shared" si="18"/>
        <v>Montana</v>
      </c>
      <c r="L144" s="3" t="s">
        <v>12</v>
      </c>
      <c r="M144" s="3" t="str">
        <f t="shared" si="19"/>
        <v>Usa</v>
      </c>
      <c r="N144" s="3" t="s">
        <v>26</v>
      </c>
      <c r="O144" s="3" t="str">
        <f t="shared" si="20"/>
        <v>Bronze</v>
      </c>
    </row>
    <row r="145" spans="1:15" x14ac:dyDescent="0.3">
      <c r="A145" s="4" t="s">
        <v>484</v>
      </c>
      <c r="B145" s="4" t="str">
        <f t="shared" si="15"/>
        <v>Cust1143</v>
      </c>
      <c r="C145" s="3" t="s">
        <v>485</v>
      </c>
      <c r="D145" s="3" t="str">
        <f t="shared" si="14"/>
        <v>Carlos Skinner</v>
      </c>
      <c r="E145" s="3">
        <v>46</v>
      </c>
      <c r="F145" s="3" t="s">
        <v>9</v>
      </c>
      <c r="G145" s="3" t="str">
        <f t="shared" si="16"/>
        <v>Male</v>
      </c>
      <c r="H145" s="3" t="s">
        <v>486</v>
      </c>
      <c r="I145" s="3" t="str">
        <f t="shared" si="17"/>
        <v>Dwaynemouth</v>
      </c>
      <c r="J145" s="3" t="s">
        <v>22</v>
      </c>
      <c r="K145" s="3" t="str">
        <f t="shared" si="18"/>
        <v>Alabama</v>
      </c>
      <c r="L145" s="3" t="s">
        <v>12</v>
      </c>
      <c r="M145" s="3" t="str">
        <f t="shared" si="19"/>
        <v>Usa</v>
      </c>
      <c r="N145" s="3" t="s">
        <v>26</v>
      </c>
      <c r="O145" s="3" t="str">
        <f t="shared" si="20"/>
        <v>Bronze</v>
      </c>
    </row>
    <row r="146" spans="1:15" x14ac:dyDescent="0.3">
      <c r="A146" s="4" t="s">
        <v>487</v>
      </c>
      <c r="B146" s="4" t="str">
        <f t="shared" si="15"/>
        <v>Cust1144</v>
      </c>
      <c r="C146" s="3" t="s">
        <v>488</v>
      </c>
      <c r="D146" s="3" t="str">
        <f t="shared" si="14"/>
        <v>Justin Cross</v>
      </c>
      <c r="E146" s="3">
        <v>62</v>
      </c>
      <c r="F146" s="3" t="s">
        <v>16</v>
      </c>
      <c r="G146" s="3" t="str">
        <f t="shared" si="16"/>
        <v>Female</v>
      </c>
      <c r="H146" s="3" t="s">
        <v>489</v>
      </c>
      <c r="I146" s="3" t="str">
        <f t="shared" si="17"/>
        <v>North Anthonychester</v>
      </c>
      <c r="J146" s="3" t="s">
        <v>184</v>
      </c>
      <c r="K146" s="3" t="str">
        <f t="shared" si="18"/>
        <v>Nevada</v>
      </c>
      <c r="L146" s="3" t="s">
        <v>12</v>
      </c>
      <c r="M146" s="3" t="str">
        <f t="shared" si="19"/>
        <v>Usa</v>
      </c>
      <c r="N146" s="3" t="s">
        <v>26</v>
      </c>
      <c r="O146" s="3" t="str">
        <f t="shared" si="20"/>
        <v>Bronze</v>
      </c>
    </row>
    <row r="147" spans="1:15" x14ac:dyDescent="0.3">
      <c r="A147" s="4" t="s">
        <v>490</v>
      </c>
      <c r="B147" s="4" t="str">
        <f t="shared" si="15"/>
        <v>Cust1145</v>
      </c>
      <c r="C147" s="3" t="s">
        <v>491</v>
      </c>
      <c r="D147" s="3" t="str">
        <f t="shared" si="14"/>
        <v>Cameron Simpson</v>
      </c>
      <c r="E147" s="3">
        <v>46</v>
      </c>
      <c r="F147" s="3" t="s">
        <v>9</v>
      </c>
      <c r="G147" s="3" t="str">
        <f t="shared" si="16"/>
        <v>Male</v>
      </c>
      <c r="H147" s="3" t="s">
        <v>492</v>
      </c>
      <c r="I147" s="3" t="str">
        <f t="shared" si="17"/>
        <v>Michaelfort</v>
      </c>
      <c r="J147" s="3" t="s">
        <v>254</v>
      </c>
      <c r="K147" s="3" t="str">
        <f t="shared" si="18"/>
        <v>Indiana</v>
      </c>
      <c r="L147" s="3" t="s">
        <v>12</v>
      </c>
      <c r="M147" s="3" t="str">
        <f t="shared" si="19"/>
        <v>Usa</v>
      </c>
      <c r="N147" s="3" t="s">
        <v>19</v>
      </c>
      <c r="O147" s="3" t="str">
        <f t="shared" si="20"/>
        <v>Platinum</v>
      </c>
    </row>
    <row r="148" spans="1:15" x14ac:dyDescent="0.3">
      <c r="A148" s="4" t="s">
        <v>493</v>
      </c>
      <c r="B148" s="4" t="str">
        <f t="shared" si="15"/>
        <v>Cust1146</v>
      </c>
      <c r="C148" s="3" t="s">
        <v>494</v>
      </c>
      <c r="D148" s="3" t="str">
        <f t="shared" si="14"/>
        <v>Edward Rivera</v>
      </c>
      <c r="E148" s="3">
        <v>32</v>
      </c>
      <c r="F148" s="3" t="s">
        <v>16</v>
      </c>
      <c r="G148" s="3" t="str">
        <f t="shared" si="16"/>
        <v>Female</v>
      </c>
      <c r="H148" s="3" t="s">
        <v>495</v>
      </c>
      <c r="I148" s="3" t="str">
        <f t="shared" si="17"/>
        <v>Chungmouth</v>
      </c>
      <c r="J148" s="3" t="s">
        <v>317</v>
      </c>
      <c r="K148" s="3" t="str">
        <f t="shared" si="18"/>
        <v>South Carolina</v>
      </c>
      <c r="L148" s="3" t="s">
        <v>12</v>
      </c>
      <c r="M148" s="3" t="str">
        <f t="shared" si="19"/>
        <v>Usa</v>
      </c>
      <c r="N148" s="3" t="s">
        <v>13</v>
      </c>
      <c r="O148" s="3" t="str">
        <f t="shared" si="20"/>
        <v>Gold</v>
      </c>
    </row>
    <row r="149" spans="1:15" x14ac:dyDescent="0.3">
      <c r="A149" s="4" t="s">
        <v>496</v>
      </c>
      <c r="B149" s="4" t="str">
        <f t="shared" si="15"/>
        <v>Cust1147</v>
      </c>
      <c r="C149" s="3" t="s">
        <v>497</v>
      </c>
      <c r="D149" s="3" t="str">
        <f t="shared" si="14"/>
        <v>Rhonda Young</v>
      </c>
      <c r="E149" s="3">
        <v>49</v>
      </c>
      <c r="F149" s="3" t="s">
        <v>16</v>
      </c>
      <c r="G149" s="3" t="str">
        <f t="shared" si="16"/>
        <v>Female</v>
      </c>
      <c r="H149" s="3" t="s">
        <v>498</v>
      </c>
      <c r="I149" s="3" t="str">
        <f t="shared" si="17"/>
        <v>Lake Nathanfort</v>
      </c>
      <c r="J149" s="3" t="s">
        <v>163</v>
      </c>
      <c r="K149" s="3" t="str">
        <f t="shared" si="18"/>
        <v>Alaska</v>
      </c>
      <c r="L149" s="3" t="s">
        <v>12</v>
      </c>
      <c r="M149" s="3" t="str">
        <f t="shared" si="19"/>
        <v>Usa</v>
      </c>
      <c r="N149" s="3" t="s">
        <v>19</v>
      </c>
      <c r="O149" s="3" t="str">
        <f t="shared" si="20"/>
        <v>Platinum</v>
      </c>
    </row>
    <row r="150" spans="1:15" x14ac:dyDescent="0.3">
      <c r="A150" s="4" t="s">
        <v>499</v>
      </c>
      <c r="B150" s="4" t="str">
        <f t="shared" si="15"/>
        <v>Cust1148</v>
      </c>
      <c r="C150" s="3" t="s">
        <v>500</v>
      </c>
      <c r="D150" s="3" t="str">
        <f t="shared" si="14"/>
        <v>Theresa Campbell</v>
      </c>
      <c r="E150" s="3">
        <v>42</v>
      </c>
      <c r="F150" s="3" t="s">
        <v>16</v>
      </c>
      <c r="G150" s="3" t="str">
        <f t="shared" si="16"/>
        <v>Female</v>
      </c>
      <c r="H150" s="3" t="s">
        <v>501</v>
      </c>
      <c r="I150" s="3" t="str">
        <f t="shared" si="17"/>
        <v>New Brian</v>
      </c>
      <c r="J150" s="3" t="s">
        <v>324</v>
      </c>
      <c r="K150" s="3" t="str">
        <f t="shared" si="18"/>
        <v>Wisconsin</v>
      </c>
      <c r="L150" s="3" t="s">
        <v>12</v>
      </c>
      <c r="M150" s="3" t="str">
        <f t="shared" si="19"/>
        <v>Usa</v>
      </c>
      <c r="N150" s="3" t="s">
        <v>26</v>
      </c>
      <c r="O150" s="3" t="str">
        <f t="shared" si="20"/>
        <v>Bronze</v>
      </c>
    </row>
    <row r="151" spans="1:15" x14ac:dyDescent="0.3">
      <c r="A151" s="4" t="s">
        <v>502</v>
      </c>
      <c r="B151" s="4" t="str">
        <f t="shared" si="15"/>
        <v>Cust1149</v>
      </c>
      <c r="C151" s="3" t="s">
        <v>503</v>
      </c>
      <c r="D151" s="3" t="str">
        <f t="shared" si="14"/>
        <v>Denise Griffin</v>
      </c>
      <c r="E151" s="3">
        <v>33</v>
      </c>
      <c r="F151" s="3" t="s">
        <v>9</v>
      </c>
      <c r="G151" s="3" t="str">
        <f t="shared" si="16"/>
        <v>Male</v>
      </c>
      <c r="H151" s="3" t="s">
        <v>504</v>
      </c>
      <c r="I151" s="3" t="str">
        <f t="shared" si="17"/>
        <v>West Markhaven</v>
      </c>
      <c r="J151" s="3" t="s">
        <v>250</v>
      </c>
      <c r="K151" s="3" t="str">
        <f t="shared" si="18"/>
        <v>Florida</v>
      </c>
      <c r="L151" s="3" t="s">
        <v>12</v>
      </c>
      <c r="M151" s="3" t="str">
        <f t="shared" si="19"/>
        <v>Usa</v>
      </c>
      <c r="N151" s="3" t="s">
        <v>19</v>
      </c>
      <c r="O151" s="3" t="str">
        <f t="shared" si="20"/>
        <v>Platinum</v>
      </c>
    </row>
    <row r="152" spans="1:15" x14ac:dyDescent="0.3">
      <c r="A152" s="4" t="s">
        <v>505</v>
      </c>
      <c r="B152" s="4" t="str">
        <f t="shared" si="15"/>
        <v>Cust1150</v>
      </c>
      <c r="C152" s="3" t="s">
        <v>506</v>
      </c>
      <c r="D152" s="3" t="str">
        <f t="shared" si="14"/>
        <v>Stephanie Conway</v>
      </c>
      <c r="E152" s="3">
        <v>24</v>
      </c>
      <c r="F152" s="3" t="s">
        <v>9</v>
      </c>
      <c r="G152" s="3" t="str">
        <f t="shared" si="16"/>
        <v>Male</v>
      </c>
      <c r="H152" s="3" t="s">
        <v>507</v>
      </c>
      <c r="I152" s="3" t="str">
        <f t="shared" si="17"/>
        <v>Port Frankmouth</v>
      </c>
      <c r="J152" s="3" t="s">
        <v>313</v>
      </c>
      <c r="K152" s="3" t="str">
        <f t="shared" si="18"/>
        <v>Mississippi</v>
      </c>
      <c r="L152" s="3" t="s">
        <v>12</v>
      </c>
      <c r="M152" s="3" t="str">
        <f t="shared" si="19"/>
        <v>Usa</v>
      </c>
      <c r="N152" s="3" t="s">
        <v>13</v>
      </c>
      <c r="O152" s="3" t="str">
        <f t="shared" si="20"/>
        <v>Gold</v>
      </c>
    </row>
    <row r="153" spans="1:15" x14ac:dyDescent="0.3">
      <c r="A153" s="4" t="s">
        <v>508</v>
      </c>
      <c r="B153" s="4" t="str">
        <f t="shared" si="15"/>
        <v>Cust1151</v>
      </c>
      <c r="C153" s="3" t="s">
        <v>509</v>
      </c>
      <c r="D153" s="3" t="str">
        <f t="shared" si="14"/>
        <v>Michael Davies</v>
      </c>
      <c r="E153" s="3">
        <v>25</v>
      </c>
      <c r="F153" s="3" t="s">
        <v>16</v>
      </c>
      <c r="G153" s="3" t="str">
        <f t="shared" si="16"/>
        <v>Female</v>
      </c>
      <c r="H153" s="3" t="s">
        <v>510</v>
      </c>
      <c r="I153" s="3" t="str">
        <f t="shared" si="17"/>
        <v>Lake Stevenfort</v>
      </c>
      <c r="J153" s="3" t="s">
        <v>35</v>
      </c>
      <c r="K153" s="3" t="str">
        <f t="shared" si="18"/>
        <v>Oregon</v>
      </c>
      <c r="L153" s="3" t="s">
        <v>12</v>
      </c>
      <c r="M153" s="3" t="str">
        <f t="shared" si="19"/>
        <v>Usa</v>
      </c>
      <c r="N153" s="3" t="s">
        <v>13</v>
      </c>
      <c r="O153" s="3" t="str">
        <f t="shared" si="20"/>
        <v>Gold</v>
      </c>
    </row>
    <row r="154" spans="1:15" x14ac:dyDescent="0.3">
      <c r="A154" s="4" t="s">
        <v>511</v>
      </c>
      <c r="B154" s="4" t="str">
        <f t="shared" si="15"/>
        <v>Cust1152</v>
      </c>
      <c r="C154" s="3" t="s">
        <v>512</v>
      </c>
      <c r="D154" s="3" t="str">
        <f t="shared" si="14"/>
        <v>Patrick Roberts</v>
      </c>
      <c r="E154" s="3">
        <v>41</v>
      </c>
      <c r="F154" s="3" t="s">
        <v>16</v>
      </c>
      <c r="G154" s="3" t="str">
        <f t="shared" si="16"/>
        <v>Female</v>
      </c>
      <c r="H154" s="3" t="s">
        <v>513</v>
      </c>
      <c r="I154" s="3" t="str">
        <f t="shared" si="17"/>
        <v>Jaredville</v>
      </c>
      <c r="J154" s="3" t="s">
        <v>113</v>
      </c>
      <c r="K154" s="3" t="str">
        <f t="shared" si="18"/>
        <v>Missouri</v>
      </c>
      <c r="L154" s="3" t="s">
        <v>12</v>
      </c>
      <c r="M154" s="3" t="str">
        <f t="shared" si="19"/>
        <v>Usa</v>
      </c>
      <c r="N154" s="3" t="s">
        <v>19</v>
      </c>
      <c r="O154" s="3" t="str">
        <f t="shared" si="20"/>
        <v>Platinum</v>
      </c>
    </row>
    <row r="155" spans="1:15" x14ac:dyDescent="0.3">
      <c r="A155" s="4" t="s">
        <v>514</v>
      </c>
      <c r="B155" s="4" t="str">
        <f t="shared" si="15"/>
        <v>Cust1153</v>
      </c>
      <c r="C155" s="3" t="s">
        <v>515</v>
      </c>
      <c r="D155" s="3" t="str">
        <f t="shared" si="14"/>
        <v>Joseph Faulkner</v>
      </c>
      <c r="E155" s="3">
        <v>31</v>
      </c>
      <c r="F155" s="3" t="s">
        <v>9</v>
      </c>
      <c r="G155" s="3" t="str">
        <f t="shared" si="16"/>
        <v>Male</v>
      </c>
      <c r="H155" s="3" t="s">
        <v>516</v>
      </c>
      <c r="I155" s="3" t="str">
        <f t="shared" si="17"/>
        <v>New Leahfurt</v>
      </c>
      <c r="J155" s="3" t="s">
        <v>18</v>
      </c>
      <c r="K155" s="3" t="str">
        <f t="shared" si="18"/>
        <v>North Dakota</v>
      </c>
      <c r="L155" s="3" t="s">
        <v>12</v>
      </c>
      <c r="M155" s="3" t="str">
        <f t="shared" si="19"/>
        <v>Usa</v>
      </c>
      <c r="N155" s="3" t="s">
        <v>26</v>
      </c>
      <c r="O155" s="3" t="str">
        <f t="shared" si="20"/>
        <v>Bronze</v>
      </c>
    </row>
    <row r="156" spans="1:15" x14ac:dyDescent="0.3">
      <c r="A156" s="4" t="s">
        <v>517</v>
      </c>
      <c r="B156" s="4" t="str">
        <f t="shared" si="15"/>
        <v>Cust1154</v>
      </c>
      <c r="C156" s="3" t="s">
        <v>518</v>
      </c>
      <c r="D156" s="3" t="str">
        <f t="shared" si="14"/>
        <v>Julie Hale</v>
      </c>
      <c r="E156" s="3">
        <v>35</v>
      </c>
      <c r="F156" s="3" t="s">
        <v>16</v>
      </c>
      <c r="G156" s="3" t="str">
        <f t="shared" si="16"/>
        <v>Female</v>
      </c>
      <c r="H156" s="3" t="s">
        <v>519</v>
      </c>
      <c r="I156" s="3" t="str">
        <f t="shared" si="17"/>
        <v>Owensview</v>
      </c>
      <c r="J156" s="3" t="s">
        <v>171</v>
      </c>
      <c r="K156" s="3" t="str">
        <f t="shared" si="18"/>
        <v>Vermont</v>
      </c>
      <c r="L156" s="3" t="s">
        <v>12</v>
      </c>
      <c r="M156" s="3" t="str">
        <f t="shared" si="19"/>
        <v>Usa</v>
      </c>
      <c r="N156" s="3" t="s">
        <v>13</v>
      </c>
      <c r="O156" s="3" t="str">
        <f t="shared" si="20"/>
        <v>Gold</v>
      </c>
    </row>
    <row r="157" spans="1:15" x14ac:dyDescent="0.3">
      <c r="A157" s="4" t="s">
        <v>520</v>
      </c>
      <c r="B157" s="4" t="str">
        <f t="shared" si="15"/>
        <v>Cust1155</v>
      </c>
      <c r="C157" s="3" t="s">
        <v>521</v>
      </c>
      <c r="D157" s="3" t="str">
        <f t="shared" si="14"/>
        <v>Curtis Haynes</v>
      </c>
      <c r="E157" s="3">
        <v>60</v>
      </c>
      <c r="F157" s="3" t="s">
        <v>16</v>
      </c>
      <c r="G157" s="3" t="str">
        <f t="shared" si="16"/>
        <v>Female</v>
      </c>
      <c r="H157" s="3" t="s">
        <v>522</v>
      </c>
      <c r="I157" s="3" t="str">
        <f t="shared" si="17"/>
        <v>Estradaside</v>
      </c>
      <c r="J157" s="3" t="s">
        <v>267</v>
      </c>
      <c r="K157" s="3" t="str">
        <f t="shared" si="18"/>
        <v>Iowa</v>
      </c>
      <c r="L157" s="3" t="s">
        <v>12</v>
      </c>
      <c r="M157" s="3" t="str">
        <f t="shared" si="19"/>
        <v>Usa</v>
      </c>
      <c r="N157" s="3" t="s">
        <v>13</v>
      </c>
      <c r="O157" s="3" t="str">
        <f t="shared" si="20"/>
        <v>Gold</v>
      </c>
    </row>
    <row r="158" spans="1:15" x14ac:dyDescent="0.3">
      <c r="A158" s="4" t="s">
        <v>523</v>
      </c>
      <c r="B158" s="4" t="str">
        <f t="shared" si="15"/>
        <v>Cust1156</v>
      </c>
      <c r="C158" s="3" t="s">
        <v>524</v>
      </c>
      <c r="D158" s="3" t="str">
        <f t="shared" si="14"/>
        <v>Maria Sanchez</v>
      </c>
      <c r="E158" s="3">
        <v>46</v>
      </c>
      <c r="F158" s="3" t="s">
        <v>9</v>
      </c>
      <c r="G158" s="3" t="str">
        <f t="shared" si="16"/>
        <v>Male</v>
      </c>
      <c r="H158" s="3" t="s">
        <v>525</v>
      </c>
      <c r="I158" s="3" t="str">
        <f t="shared" si="17"/>
        <v>East Peterbury</v>
      </c>
      <c r="J158" s="3" t="s">
        <v>18</v>
      </c>
      <c r="K158" s="3" t="str">
        <f t="shared" si="18"/>
        <v>North Dakota</v>
      </c>
      <c r="L158" s="3" t="s">
        <v>12</v>
      </c>
      <c r="M158" s="3" t="str">
        <f t="shared" si="19"/>
        <v>Usa</v>
      </c>
      <c r="N158" s="3" t="s">
        <v>26</v>
      </c>
      <c r="O158" s="3" t="str">
        <f t="shared" si="20"/>
        <v>Bronze</v>
      </c>
    </row>
    <row r="159" spans="1:15" x14ac:dyDescent="0.3">
      <c r="A159" s="4" t="s">
        <v>526</v>
      </c>
      <c r="B159" s="4" t="str">
        <f t="shared" si="15"/>
        <v>Cust1157</v>
      </c>
      <c r="C159" s="3" t="s">
        <v>527</v>
      </c>
      <c r="D159" s="3" t="str">
        <f t="shared" si="14"/>
        <v>Paul Zamora</v>
      </c>
      <c r="E159" s="3">
        <v>59</v>
      </c>
      <c r="F159" s="3" t="s">
        <v>9</v>
      </c>
      <c r="G159" s="3" t="str">
        <f t="shared" si="16"/>
        <v>Male</v>
      </c>
      <c r="H159" s="3" t="s">
        <v>528</v>
      </c>
      <c r="I159" s="3" t="str">
        <f t="shared" si="17"/>
        <v>North Larryfurt</v>
      </c>
      <c r="J159" s="3" t="s">
        <v>18</v>
      </c>
      <c r="K159" s="3" t="str">
        <f t="shared" si="18"/>
        <v>North Dakota</v>
      </c>
      <c r="L159" s="3" t="s">
        <v>12</v>
      </c>
      <c r="M159" s="3" t="str">
        <f t="shared" si="19"/>
        <v>Usa</v>
      </c>
      <c r="N159" s="3" t="s">
        <v>19</v>
      </c>
      <c r="O159" s="3" t="str">
        <f t="shared" si="20"/>
        <v>Platinum</v>
      </c>
    </row>
    <row r="160" spans="1:15" x14ac:dyDescent="0.3">
      <c r="A160" s="4" t="s">
        <v>529</v>
      </c>
      <c r="B160" s="4" t="str">
        <f t="shared" si="15"/>
        <v>Cust1158</v>
      </c>
      <c r="C160" s="3" t="s">
        <v>530</v>
      </c>
      <c r="D160" s="3" t="str">
        <f t="shared" si="14"/>
        <v>Sean Powell</v>
      </c>
      <c r="E160" s="3">
        <v>43</v>
      </c>
      <c r="F160" s="3" t="s">
        <v>9</v>
      </c>
      <c r="G160" s="3" t="str">
        <f t="shared" si="16"/>
        <v>Male</v>
      </c>
      <c r="H160" s="3" t="s">
        <v>531</v>
      </c>
      <c r="I160" s="3" t="str">
        <f t="shared" si="17"/>
        <v>South Kevin</v>
      </c>
      <c r="J160" s="3" t="s">
        <v>171</v>
      </c>
      <c r="K160" s="3" t="str">
        <f t="shared" si="18"/>
        <v>Vermont</v>
      </c>
      <c r="L160" s="3" t="s">
        <v>12</v>
      </c>
      <c r="M160" s="3" t="str">
        <f t="shared" si="19"/>
        <v>Usa</v>
      </c>
      <c r="N160" s="3" t="s">
        <v>26</v>
      </c>
      <c r="O160" s="3" t="str">
        <f t="shared" si="20"/>
        <v>Bronze</v>
      </c>
    </row>
    <row r="161" spans="1:15" x14ac:dyDescent="0.3">
      <c r="A161" s="4" t="s">
        <v>532</v>
      </c>
      <c r="B161" s="4" t="str">
        <f t="shared" si="15"/>
        <v>Cust1159</v>
      </c>
      <c r="C161" s="3" t="s">
        <v>533</v>
      </c>
      <c r="D161" s="3" t="str">
        <f t="shared" si="14"/>
        <v>Brian Choi</v>
      </c>
      <c r="E161" s="3">
        <v>46</v>
      </c>
      <c r="F161" s="3" t="s">
        <v>16</v>
      </c>
      <c r="G161" s="3" t="str">
        <f t="shared" si="16"/>
        <v>Female</v>
      </c>
      <c r="H161" s="3" t="s">
        <v>534</v>
      </c>
      <c r="I161" s="3" t="str">
        <f t="shared" si="17"/>
        <v>Floydton</v>
      </c>
      <c r="J161" s="3" t="s">
        <v>88</v>
      </c>
      <c r="K161" s="3" t="str">
        <f t="shared" si="18"/>
        <v>New Jersey</v>
      </c>
      <c r="L161" s="3" t="s">
        <v>12</v>
      </c>
      <c r="M161" s="3" t="str">
        <f t="shared" si="19"/>
        <v>Usa</v>
      </c>
      <c r="N161" s="3" t="s">
        <v>13</v>
      </c>
      <c r="O161" s="3" t="str">
        <f t="shared" si="20"/>
        <v>Gold</v>
      </c>
    </row>
    <row r="162" spans="1:15" x14ac:dyDescent="0.3">
      <c r="A162" s="4" t="s">
        <v>535</v>
      </c>
      <c r="B162" s="4" t="str">
        <f t="shared" si="15"/>
        <v>Cust1160</v>
      </c>
      <c r="C162" s="3" t="s">
        <v>536</v>
      </c>
      <c r="D162" s="3" t="str">
        <f t="shared" si="14"/>
        <v>John Lawson</v>
      </c>
      <c r="E162" s="3">
        <v>41</v>
      </c>
      <c r="F162" s="3" t="s">
        <v>16</v>
      </c>
      <c r="G162" s="3" t="str">
        <f t="shared" si="16"/>
        <v>Female</v>
      </c>
      <c r="H162" s="3" t="s">
        <v>537</v>
      </c>
      <c r="I162" s="3" t="str">
        <f t="shared" si="17"/>
        <v>New Juliemouth</v>
      </c>
      <c r="J162" s="3" t="s">
        <v>11</v>
      </c>
      <c r="K162" s="3" t="str">
        <f t="shared" si="18"/>
        <v>North Carolina</v>
      </c>
      <c r="L162" s="3" t="s">
        <v>12</v>
      </c>
      <c r="M162" s="3" t="str">
        <f t="shared" si="19"/>
        <v>Usa</v>
      </c>
      <c r="N162" s="3" t="s">
        <v>19</v>
      </c>
      <c r="O162" s="3" t="str">
        <f t="shared" si="20"/>
        <v>Platinum</v>
      </c>
    </row>
    <row r="163" spans="1:15" x14ac:dyDescent="0.3">
      <c r="A163" s="4" t="s">
        <v>538</v>
      </c>
      <c r="B163" s="4" t="str">
        <f t="shared" si="15"/>
        <v>Cust1161</v>
      </c>
      <c r="C163" s="3" t="s">
        <v>539</v>
      </c>
      <c r="D163" s="3" t="str">
        <f t="shared" si="14"/>
        <v>Cynthia Morris</v>
      </c>
      <c r="E163" s="3">
        <v>18</v>
      </c>
      <c r="F163" s="3" t="s">
        <v>16</v>
      </c>
      <c r="G163" s="3" t="str">
        <f t="shared" si="16"/>
        <v>Female</v>
      </c>
      <c r="H163" s="3" t="s">
        <v>540</v>
      </c>
      <c r="I163" s="3" t="str">
        <f t="shared" si="17"/>
        <v>Hessmouth</v>
      </c>
      <c r="J163" s="3" t="s">
        <v>133</v>
      </c>
      <c r="K163" s="3" t="str">
        <f t="shared" si="18"/>
        <v>Arizona</v>
      </c>
      <c r="L163" s="3" t="s">
        <v>12</v>
      </c>
      <c r="M163" s="3" t="str">
        <f t="shared" si="19"/>
        <v>Usa</v>
      </c>
      <c r="N163" s="3" t="s">
        <v>31</v>
      </c>
      <c r="O163" s="3" t="str">
        <f t="shared" si="20"/>
        <v>Silver</v>
      </c>
    </row>
    <row r="164" spans="1:15" x14ac:dyDescent="0.3">
      <c r="A164" s="4" t="s">
        <v>541</v>
      </c>
      <c r="B164" s="4" t="str">
        <f t="shared" si="15"/>
        <v>Cust1162</v>
      </c>
      <c r="C164" s="3" t="s">
        <v>542</v>
      </c>
      <c r="D164" s="3" t="str">
        <f t="shared" si="14"/>
        <v>Mariah Brown</v>
      </c>
      <c r="E164" s="3">
        <v>37</v>
      </c>
      <c r="F164" s="3" t="s">
        <v>9</v>
      </c>
      <c r="G164" s="3" t="str">
        <f t="shared" si="16"/>
        <v>Male</v>
      </c>
      <c r="H164" s="3" t="s">
        <v>543</v>
      </c>
      <c r="I164" s="3" t="str">
        <f t="shared" si="17"/>
        <v>Palmerbury</v>
      </c>
      <c r="J164" s="3" t="s">
        <v>237</v>
      </c>
      <c r="K164" s="3" t="str">
        <f t="shared" si="18"/>
        <v>Tennessee</v>
      </c>
      <c r="L164" s="3" t="s">
        <v>3960</v>
      </c>
      <c r="M164" s="3" t="str">
        <f t="shared" si="19"/>
        <v>Usa</v>
      </c>
      <c r="N164" s="3" t="s">
        <v>31</v>
      </c>
      <c r="O164" s="3" t="str">
        <f t="shared" si="20"/>
        <v>Silver</v>
      </c>
    </row>
    <row r="165" spans="1:15" x14ac:dyDescent="0.3">
      <c r="A165" s="4" t="s">
        <v>544</v>
      </c>
      <c r="B165" s="4" t="str">
        <f t="shared" si="15"/>
        <v>Cust1163</v>
      </c>
      <c r="C165" s="3" t="s">
        <v>545</v>
      </c>
      <c r="D165" s="3" t="str">
        <f t="shared" si="14"/>
        <v>Joseph Jones</v>
      </c>
      <c r="E165" s="3">
        <v>21</v>
      </c>
      <c r="F165" s="3" t="s">
        <v>9</v>
      </c>
      <c r="G165" s="3" t="str">
        <f t="shared" si="16"/>
        <v>Male</v>
      </c>
      <c r="H165" s="3" t="s">
        <v>546</v>
      </c>
      <c r="I165" s="3" t="str">
        <f t="shared" si="17"/>
        <v>North Matthew</v>
      </c>
      <c r="J165" s="3" t="s">
        <v>194</v>
      </c>
      <c r="K165" s="3" t="str">
        <f t="shared" si="18"/>
        <v>Illinois</v>
      </c>
      <c r="L165" s="3" t="s">
        <v>12</v>
      </c>
      <c r="M165" s="3" t="str">
        <f t="shared" si="19"/>
        <v>Usa</v>
      </c>
      <c r="N165" s="3" t="s">
        <v>26</v>
      </c>
      <c r="O165" s="3" t="str">
        <f t="shared" si="20"/>
        <v>Bronze</v>
      </c>
    </row>
    <row r="166" spans="1:15" x14ac:dyDescent="0.3">
      <c r="A166" s="4" t="s">
        <v>547</v>
      </c>
      <c r="B166" s="4" t="str">
        <f t="shared" si="15"/>
        <v>Cust1164</v>
      </c>
      <c r="C166" s="3" t="s">
        <v>548</v>
      </c>
      <c r="D166" s="3" t="str">
        <f t="shared" si="14"/>
        <v>Daniel Rivas</v>
      </c>
      <c r="E166" s="3">
        <v>39</v>
      </c>
      <c r="F166" s="3" t="s">
        <v>16</v>
      </c>
      <c r="G166" s="3" t="str">
        <f t="shared" si="16"/>
        <v>Female</v>
      </c>
      <c r="H166" s="3" t="s">
        <v>549</v>
      </c>
      <c r="I166" s="3" t="str">
        <f t="shared" si="17"/>
        <v>Dominiquefort</v>
      </c>
      <c r="J166" s="3" t="s">
        <v>81</v>
      </c>
      <c r="K166" s="3" t="str">
        <f t="shared" si="18"/>
        <v>Georgia</v>
      </c>
      <c r="L166" s="3" t="s">
        <v>12</v>
      </c>
      <c r="M166" s="3" t="str">
        <f t="shared" si="19"/>
        <v>Usa</v>
      </c>
      <c r="N166" s="3" t="s">
        <v>31</v>
      </c>
      <c r="O166" s="3" t="str">
        <f t="shared" si="20"/>
        <v>Silver</v>
      </c>
    </row>
    <row r="167" spans="1:15" x14ac:dyDescent="0.3">
      <c r="A167" s="4" t="s">
        <v>550</v>
      </c>
      <c r="B167" s="4" t="str">
        <f t="shared" si="15"/>
        <v>Cust1165</v>
      </c>
      <c r="C167" s="3" t="s">
        <v>551</v>
      </c>
      <c r="D167" s="3" t="str">
        <f t="shared" si="14"/>
        <v>Jason Wheeler</v>
      </c>
      <c r="E167" s="3">
        <v>47</v>
      </c>
      <c r="F167" s="3" t="s">
        <v>16</v>
      </c>
      <c r="G167" s="3" t="str">
        <f t="shared" si="16"/>
        <v>Female</v>
      </c>
      <c r="H167" s="3" t="s">
        <v>552</v>
      </c>
      <c r="I167" s="3" t="str">
        <f t="shared" si="17"/>
        <v>Carolview</v>
      </c>
      <c r="J167" s="3" t="s">
        <v>194</v>
      </c>
      <c r="K167" s="3" t="str">
        <f t="shared" si="18"/>
        <v>Illinois</v>
      </c>
      <c r="L167" s="3" t="s">
        <v>12</v>
      </c>
      <c r="M167" s="3" t="str">
        <f t="shared" si="19"/>
        <v>Usa</v>
      </c>
      <c r="N167" s="3" t="s">
        <v>19</v>
      </c>
      <c r="O167" s="3" t="str">
        <f t="shared" si="20"/>
        <v>Platinum</v>
      </c>
    </row>
    <row r="168" spans="1:15" x14ac:dyDescent="0.3">
      <c r="A168" s="4" t="s">
        <v>553</v>
      </c>
      <c r="B168" s="4" t="str">
        <f t="shared" si="15"/>
        <v>Cust1166</v>
      </c>
      <c r="C168" s="3" t="s">
        <v>554</v>
      </c>
      <c r="D168" s="3" t="str">
        <f t="shared" si="14"/>
        <v>Patricia Gardner</v>
      </c>
      <c r="E168" s="3">
        <v>25</v>
      </c>
      <c r="F168" s="3" t="s">
        <v>16</v>
      </c>
      <c r="G168" s="3" t="str">
        <f t="shared" si="16"/>
        <v>Female</v>
      </c>
      <c r="H168" s="3" t="s">
        <v>555</v>
      </c>
      <c r="I168" s="3" t="str">
        <f t="shared" si="17"/>
        <v>South Ashleyton</v>
      </c>
      <c r="J168" s="3" t="s">
        <v>156</v>
      </c>
      <c r="K168" s="3" t="str">
        <f t="shared" si="18"/>
        <v>Michigan</v>
      </c>
      <c r="L168" s="3" t="s">
        <v>12</v>
      </c>
      <c r="M168" s="3" t="str">
        <f t="shared" si="19"/>
        <v>Usa</v>
      </c>
      <c r="N168" s="3" t="s">
        <v>31</v>
      </c>
      <c r="O168" s="3" t="str">
        <f t="shared" si="20"/>
        <v>Silver</v>
      </c>
    </row>
    <row r="169" spans="1:15" x14ac:dyDescent="0.3">
      <c r="A169" s="4" t="s">
        <v>556</v>
      </c>
      <c r="B169" s="4" t="str">
        <f t="shared" si="15"/>
        <v>Cust1167</v>
      </c>
      <c r="C169" s="3" t="s">
        <v>557</v>
      </c>
      <c r="D169" s="3" t="str">
        <f t="shared" si="14"/>
        <v>Antonio Wade</v>
      </c>
      <c r="E169" s="3">
        <v>36</v>
      </c>
      <c r="F169" s="3" t="s">
        <v>16</v>
      </c>
      <c r="G169" s="3" t="str">
        <f t="shared" si="16"/>
        <v>Female</v>
      </c>
      <c r="H169" s="3" t="s">
        <v>558</v>
      </c>
      <c r="I169" s="3" t="str">
        <f t="shared" si="17"/>
        <v>New Jasonmouth</v>
      </c>
      <c r="J169" s="3" t="s">
        <v>237</v>
      </c>
      <c r="K169" s="3" t="str">
        <f t="shared" si="18"/>
        <v>Tennessee</v>
      </c>
      <c r="L169" s="3" t="s">
        <v>12</v>
      </c>
      <c r="M169" s="3" t="str">
        <f t="shared" si="19"/>
        <v>Usa</v>
      </c>
      <c r="N169" s="3" t="s">
        <v>13</v>
      </c>
      <c r="O169" s="3" t="str">
        <f t="shared" si="20"/>
        <v>Gold</v>
      </c>
    </row>
    <row r="170" spans="1:15" x14ac:dyDescent="0.3">
      <c r="A170" s="4" t="s">
        <v>559</v>
      </c>
      <c r="B170" s="4" t="str">
        <f t="shared" si="15"/>
        <v>Cust1168</v>
      </c>
      <c r="C170" s="3" t="s">
        <v>560</v>
      </c>
      <c r="D170" s="3" t="str">
        <f t="shared" si="14"/>
        <v>Daniel Contreras</v>
      </c>
      <c r="E170" s="3">
        <v>36</v>
      </c>
      <c r="F170" s="3" t="s">
        <v>16</v>
      </c>
      <c r="G170" s="3" t="str">
        <f t="shared" si="16"/>
        <v>Female</v>
      </c>
      <c r="H170" s="3" t="s">
        <v>561</v>
      </c>
      <c r="I170" s="3" t="str">
        <f t="shared" si="17"/>
        <v>Robertview</v>
      </c>
      <c r="J170" s="3" t="s">
        <v>250</v>
      </c>
      <c r="K170" s="3" t="str">
        <f t="shared" si="18"/>
        <v>Florida</v>
      </c>
      <c r="L170" s="3" t="s">
        <v>12</v>
      </c>
      <c r="M170" s="3" t="str">
        <f t="shared" si="19"/>
        <v>Usa</v>
      </c>
      <c r="N170" s="3" t="s">
        <v>19</v>
      </c>
      <c r="O170" s="3" t="str">
        <f t="shared" si="20"/>
        <v>Platinum</v>
      </c>
    </row>
    <row r="171" spans="1:15" x14ac:dyDescent="0.3">
      <c r="A171" s="4" t="s">
        <v>562</v>
      </c>
      <c r="B171" s="4" t="str">
        <f t="shared" si="15"/>
        <v>Cust1169</v>
      </c>
      <c r="C171" s="3" t="s">
        <v>563</v>
      </c>
      <c r="D171" s="3" t="str">
        <f t="shared" si="14"/>
        <v>Steve Mclaughlin</v>
      </c>
      <c r="E171" s="3">
        <v>64</v>
      </c>
      <c r="F171" s="3" t="s">
        <v>9</v>
      </c>
      <c r="G171" s="3" t="str">
        <f t="shared" si="16"/>
        <v>Male</v>
      </c>
      <c r="H171" s="3" t="s">
        <v>564</v>
      </c>
      <c r="I171" s="3" t="str">
        <f t="shared" si="17"/>
        <v>Josephmouth</v>
      </c>
      <c r="J171" s="3" t="s">
        <v>47</v>
      </c>
      <c r="K171" s="3" t="str">
        <f t="shared" si="18"/>
        <v>New Hampshire</v>
      </c>
      <c r="L171" s="3" t="s">
        <v>12</v>
      </c>
      <c r="M171" s="3" t="str">
        <f t="shared" si="19"/>
        <v>Usa</v>
      </c>
      <c r="N171" s="3" t="s">
        <v>26</v>
      </c>
      <c r="O171" s="3" t="str">
        <f t="shared" si="20"/>
        <v>Bronze</v>
      </c>
    </row>
    <row r="172" spans="1:15" x14ac:dyDescent="0.3">
      <c r="A172" s="4" t="s">
        <v>565</v>
      </c>
      <c r="B172" s="4" t="str">
        <f t="shared" si="15"/>
        <v>Cust1170</v>
      </c>
      <c r="C172" s="3" t="s">
        <v>566</v>
      </c>
      <c r="D172" s="3" t="str">
        <f t="shared" si="14"/>
        <v>Christopher Garcia Dds</v>
      </c>
      <c r="E172" s="3">
        <v>18</v>
      </c>
      <c r="F172" s="3" t="s">
        <v>9</v>
      </c>
      <c r="G172" s="3" t="str">
        <f t="shared" si="16"/>
        <v>Male</v>
      </c>
      <c r="H172" s="3" t="s">
        <v>567</v>
      </c>
      <c r="I172" s="3" t="str">
        <f t="shared" si="17"/>
        <v>New Joseph</v>
      </c>
      <c r="J172" s="3" t="s">
        <v>113</v>
      </c>
      <c r="K172" s="3" t="str">
        <f t="shared" si="18"/>
        <v>Missouri</v>
      </c>
      <c r="L172" s="3" t="s">
        <v>12</v>
      </c>
      <c r="M172" s="3" t="str">
        <f t="shared" si="19"/>
        <v>Usa</v>
      </c>
      <c r="N172" s="3" t="s">
        <v>13</v>
      </c>
      <c r="O172" s="3" t="str">
        <f t="shared" si="20"/>
        <v>Gold</v>
      </c>
    </row>
    <row r="173" spans="1:15" x14ac:dyDescent="0.3">
      <c r="A173" s="4" t="s">
        <v>568</v>
      </c>
      <c r="B173" s="4" t="str">
        <f t="shared" si="15"/>
        <v>Cust1171</v>
      </c>
      <c r="C173" s="3" t="s">
        <v>569</v>
      </c>
      <c r="D173" s="3" t="str">
        <f t="shared" si="14"/>
        <v>Amy Wilson</v>
      </c>
      <c r="E173" s="3">
        <v>44</v>
      </c>
      <c r="F173" s="3" t="s">
        <v>16</v>
      </c>
      <c r="G173" s="3" t="str">
        <f t="shared" si="16"/>
        <v>Female</v>
      </c>
      <c r="H173" s="3" t="s">
        <v>570</v>
      </c>
      <c r="I173" s="3" t="str">
        <f t="shared" si="17"/>
        <v>Morrisburgh</v>
      </c>
      <c r="J173" s="3" t="s">
        <v>254</v>
      </c>
      <c r="K173" s="3" t="str">
        <f t="shared" si="18"/>
        <v>Indiana</v>
      </c>
      <c r="L173" s="3" t="s">
        <v>12</v>
      </c>
      <c r="M173" s="3" t="str">
        <f t="shared" si="19"/>
        <v>Usa</v>
      </c>
      <c r="N173" s="3" t="s">
        <v>19</v>
      </c>
      <c r="O173" s="3" t="str">
        <f t="shared" si="20"/>
        <v>Platinum</v>
      </c>
    </row>
    <row r="174" spans="1:15" x14ac:dyDescent="0.3">
      <c r="A174" s="4" t="s">
        <v>571</v>
      </c>
      <c r="B174" s="4" t="str">
        <f t="shared" si="15"/>
        <v>Cust1172</v>
      </c>
      <c r="C174" s="3" t="s">
        <v>572</v>
      </c>
      <c r="D174" s="3" t="str">
        <f t="shared" si="14"/>
        <v>Thomas Rhodes</v>
      </c>
      <c r="E174" s="3">
        <v>41</v>
      </c>
      <c r="F174" s="3" t="s">
        <v>16</v>
      </c>
      <c r="G174" s="3" t="str">
        <f t="shared" si="16"/>
        <v>Female</v>
      </c>
      <c r="H174" s="3" t="s">
        <v>573</v>
      </c>
      <c r="I174" s="3" t="str">
        <f t="shared" si="17"/>
        <v>Port Richard</v>
      </c>
      <c r="J174" s="3" t="s">
        <v>43</v>
      </c>
      <c r="K174" s="3" t="str">
        <f t="shared" si="18"/>
        <v>West Virginia</v>
      </c>
      <c r="L174" s="3" t="s">
        <v>12</v>
      </c>
      <c r="M174" s="3" t="str">
        <f t="shared" si="19"/>
        <v>Usa</v>
      </c>
      <c r="N174" s="3" t="s">
        <v>26</v>
      </c>
      <c r="O174" s="3" t="str">
        <f t="shared" si="20"/>
        <v>Bronze</v>
      </c>
    </row>
    <row r="175" spans="1:15" x14ac:dyDescent="0.3">
      <c r="A175" s="4" t="s">
        <v>574</v>
      </c>
      <c r="B175" s="4" t="str">
        <f t="shared" si="15"/>
        <v>Cust1173</v>
      </c>
      <c r="C175" s="3" t="s">
        <v>575</v>
      </c>
      <c r="D175" s="3" t="str">
        <f t="shared" si="14"/>
        <v>Teresa Stokes</v>
      </c>
      <c r="E175" s="3">
        <v>41</v>
      </c>
      <c r="F175" s="3" t="s">
        <v>16</v>
      </c>
      <c r="G175" s="3" t="str">
        <f t="shared" si="16"/>
        <v>Female</v>
      </c>
      <c r="H175" s="3" t="s">
        <v>398</v>
      </c>
      <c r="I175" s="3" t="str">
        <f t="shared" si="17"/>
        <v>New William</v>
      </c>
      <c r="J175" s="3" t="s">
        <v>267</v>
      </c>
      <c r="K175" s="3" t="str">
        <f t="shared" si="18"/>
        <v>Iowa</v>
      </c>
      <c r="L175" s="3" t="s">
        <v>3828</v>
      </c>
      <c r="M175" s="3" t="str">
        <f t="shared" si="19"/>
        <v>Usa</v>
      </c>
      <c r="N175" s="3" t="s">
        <v>19</v>
      </c>
      <c r="O175" s="3" t="str">
        <f t="shared" si="20"/>
        <v>Platinum</v>
      </c>
    </row>
    <row r="176" spans="1:15" x14ac:dyDescent="0.3">
      <c r="A176" s="4" t="s">
        <v>576</v>
      </c>
      <c r="B176" s="4" t="str">
        <f t="shared" si="15"/>
        <v>Cust1174</v>
      </c>
      <c r="C176" s="3" t="s">
        <v>577</v>
      </c>
      <c r="D176" s="3" t="str">
        <f t="shared" si="14"/>
        <v>Maria Davis</v>
      </c>
      <c r="E176" s="3">
        <v>26</v>
      </c>
      <c r="F176" s="3" t="s">
        <v>16</v>
      </c>
      <c r="G176" s="3" t="str">
        <f t="shared" si="16"/>
        <v>Female</v>
      </c>
      <c r="H176" s="3" t="s">
        <v>578</v>
      </c>
      <c r="I176" s="3" t="str">
        <f t="shared" si="17"/>
        <v>Avilahaven</v>
      </c>
      <c r="J176" s="3" t="s">
        <v>171</v>
      </c>
      <c r="K176" s="3" t="str">
        <f t="shared" si="18"/>
        <v>Vermont</v>
      </c>
      <c r="L176" s="3" t="s">
        <v>12</v>
      </c>
      <c r="M176" s="3" t="str">
        <f t="shared" si="19"/>
        <v>Usa</v>
      </c>
      <c r="N176" s="3" t="s">
        <v>13</v>
      </c>
      <c r="O176" s="3" t="str">
        <f t="shared" si="20"/>
        <v>Gold</v>
      </c>
    </row>
    <row r="177" spans="1:15" x14ac:dyDescent="0.3">
      <c r="A177" s="4" t="s">
        <v>579</v>
      </c>
      <c r="B177" s="4" t="str">
        <f t="shared" si="15"/>
        <v>Cust1175</v>
      </c>
      <c r="C177" s="3" t="s">
        <v>580</v>
      </c>
      <c r="D177" s="3" t="str">
        <f t="shared" si="14"/>
        <v>Michelle Rogers</v>
      </c>
      <c r="E177" s="3">
        <v>56</v>
      </c>
      <c r="F177" s="3" t="s">
        <v>9</v>
      </c>
      <c r="G177" s="3" t="str">
        <f t="shared" si="16"/>
        <v>Male</v>
      </c>
      <c r="H177" s="3" t="s">
        <v>581</v>
      </c>
      <c r="I177" s="3" t="str">
        <f t="shared" si="17"/>
        <v>East Jessicaborough</v>
      </c>
      <c r="J177" s="3" t="s">
        <v>99</v>
      </c>
      <c r="K177" s="3" t="str">
        <f t="shared" si="18"/>
        <v>Hawaii</v>
      </c>
      <c r="L177" s="3" t="s">
        <v>12</v>
      </c>
      <c r="M177" s="3" t="str">
        <f t="shared" si="19"/>
        <v>Usa</v>
      </c>
      <c r="N177" s="3" t="s">
        <v>19</v>
      </c>
      <c r="O177" s="3" t="str">
        <f t="shared" si="20"/>
        <v>Platinum</v>
      </c>
    </row>
    <row r="178" spans="1:15" x14ac:dyDescent="0.3">
      <c r="A178" s="4" t="s">
        <v>582</v>
      </c>
      <c r="B178" s="4" t="str">
        <f t="shared" si="15"/>
        <v>Cust1176</v>
      </c>
      <c r="C178" s="3" t="s">
        <v>583</v>
      </c>
      <c r="D178" s="3" t="str">
        <f t="shared" si="14"/>
        <v>John Bradford</v>
      </c>
      <c r="E178" s="3">
        <v>48</v>
      </c>
      <c r="F178" s="3" t="s">
        <v>9</v>
      </c>
      <c r="G178" s="3" t="str">
        <f t="shared" si="16"/>
        <v>Male</v>
      </c>
      <c r="H178" s="3" t="s">
        <v>584</v>
      </c>
      <c r="I178" s="3" t="str">
        <f t="shared" si="17"/>
        <v>Anabury</v>
      </c>
      <c r="J178" s="3" t="s">
        <v>171</v>
      </c>
      <c r="K178" s="3" t="str">
        <f t="shared" si="18"/>
        <v>Vermont</v>
      </c>
      <c r="L178" s="3" t="s">
        <v>12</v>
      </c>
      <c r="M178" s="3" t="str">
        <f t="shared" si="19"/>
        <v>Usa</v>
      </c>
      <c r="N178" s="3" t="s">
        <v>31</v>
      </c>
      <c r="O178" s="3" t="str">
        <f t="shared" si="20"/>
        <v>Silver</v>
      </c>
    </row>
    <row r="179" spans="1:15" x14ac:dyDescent="0.3">
      <c r="A179" s="4" t="s">
        <v>585</v>
      </c>
      <c r="B179" s="4" t="str">
        <f t="shared" si="15"/>
        <v>Cust1177</v>
      </c>
      <c r="C179" s="3" t="s">
        <v>586</v>
      </c>
      <c r="D179" s="3" t="str">
        <f t="shared" si="14"/>
        <v>Curtis Lam</v>
      </c>
      <c r="E179" s="3">
        <v>55</v>
      </c>
      <c r="F179" s="3" t="s">
        <v>9</v>
      </c>
      <c r="G179" s="3" t="str">
        <f t="shared" si="16"/>
        <v>Male</v>
      </c>
      <c r="H179" s="3" t="s">
        <v>587</v>
      </c>
      <c r="I179" s="3" t="str">
        <f t="shared" si="17"/>
        <v>Butlerberg</v>
      </c>
      <c r="J179" s="3" t="s">
        <v>588</v>
      </c>
      <c r="K179" s="3" t="str">
        <f t="shared" si="18"/>
        <v>Kentucky</v>
      </c>
      <c r="L179" s="3" t="s">
        <v>12</v>
      </c>
      <c r="M179" s="3" t="str">
        <f t="shared" si="19"/>
        <v>Usa</v>
      </c>
      <c r="N179" s="3" t="s">
        <v>19</v>
      </c>
      <c r="O179" s="3" t="str">
        <f t="shared" si="20"/>
        <v>Platinum</v>
      </c>
    </row>
    <row r="180" spans="1:15" x14ac:dyDescent="0.3">
      <c r="A180" s="4" t="s">
        <v>589</v>
      </c>
      <c r="B180" s="4" t="str">
        <f t="shared" si="15"/>
        <v>Cust1178</v>
      </c>
      <c r="C180" s="3" t="s">
        <v>590</v>
      </c>
      <c r="D180" s="3" t="str">
        <f t="shared" si="14"/>
        <v>Michelle Myers</v>
      </c>
      <c r="E180" s="3">
        <v>33</v>
      </c>
      <c r="F180" s="3" t="s">
        <v>16</v>
      </c>
      <c r="G180" s="3" t="str">
        <f t="shared" si="16"/>
        <v>Female</v>
      </c>
      <c r="H180" s="3" t="s">
        <v>591</v>
      </c>
      <c r="I180" s="3" t="str">
        <f t="shared" si="17"/>
        <v>West Daniel</v>
      </c>
      <c r="J180" s="3" t="s">
        <v>317</v>
      </c>
      <c r="K180" s="3" t="str">
        <f t="shared" si="18"/>
        <v>South Carolina</v>
      </c>
      <c r="L180" s="3" t="s">
        <v>12</v>
      </c>
      <c r="M180" s="3" t="str">
        <f t="shared" si="19"/>
        <v>Usa</v>
      </c>
      <c r="N180" s="3" t="s">
        <v>26</v>
      </c>
      <c r="O180" s="3" t="str">
        <f t="shared" si="20"/>
        <v>Bronze</v>
      </c>
    </row>
    <row r="181" spans="1:15" x14ac:dyDescent="0.3">
      <c r="A181" s="4" t="s">
        <v>592</v>
      </c>
      <c r="B181" s="4" t="str">
        <f t="shared" si="15"/>
        <v>Cust1179</v>
      </c>
      <c r="C181" s="3" t="s">
        <v>593</v>
      </c>
      <c r="D181" s="3" t="str">
        <f t="shared" si="14"/>
        <v>Nicholas Bradshaw</v>
      </c>
      <c r="E181" s="3">
        <v>43</v>
      </c>
      <c r="F181" s="3" t="s">
        <v>16</v>
      </c>
      <c r="G181" s="3" t="str">
        <f t="shared" si="16"/>
        <v>Female</v>
      </c>
      <c r="H181" s="3" t="s">
        <v>594</v>
      </c>
      <c r="I181" s="3" t="str">
        <f t="shared" si="17"/>
        <v>Murphyfurt</v>
      </c>
      <c r="J181" s="3" t="s">
        <v>117</v>
      </c>
      <c r="K181" s="3" t="str">
        <f t="shared" si="18"/>
        <v>Utah</v>
      </c>
      <c r="L181" s="3" t="s">
        <v>12</v>
      </c>
      <c r="M181" s="3" t="str">
        <f t="shared" si="19"/>
        <v>Usa</v>
      </c>
      <c r="N181" s="3" t="s">
        <v>31</v>
      </c>
      <c r="O181" s="3" t="str">
        <f t="shared" si="20"/>
        <v>Silver</v>
      </c>
    </row>
    <row r="182" spans="1:15" x14ac:dyDescent="0.3">
      <c r="A182" s="4" t="s">
        <v>595</v>
      </c>
      <c r="B182" s="4" t="str">
        <f t="shared" si="15"/>
        <v>Cust1180</v>
      </c>
      <c r="C182" s="3" t="s">
        <v>596</v>
      </c>
      <c r="D182" s="3" t="str">
        <f t="shared" si="14"/>
        <v>Wesley Thompson</v>
      </c>
      <c r="E182" s="3">
        <v>38</v>
      </c>
      <c r="F182" s="3" t="s">
        <v>9</v>
      </c>
      <c r="G182" s="3" t="str">
        <f t="shared" si="16"/>
        <v>Male</v>
      </c>
      <c r="H182" s="3" t="s">
        <v>597</v>
      </c>
      <c r="I182" s="3" t="str">
        <f t="shared" si="17"/>
        <v>East Davidmouth</v>
      </c>
      <c r="J182" s="3" t="s">
        <v>434</v>
      </c>
      <c r="K182" s="3" t="str">
        <f t="shared" si="18"/>
        <v>Maine</v>
      </c>
      <c r="L182" s="3" t="s">
        <v>12</v>
      </c>
      <c r="M182" s="3" t="str">
        <f t="shared" si="19"/>
        <v>Usa</v>
      </c>
      <c r="N182" s="3" t="s">
        <v>26</v>
      </c>
      <c r="O182" s="3" t="str">
        <f t="shared" si="20"/>
        <v>Bronze</v>
      </c>
    </row>
    <row r="183" spans="1:15" x14ac:dyDescent="0.3">
      <c r="A183" s="4" t="s">
        <v>598</v>
      </c>
      <c r="B183" s="4" t="str">
        <f t="shared" si="15"/>
        <v>Cust1181</v>
      </c>
      <c r="C183" s="3" t="s">
        <v>599</v>
      </c>
      <c r="D183" s="3" t="str">
        <f t="shared" si="14"/>
        <v>Erin Ward</v>
      </c>
      <c r="E183" s="3">
        <v>60</v>
      </c>
      <c r="F183" s="3" t="s">
        <v>9</v>
      </c>
      <c r="G183" s="3" t="str">
        <f t="shared" si="16"/>
        <v>Male</v>
      </c>
      <c r="H183" s="3" t="s">
        <v>600</v>
      </c>
      <c r="I183" s="3" t="str">
        <f t="shared" si="17"/>
        <v>New Brianchester</v>
      </c>
      <c r="J183" s="3" t="s">
        <v>58</v>
      </c>
      <c r="K183" s="3" t="str">
        <f t="shared" si="18"/>
        <v>New York</v>
      </c>
      <c r="L183" s="3" t="s">
        <v>12</v>
      </c>
      <c r="M183" s="3" t="str">
        <f t="shared" si="19"/>
        <v>Usa</v>
      </c>
      <c r="N183" s="3" t="s">
        <v>26</v>
      </c>
      <c r="O183" s="3" t="str">
        <f t="shared" si="20"/>
        <v>Bronze</v>
      </c>
    </row>
    <row r="184" spans="1:15" x14ac:dyDescent="0.3">
      <c r="A184" s="4" t="s">
        <v>601</v>
      </c>
      <c r="B184" s="4" t="str">
        <f t="shared" si="15"/>
        <v>Cust1182</v>
      </c>
      <c r="C184" s="3" t="s">
        <v>602</v>
      </c>
      <c r="D184" s="3" t="str">
        <f t="shared" si="14"/>
        <v>Melissa Hamilton</v>
      </c>
      <c r="E184" s="3">
        <v>23</v>
      </c>
      <c r="F184" s="3" t="s">
        <v>16</v>
      </c>
      <c r="G184" s="3" t="str">
        <f t="shared" si="16"/>
        <v>Female</v>
      </c>
      <c r="H184" s="3" t="s">
        <v>603</v>
      </c>
      <c r="I184" s="3" t="str">
        <f t="shared" si="17"/>
        <v>Hutchinsonville</v>
      </c>
      <c r="J184" s="3" t="s">
        <v>96</v>
      </c>
      <c r="K184" s="3" t="str">
        <f t="shared" si="18"/>
        <v>Oklahoma</v>
      </c>
      <c r="L184" s="3" t="s">
        <v>12</v>
      </c>
      <c r="M184" s="3" t="str">
        <f t="shared" si="19"/>
        <v>Usa</v>
      </c>
      <c r="N184" s="3" t="s">
        <v>31</v>
      </c>
      <c r="O184" s="3" t="str">
        <f t="shared" si="20"/>
        <v>Silver</v>
      </c>
    </row>
    <row r="185" spans="1:15" x14ac:dyDescent="0.3">
      <c r="A185" s="4" t="s">
        <v>604</v>
      </c>
      <c r="B185" s="4" t="str">
        <f t="shared" si="15"/>
        <v>Cust1183</v>
      </c>
      <c r="C185" s="3" t="s">
        <v>605</v>
      </c>
      <c r="D185" s="3" t="str">
        <f t="shared" si="14"/>
        <v>Mario Jacobs</v>
      </c>
      <c r="E185" s="3">
        <v>18</v>
      </c>
      <c r="F185" s="3" t="s">
        <v>9</v>
      </c>
      <c r="G185" s="3" t="str">
        <f t="shared" si="16"/>
        <v>Male</v>
      </c>
      <c r="H185" s="3" t="s">
        <v>606</v>
      </c>
      <c r="I185" s="3" t="str">
        <f t="shared" si="17"/>
        <v>Port James</v>
      </c>
      <c r="J185" s="3" t="s">
        <v>58</v>
      </c>
      <c r="K185" s="3" t="str">
        <f t="shared" si="18"/>
        <v>New York</v>
      </c>
      <c r="L185" s="3" t="s">
        <v>12</v>
      </c>
      <c r="M185" s="3" t="str">
        <f t="shared" si="19"/>
        <v>Usa</v>
      </c>
      <c r="N185" s="3" t="s">
        <v>19</v>
      </c>
      <c r="O185" s="3" t="str">
        <f t="shared" si="20"/>
        <v>Platinum</v>
      </c>
    </row>
    <row r="186" spans="1:15" x14ac:dyDescent="0.3">
      <c r="A186" s="4" t="s">
        <v>607</v>
      </c>
      <c r="B186" s="4" t="str">
        <f t="shared" si="15"/>
        <v>Cust1184</v>
      </c>
      <c r="C186" s="3" t="s">
        <v>608</v>
      </c>
      <c r="D186" s="3" t="str">
        <f t="shared" si="14"/>
        <v>Leonard Cochran</v>
      </c>
      <c r="E186" s="3">
        <v>46</v>
      </c>
      <c r="F186" s="3" t="s">
        <v>16</v>
      </c>
      <c r="G186" s="3" t="str">
        <f t="shared" si="16"/>
        <v>Female</v>
      </c>
      <c r="H186" s="3" t="s">
        <v>609</v>
      </c>
      <c r="I186" s="3" t="str">
        <f t="shared" si="17"/>
        <v>Port Sherryview</v>
      </c>
      <c r="J186" s="3" t="s">
        <v>18</v>
      </c>
      <c r="K186" s="3" t="str">
        <f t="shared" si="18"/>
        <v>North Dakota</v>
      </c>
      <c r="L186" s="3" t="s">
        <v>12</v>
      </c>
      <c r="M186" s="3" t="str">
        <f t="shared" si="19"/>
        <v>Usa</v>
      </c>
      <c r="N186" s="3" t="s">
        <v>31</v>
      </c>
      <c r="O186" s="3" t="str">
        <f t="shared" si="20"/>
        <v>Silver</v>
      </c>
    </row>
    <row r="187" spans="1:15" x14ac:dyDescent="0.3">
      <c r="A187" s="4" t="s">
        <v>610</v>
      </c>
      <c r="B187" s="4" t="str">
        <f t="shared" si="15"/>
        <v>Cust1185</v>
      </c>
      <c r="C187" s="3" t="s">
        <v>611</v>
      </c>
      <c r="D187" s="3" t="str">
        <f t="shared" si="14"/>
        <v>Brent Rivas</v>
      </c>
      <c r="E187" s="3">
        <v>54</v>
      </c>
      <c r="F187" s="3" t="s">
        <v>16</v>
      </c>
      <c r="G187" s="3" t="str">
        <f t="shared" si="16"/>
        <v>Female</v>
      </c>
      <c r="H187" s="3" t="s">
        <v>612</v>
      </c>
      <c r="I187" s="3" t="str">
        <f t="shared" si="17"/>
        <v>North Kellyberg</v>
      </c>
      <c r="J187" s="3" t="s">
        <v>88</v>
      </c>
      <c r="K187" s="3" t="str">
        <f t="shared" si="18"/>
        <v>New Jersey</v>
      </c>
      <c r="L187" s="3" t="s">
        <v>12</v>
      </c>
      <c r="M187" s="3" t="str">
        <f t="shared" si="19"/>
        <v>Usa</v>
      </c>
      <c r="N187" s="3" t="s">
        <v>19</v>
      </c>
      <c r="O187" s="3" t="str">
        <f t="shared" si="20"/>
        <v>Platinum</v>
      </c>
    </row>
    <row r="188" spans="1:15" x14ac:dyDescent="0.3">
      <c r="A188" s="4" t="s">
        <v>613</v>
      </c>
      <c r="B188" s="4" t="str">
        <f t="shared" si="15"/>
        <v>Cust1186</v>
      </c>
      <c r="C188" s="3" t="s">
        <v>614</v>
      </c>
      <c r="D188" s="3" t="str">
        <f t="shared" si="14"/>
        <v>Jennifer Pruitt</v>
      </c>
      <c r="E188" s="3">
        <v>53</v>
      </c>
      <c r="F188" s="3" t="s">
        <v>9</v>
      </c>
      <c r="G188" s="3" t="str">
        <f t="shared" si="16"/>
        <v>Male</v>
      </c>
      <c r="H188" s="3" t="s">
        <v>615</v>
      </c>
      <c r="I188" s="3" t="str">
        <f t="shared" si="17"/>
        <v>East Justin</v>
      </c>
      <c r="J188" s="3" t="s">
        <v>113</v>
      </c>
      <c r="K188" s="3" t="str">
        <f t="shared" si="18"/>
        <v>Missouri</v>
      </c>
      <c r="L188" s="3" t="s">
        <v>12</v>
      </c>
      <c r="M188" s="3" t="str">
        <f t="shared" si="19"/>
        <v>Usa</v>
      </c>
      <c r="N188" s="3" t="s">
        <v>31</v>
      </c>
      <c r="O188" s="3" t="str">
        <f t="shared" si="20"/>
        <v>Silver</v>
      </c>
    </row>
    <row r="189" spans="1:15" x14ac:dyDescent="0.3">
      <c r="A189" s="4" t="s">
        <v>616</v>
      </c>
      <c r="B189" s="4" t="str">
        <f t="shared" si="15"/>
        <v>Cust1187</v>
      </c>
      <c r="C189" s="3" t="s">
        <v>617</v>
      </c>
      <c r="D189" s="3" t="str">
        <f t="shared" si="14"/>
        <v>Dr. Suzanne Bullock</v>
      </c>
      <c r="E189" s="3">
        <v>60</v>
      </c>
      <c r="F189" s="3" t="s">
        <v>16</v>
      </c>
      <c r="G189" s="3" t="str">
        <f t="shared" si="16"/>
        <v>Female</v>
      </c>
      <c r="H189" s="3" t="s">
        <v>618</v>
      </c>
      <c r="I189" s="3" t="str">
        <f t="shared" si="17"/>
        <v>Lake Blaketon</v>
      </c>
      <c r="J189" s="3" t="s">
        <v>22</v>
      </c>
      <c r="K189" s="3" t="str">
        <f t="shared" si="18"/>
        <v>Alabama</v>
      </c>
      <c r="L189" s="3" t="s">
        <v>12</v>
      </c>
      <c r="M189" s="3" t="str">
        <f t="shared" si="19"/>
        <v>Usa</v>
      </c>
      <c r="N189" s="3" t="s">
        <v>19</v>
      </c>
      <c r="O189" s="3" t="str">
        <f t="shared" si="20"/>
        <v>Platinum</v>
      </c>
    </row>
    <row r="190" spans="1:15" x14ac:dyDescent="0.3">
      <c r="A190" s="4" t="s">
        <v>619</v>
      </c>
      <c r="B190" s="4" t="str">
        <f t="shared" si="15"/>
        <v>Cust1188</v>
      </c>
      <c r="C190" s="3" t="s">
        <v>620</v>
      </c>
      <c r="D190" s="3" t="str">
        <f t="shared" si="14"/>
        <v>Kimberly Brooks</v>
      </c>
      <c r="E190" s="3">
        <v>42</v>
      </c>
      <c r="F190" s="3" t="s">
        <v>9</v>
      </c>
      <c r="G190" s="3" t="str">
        <f t="shared" si="16"/>
        <v>Male</v>
      </c>
      <c r="H190" s="3" t="s">
        <v>621</v>
      </c>
      <c r="I190" s="3" t="str">
        <f t="shared" si="17"/>
        <v>Kingfort</v>
      </c>
      <c r="J190" s="3" t="s">
        <v>233</v>
      </c>
      <c r="K190" s="3" t="str">
        <f t="shared" si="18"/>
        <v>New Mexico</v>
      </c>
      <c r="L190" s="3" t="s">
        <v>12</v>
      </c>
      <c r="M190" s="3" t="str">
        <f t="shared" si="19"/>
        <v>Usa</v>
      </c>
      <c r="N190" s="3" t="s">
        <v>31</v>
      </c>
      <c r="O190" s="3" t="str">
        <f t="shared" si="20"/>
        <v>Silver</v>
      </c>
    </row>
    <row r="191" spans="1:15" x14ac:dyDescent="0.3">
      <c r="A191" s="4" t="s">
        <v>622</v>
      </c>
      <c r="B191" s="4" t="str">
        <f t="shared" si="15"/>
        <v>Cust1189</v>
      </c>
      <c r="C191" s="3" t="s">
        <v>623</v>
      </c>
      <c r="D191" s="3" t="str">
        <f t="shared" si="14"/>
        <v>Daniel Austin</v>
      </c>
      <c r="E191" s="3">
        <v>29</v>
      </c>
      <c r="F191" s="3" t="s">
        <v>9</v>
      </c>
      <c r="G191" s="3" t="str">
        <f t="shared" si="16"/>
        <v>Male</v>
      </c>
      <c r="H191" s="3" t="s">
        <v>624</v>
      </c>
      <c r="I191" s="3" t="str">
        <f t="shared" si="17"/>
        <v>Lake Howardberg</v>
      </c>
      <c r="J191" s="3" t="s">
        <v>588</v>
      </c>
      <c r="K191" s="3" t="str">
        <f t="shared" si="18"/>
        <v>Kentucky</v>
      </c>
      <c r="L191" s="3" t="s">
        <v>12</v>
      </c>
      <c r="M191" s="3" t="str">
        <f t="shared" si="19"/>
        <v>Usa</v>
      </c>
      <c r="N191" s="3" t="s">
        <v>13</v>
      </c>
      <c r="O191" s="3" t="str">
        <f t="shared" si="20"/>
        <v>Gold</v>
      </c>
    </row>
    <row r="192" spans="1:15" x14ac:dyDescent="0.3">
      <c r="A192" s="4" t="s">
        <v>625</v>
      </c>
      <c r="B192" s="4" t="str">
        <f t="shared" si="15"/>
        <v>Cust1190</v>
      </c>
      <c r="C192" s="3" t="s">
        <v>626</v>
      </c>
      <c r="D192" s="3" t="str">
        <f t="shared" si="14"/>
        <v>Christopher Stewart</v>
      </c>
      <c r="E192" s="3">
        <v>21</v>
      </c>
      <c r="F192" s="3" t="s">
        <v>9</v>
      </c>
      <c r="G192" s="3" t="str">
        <f t="shared" si="16"/>
        <v>Male</v>
      </c>
      <c r="H192" s="3" t="s">
        <v>627</v>
      </c>
      <c r="I192" s="3" t="str">
        <f t="shared" si="17"/>
        <v>Amandaside</v>
      </c>
      <c r="J192" s="3" t="s">
        <v>58</v>
      </c>
      <c r="K192" s="3" t="str">
        <f t="shared" si="18"/>
        <v>New York</v>
      </c>
      <c r="L192" s="3" t="s">
        <v>12</v>
      </c>
      <c r="M192" s="3" t="str">
        <f t="shared" si="19"/>
        <v>Usa</v>
      </c>
      <c r="N192" s="3" t="s">
        <v>26</v>
      </c>
      <c r="O192" s="3" t="str">
        <f t="shared" si="20"/>
        <v>Bronze</v>
      </c>
    </row>
    <row r="193" spans="1:15" x14ac:dyDescent="0.3">
      <c r="A193" s="4" t="s">
        <v>628</v>
      </c>
      <c r="B193" s="4" t="str">
        <f t="shared" si="15"/>
        <v>Cust1191</v>
      </c>
      <c r="C193" s="3" t="s">
        <v>629</v>
      </c>
      <c r="D193" s="3" t="str">
        <f t="shared" si="14"/>
        <v>Todd Poole</v>
      </c>
      <c r="E193" s="3">
        <v>29</v>
      </c>
      <c r="F193" s="3" t="s">
        <v>16</v>
      </c>
      <c r="G193" s="3" t="str">
        <f t="shared" si="16"/>
        <v>Female</v>
      </c>
      <c r="H193" s="3" t="s">
        <v>630</v>
      </c>
      <c r="I193" s="3" t="str">
        <f t="shared" si="17"/>
        <v>Johnsonshire</v>
      </c>
      <c r="J193" s="3" t="s">
        <v>25</v>
      </c>
      <c r="K193" s="3" t="str">
        <f t="shared" si="18"/>
        <v>Ohio</v>
      </c>
      <c r="L193" s="3" t="s">
        <v>12</v>
      </c>
      <c r="M193" s="3" t="str">
        <f t="shared" si="19"/>
        <v>Usa</v>
      </c>
      <c r="N193" s="3" t="s">
        <v>26</v>
      </c>
      <c r="O193" s="3" t="str">
        <f t="shared" si="20"/>
        <v>Bronze</v>
      </c>
    </row>
    <row r="194" spans="1:15" x14ac:dyDescent="0.3">
      <c r="A194" s="4" t="s">
        <v>631</v>
      </c>
      <c r="B194" s="4" t="str">
        <f t="shared" si="15"/>
        <v>Cust1192</v>
      </c>
      <c r="C194" s="3" t="s">
        <v>632</v>
      </c>
      <c r="D194" s="3" t="str">
        <f t="shared" ref="D194:D257" si="21">PROPER(TRIM(CLEAN(C194)))</f>
        <v>Jacob Wood</v>
      </c>
      <c r="E194" s="3">
        <v>26</v>
      </c>
      <c r="F194" s="3" t="s">
        <v>9</v>
      </c>
      <c r="G194" s="3" t="str">
        <f t="shared" si="16"/>
        <v>Male</v>
      </c>
      <c r="H194" s="3" t="s">
        <v>633</v>
      </c>
      <c r="I194" s="3" t="str">
        <f t="shared" si="17"/>
        <v>Lake Samanthafort</v>
      </c>
      <c r="J194" s="3" t="s">
        <v>106</v>
      </c>
      <c r="K194" s="3" t="str">
        <f t="shared" si="18"/>
        <v>Idaho</v>
      </c>
      <c r="L194" s="3" t="s">
        <v>12</v>
      </c>
      <c r="M194" s="3" t="str">
        <f t="shared" si="19"/>
        <v>Usa</v>
      </c>
      <c r="N194" s="3" t="s">
        <v>13</v>
      </c>
      <c r="O194" s="3" t="str">
        <f t="shared" si="20"/>
        <v>Gold</v>
      </c>
    </row>
    <row r="195" spans="1:15" x14ac:dyDescent="0.3">
      <c r="A195" s="4" t="s">
        <v>634</v>
      </c>
      <c r="B195" s="4" t="str">
        <f t="shared" ref="B195:B258" si="22">PROPER(TRIM(CLEAN(A195)))</f>
        <v>Cust1193</v>
      </c>
      <c r="C195" s="3" t="s">
        <v>635</v>
      </c>
      <c r="D195" s="3" t="str">
        <f t="shared" si="21"/>
        <v>David Roberts</v>
      </c>
      <c r="E195" s="3">
        <v>38</v>
      </c>
      <c r="F195" s="3" t="s">
        <v>9</v>
      </c>
      <c r="G195" s="3" t="str">
        <f t="shared" ref="G195:G258" si="23">PROPER(TRIM(CLEAN(F195)))</f>
        <v>Male</v>
      </c>
      <c r="H195" s="3" t="s">
        <v>636</v>
      </c>
      <c r="I195" s="3" t="str">
        <f t="shared" ref="I195:I258" si="24">PROPER(TRIM(CLEAN(H195)))</f>
        <v>Port Amanda</v>
      </c>
      <c r="J195" s="3" t="s">
        <v>81</v>
      </c>
      <c r="K195" s="3" t="str">
        <f t="shared" ref="K195:K258" si="25">PROPER(TRIM(CLEAN(J195)))</f>
        <v>Georgia</v>
      </c>
      <c r="L195" s="3" t="s">
        <v>12</v>
      </c>
      <c r="M195" s="3" t="str">
        <f t="shared" ref="M195:M258" si="26">PROPER(TRIM(CLEAN(L195)))</f>
        <v>Usa</v>
      </c>
      <c r="N195" s="3" t="s">
        <v>13</v>
      </c>
      <c r="O195" s="3" t="str">
        <f t="shared" ref="O195:O258" si="27">IF(ISBLANK(N195), "Unknown",N195)</f>
        <v>Gold</v>
      </c>
    </row>
    <row r="196" spans="1:15" x14ac:dyDescent="0.3">
      <c r="A196" s="4" t="s">
        <v>637</v>
      </c>
      <c r="B196" s="4" t="str">
        <f t="shared" si="22"/>
        <v>Cust1194</v>
      </c>
      <c r="C196" s="3" t="s">
        <v>638</v>
      </c>
      <c r="D196" s="3" t="str">
        <f t="shared" si="21"/>
        <v>Ashley Ferguson</v>
      </c>
      <c r="E196" s="3">
        <v>46</v>
      </c>
      <c r="F196" s="3" t="s">
        <v>9</v>
      </c>
      <c r="G196" s="3" t="str">
        <f t="shared" si="23"/>
        <v>Male</v>
      </c>
      <c r="H196" s="3" t="s">
        <v>639</v>
      </c>
      <c r="I196" s="3" t="str">
        <f t="shared" si="24"/>
        <v>Sarahmouth</v>
      </c>
      <c r="J196" s="3" t="s">
        <v>51</v>
      </c>
      <c r="K196" s="3" t="str">
        <f t="shared" si="25"/>
        <v>Pennsylvania</v>
      </c>
      <c r="L196" s="3" t="s">
        <v>12</v>
      </c>
      <c r="M196" s="3" t="str">
        <f t="shared" si="26"/>
        <v>Usa</v>
      </c>
      <c r="N196" s="3" t="s">
        <v>13</v>
      </c>
      <c r="O196" s="3" t="str">
        <f t="shared" si="27"/>
        <v>Gold</v>
      </c>
    </row>
    <row r="197" spans="1:15" x14ac:dyDescent="0.3">
      <c r="A197" s="4" t="s">
        <v>640</v>
      </c>
      <c r="B197" s="4" t="str">
        <f t="shared" si="22"/>
        <v>Cust1195</v>
      </c>
      <c r="C197" s="3" t="s">
        <v>641</v>
      </c>
      <c r="D197" s="3" t="str">
        <f t="shared" si="21"/>
        <v>Anthony Garcia</v>
      </c>
      <c r="E197" s="3">
        <v>60</v>
      </c>
      <c r="F197" s="3" t="s">
        <v>9</v>
      </c>
      <c r="G197" s="3" t="str">
        <f t="shared" si="23"/>
        <v>Male</v>
      </c>
      <c r="H197" s="3" t="s">
        <v>642</v>
      </c>
      <c r="I197" s="3" t="str">
        <f t="shared" si="24"/>
        <v>Taraberg</v>
      </c>
      <c r="J197" s="3" t="s">
        <v>133</v>
      </c>
      <c r="K197" s="3" t="str">
        <f t="shared" si="25"/>
        <v>Arizona</v>
      </c>
      <c r="L197" s="3" t="s">
        <v>12</v>
      </c>
      <c r="M197" s="3" t="str">
        <f t="shared" si="26"/>
        <v>Usa</v>
      </c>
      <c r="N197" s="3" t="s">
        <v>31</v>
      </c>
      <c r="O197" s="3" t="str">
        <f t="shared" si="27"/>
        <v>Silver</v>
      </c>
    </row>
    <row r="198" spans="1:15" x14ac:dyDescent="0.3">
      <c r="A198" s="4" t="s">
        <v>643</v>
      </c>
      <c r="B198" s="4" t="str">
        <f t="shared" si="22"/>
        <v>Cust1196</v>
      </c>
      <c r="C198" s="3" t="s">
        <v>644</v>
      </c>
      <c r="D198" s="3" t="str">
        <f t="shared" si="21"/>
        <v>Megan Greer</v>
      </c>
      <c r="E198" s="3">
        <v>18</v>
      </c>
      <c r="F198" s="3" t="s">
        <v>16</v>
      </c>
      <c r="G198" s="3" t="str">
        <f t="shared" si="23"/>
        <v>Female</v>
      </c>
      <c r="H198" s="3" t="s">
        <v>645</v>
      </c>
      <c r="I198" s="3" t="str">
        <f t="shared" si="24"/>
        <v>West John</v>
      </c>
      <c r="J198" s="3" t="s">
        <v>163</v>
      </c>
      <c r="K198" s="3" t="str">
        <f t="shared" si="25"/>
        <v>Alaska</v>
      </c>
      <c r="L198" s="3" t="s">
        <v>12</v>
      </c>
      <c r="M198" s="3" t="str">
        <f t="shared" si="26"/>
        <v>Usa</v>
      </c>
      <c r="N198" s="3" t="s">
        <v>19</v>
      </c>
      <c r="O198" s="3" t="str">
        <f t="shared" si="27"/>
        <v>Platinum</v>
      </c>
    </row>
    <row r="199" spans="1:15" x14ac:dyDescent="0.3">
      <c r="A199" s="4" t="s">
        <v>646</v>
      </c>
      <c r="B199" s="4" t="str">
        <f t="shared" si="22"/>
        <v>Cust1197</v>
      </c>
      <c r="C199" s="3" t="s">
        <v>647</v>
      </c>
      <c r="D199" s="3" t="str">
        <f t="shared" si="21"/>
        <v>Andrea Jacobs</v>
      </c>
      <c r="E199" s="3">
        <v>45</v>
      </c>
      <c r="F199" s="3" t="s">
        <v>16</v>
      </c>
      <c r="G199" s="3" t="str">
        <f t="shared" si="23"/>
        <v>Female</v>
      </c>
      <c r="H199" s="3" t="s">
        <v>207</v>
      </c>
      <c r="I199" s="3" t="str">
        <f t="shared" si="24"/>
        <v>Christopherland</v>
      </c>
      <c r="J199" s="3" t="s">
        <v>201</v>
      </c>
      <c r="K199" s="3" t="str">
        <f t="shared" si="25"/>
        <v>Minnesota</v>
      </c>
      <c r="L199" s="3" t="s">
        <v>12</v>
      </c>
      <c r="M199" s="3" t="str">
        <f t="shared" si="26"/>
        <v>Usa</v>
      </c>
      <c r="N199" s="3" t="s">
        <v>19</v>
      </c>
      <c r="O199" s="3" t="str">
        <f t="shared" si="27"/>
        <v>Platinum</v>
      </c>
    </row>
    <row r="200" spans="1:15" x14ac:dyDescent="0.3">
      <c r="A200" s="4" t="s">
        <v>648</v>
      </c>
      <c r="B200" s="4" t="str">
        <f t="shared" si="22"/>
        <v>Cust1198</v>
      </c>
      <c r="C200" s="3" t="s">
        <v>649</v>
      </c>
      <c r="D200" s="3" t="str">
        <f t="shared" si="21"/>
        <v>Wanda Snyder</v>
      </c>
      <c r="E200" s="3">
        <v>54</v>
      </c>
      <c r="F200" s="3" t="s">
        <v>9</v>
      </c>
      <c r="G200" s="3" t="str">
        <f t="shared" si="23"/>
        <v>Male</v>
      </c>
      <c r="H200" s="3" t="s">
        <v>650</v>
      </c>
      <c r="I200" s="3" t="str">
        <f t="shared" si="24"/>
        <v>Frostmouth</v>
      </c>
      <c r="J200" s="3" t="s">
        <v>171</v>
      </c>
      <c r="K200" s="3" t="str">
        <f t="shared" si="25"/>
        <v>Vermont</v>
      </c>
      <c r="L200" s="3" t="s">
        <v>12</v>
      </c>
      <c r="M200" s="3" t="str">
        <f t="shared" si="26"/>
        <v>Usa</v>
      </c>
      <c r="N200" s="3" t="s">
        <v>26</v>
      </c>
      <c r="O200" s="3" t="str">
        <f t="shared" si="27"/>
        <v>Bronze</v>
      </c>
    </row>
    <row r="201" spans="1:15" x14ac:dyDescent="0.3">
      <c r="A201" s="4" t="s">
        <v>651</v>
      </c>
      <c r="B201" s="4" t="str">
        <f t="shared" si="22"/>
        <v>Cust1199</v>
      </c>
      <c r="C201" s="3" t="s">
        <v>652</v>
      </c>
      <c r="D201" s="3" t="str">
        <f t="shared" si="21"/>
        <v>Carmen Price</v>
      </c>
      <c r="E201" s="3">
        <v>46</v>
      </c>
      <c r="F201" s="3" t="s">
        <v>9</v>
      </c>
      <c r="G201" s="3" t="str">
        <f t="shared" si="23"/>
        <v>Male</v>
      </c>
      <c r="H201" s="3" t="s">
        <v>653</v>
      </c>
      <c r="I201" s="3" t="str">
        <f t="shared" si="24"/>
        <v>North Briannamouth</v>
      </c>
      <c r="J201" s="3" t="s">
        <v>237</v>
      </c>
      <c r="K201" s="3" t="str">
        <f t="shared" si="25"/>
        <v>Tennessee</v>
      </c>
      <c r="L201" s="3" t="s">
        <v>12</v>
      </c>
      <c r="M201" s="3" t="str">
        <f t="shared" si="26"/>
        <v>Usa</v>
      </c>
      <c r="N201" s="3" t="s">
        <v>26</v>
      </c>
      <c r="O201" s="3" t="str">
        <f t="shared" si="27"/>
        <v>Bronze</v>
      </c>
    </row>
    <row r="202" spans="1:15" x14ac:dyDescent="0.3">
      <c r="A202" s="4" t="s">
        <v>654</v>
      </c>
      <c r="B202" s="4" t="str">
        <f t="shared" si="22"/>
        <v>Cust1200</v>
      </c>
      <c r="C202" s="3" t="s">
        <v>655</v>
      </c>
      <c r="D202" s="3" t="str">
        <f t="shared" si="21"/>
        <v>Anna Perez</v>
      </c>
      <c r="E202" s="3">
        <v>30</v>
      </c>
      <c r="F202" s="3" t="s">
        <v>9</v>
      </c>
      <c r="G202" s="3" t="str">
        <f t="shared" si="23"/>
        <v>Male</v>
      </c>
      <c r="H202" s="3" t="s">
        <v>656</v>
      </c>
      <c r="I202" s="3" t="str">
        <f t="shared" si="24"/>
        <v>South Jerry</v>
      </c>
      <c r="J202" s="3" t="s">
        <v>434</v>
      </c>
      <c r="K202" s="3" t="str">
        <f t="shared" si="25"/>
        <v>Maine</v>
      </c>
      <c r="L202" s="3" t="s">
        <v>12</v>
      </c>
      <c r="M202" s="3" t="str">
        <f t="shared" si="26"/>
        <v>Usa</v>
      </c>
      <c r="N202" s="3" t="s">
        <v>19</v>
      </c>
      <c r="O202" s="3" t="str">
        <f t="shared" si="27"/>
        <v>Platinum</v>
      </c>
    </row>
    <row r="203" spans="1:15" x14ac:dyDescent="0.3">
      <c r="A203" s="4" t="s">
        <v>657</v>
      </c>
      <c r="B203" s="4" t="str">
        <f t="shared" si="22"/>
        <v>Cust1201</v>
      </c>
      <c r="C203" s="3" t="s">
        <v>658</v>
      </c>
      <c r="D203" s="3" t="str">
        <f t="shared" si="21"/>
        <v>Mary Boyd</v>
      </c>
      <c r="E203" s="3">
        <v>25</v>
      </c>
      <c r="F203" s="3" t="s">
        <v>16</v>
      </c>
      <c r="G203" s="3" t="str">
        <f t="shared" si="23"/>
        <v>Female</v>
      </c>
      <c r="H203" s="3" t="s">
        <v>659</v>
      </c>
      <c r="I203" s="3" t="str">
        <f t="shared" si="24"/>
        <v>New Logan</v>
      </c>
      <c r="J203" s="3" t="s">
        <v>156</v>
      </c>
      <c r="K203" s="3" t="str">
        <f t="shared" si="25"/>
        <v>Michigan</v>
      </c>
      <c r="L203" s="3" t="s">
        <v>12</v>
      </c>
      <c r="M203" s="3" t="str">
        <f t="shared" si="26"/>
        <v>Usa</v>
      </c>
      <c r="N203" s="3" t="s">
        <v>26</v>
      </c>
      <c r="O203" s="3" t="str">
        <f t="shared" si="27"/>
        <v>Bronze</v>
      </c>
    </row>
    <row r="204" spans="1:15" x14ac:dyDescent="0.3">
      <c r="A204" s="4" t="s">
        <v>660</v>
      </c>
      <c r="B204" s="4" t="str">
        <f t="shared" si="22"/>
        <v>Cust1202</v>
      </c>
      <c r="C204" s="3" t="s">
        <v>661</v>
      </c>
      <c r="D204" s="3" t="str">
        <f t="shared" si="21"/>
        <v>Christina Garcia</v>
      </c>
      <c r="E204" s="3">
        <v>37</v>
      </c>
      <c r="F204" s="3" t="s">
        <v>16</v>
      </c>
      <c r="G204" s="3" t="str">
        <f t="shared" si="23"/>
        <v>Female</v>
      </c>
      <c r="H204" s="3" t="s">
        <v>662</v>
      </c>
      <c r="I204" s="3" t="str">
        <f t="shared" si="24"/>
        <v>Clarkeside</v>
      </c>
      <c r="J204" s="3" t="s">
        <v>62</v>
      </c>
      <c r="K204" s="3" t="str">
        <f t="shared" si="25"/>
        <v>Kansas</v>
      </c>
      <c r="L204" s="3" t="s">
        <v>12</v>
      </c>
      <c r="M204" s="3" t="str">
        <f t="shared" si="26"/>
        <v>Usa</v>
      </c>
      <c r="N204" s="3" t="s">
        <v>19</v>
      </c>
      <c r="O204" s="3" t="str">
        <f t="shared" si="27"/>
        <v>Platinum</v>
      </c>
    </row>
    <row r="205" spans="1:15" x14ac:dyDescent="0.3">
      <c r="A205" s="4" t="s">
        <v>663</v>
      </c>
      <c r="B205" s="4" t="str">
        <f t="shared" si="22"/>
        <v>Cust1203</v>
      </c>
      <c r="C205" s="3" t="s">
        <v>664</v>
      </c>
      <c r="D205" s="3" t="str">
        <f t="shared" si="21"/>
        <v>Sarah Brady</v>
      </c>
      <c r="E205" s="3">
        <v>47</v>
      </c>
      <c r="F205" s="3" t="s">
        <v>9</v>
      </c>
      <c r="G205" s="3" t="str">
        <f t="shared" si="23"/>
        <v>Male</v>
      </c>
      <c r="H205" s="3" t="s">
        <v>665</v>
      </c>
      <c r="I205" s="3" t="str">
        <f t="shared" si="24"/>
        <v>Johnsonland</v>
      </c>
      <c r="J205" s="3" t="s">
        <v>267</v>
      </c>
      <c r="K205" s="3" t="str">
        <f t="shared" si="25"/>
        <v>Iowa</v>
      </c>
      <c r="L205" s="3" t="s">
        <v>12</v>
      </c>
      <c r="M205" s="3" t="str">
        <f t="shared" si="26"/>
        <v>Usa</v>
      </c>
      <c r="N205" s="3" t="s">
        <v>19</v>
      </c>
      <c r="O205" s="3" t="str">
        <f t="shared" si="27"/>
        <v>Platinum</v>
      </c>
    </row>
    <row r="206" spans="1:15" x14ac:dyDescent="0.3">
      <c r="A206" s="4" t="s">
        <v>666</v>
      </c>
      <c r="B206" s="4" t="str">
        <f t="shared" si="22"/>
        <v>Cust1204</v>
      </c>
      <c r="C206" s="3" t="s">
        <v>667</v>
      </c>
      <c r="D206" s="3" t="str">
        <f t="shared" si="21"/>
        <v>Tiffany Herrera</v>
      </c>
      <c r="E206" s="3">
        <v>52</v>
      </c>
      <c r="F206" s="3" t="s">
        <v>9</v>
      </c>
      <c r="G206" s="3" t="str">
        <f t="shared" si="23"/>
        <v>Male</v>
      </c>
      <c r="H206" s="3" t="s">
        <v>668</v>
      </c>
      <c r="I206" s="3" t="str">
        <f t="shared" si="24"/>
        <v>New Dianebury</v>
      </c>
      <c r="J206" s="3" t="s">
        <v>287</v>
      </c>
      <c r="K206" s="3" t="str">
        <f t="shared" si="25"/>
        <v>Virginia</v>
      </c>
      <c r="L206" s="3" t="s">
        <v>12</v>
      </c>
      <c r="M206" s="3" t="str">
        <f t="shared" si="26"/>
        <v>Usa</v>
      </c>
      <c r="N206" s="3" t="s">
        <v>19</v>
      </c>
      <c r="O206" s="3" t="str">
        <f t="shared" si="27"/>
        <v>Platinum</v>
      </c>
    </row>
    <row r="207" spans="1:15" x14ac:dyDescent="0.3">
      <c r="A207" s="4" t="s">
        <v>669</v>
      </c>
      <c r="B207" s="4" t="str">
        <f t="shared" si="22"/>
        <v>Cust1205</v>
      </c>
      <c r="C207" s="3" t="s">
        <v>670</v>
      </c>
      <c r="D207" s="3" t="str">
        <f t="shared" si="21"/>
        <v>Michelle Carpenter</v>
      </c>
      <c r="E207" s="3">
        <v>44</v>
      </c>
      <c r="F207" s="3" t="s">
        <v>16</v>
      </c>
      <c r="G207" s="3" t="str">
        <f t="shared" si="23"/>
        <v>Female</v>
      </c>
      <c r="H207" s="3" t="s">
        <v>671</v>
      </c>
      <c r="I207" s="3" t="str">
        <f t="shared" si="24"/>
        <v>Lake Danielleton</v>
      </c>
      <c r="J207" s="3" t="s">
        <v>88</v>
      </c>
      <c r="K207" s="3" t="str">
        <f t="shared" si="25"/>
        <v>New Jersey</v>
      </c>
      <c r="L207" s="3" t="s">
        <v>12</v>
      </c>
      <c r="M207" s="3" t="str">
        <f t="shared" si="26"/>
        <v>Usa</v>
      </c>
      <c r="N207" s="3" t="s">
        <v>13</v>
      </c>
      <c r="O207" s="3" t="str">
        <f t="shared" si="27"/>
        <v>Gold</v>
      </c>
    </row>
    <row r="208" spans="1:15" x14ac:dyDescent="0.3">
      <c r="A208" s="4" t="s">
        <v>672</v>
      </c>
      <c r="B208" s="4" t="str">
        <f t="shared" si="22"/>
        <v>Cust1206</v>
      </c>
      <c r="C208" s="3" t="s">
        <v>673</v>
      </c>
      <c r="D208" s="3" t="str">
        <f t="shared" si="21"/>
        <v>Ronald Jones</v>
      </c>
      <c r="E208" s="3">
        <v>26</v>
      </c>
      <c r="F208" s="3" t="s">
        <v>16</v>
      </c>
      <c r="G208" s="3" t="str">
        <f t="shared" si="23"/>
        <v>Female</v>
      </c>
      <c r="H208" s="3" t="s">
        <v>674</v>
      </c>
      <c r="I208" s="3" t="str">
        <f t="shared" si="24"/>
        <v>Brownshire</v>
      </c>
      <c r="J208" s="3" t="s">
        <v>237</v>
      </c>
      <c r="K208" s="3" t="str">
        <f t="shared" si="25"/>
        <v>Tennessee</v>
      </c>
      <c r="L208" s="3" t="s">
        <v>12</v>
      </c>
      <c r="M208" s="3" t="str">
        <f t="shared" si="26"/>
        <v>Usa</v>
      </c>
      <c r="N208" s="3" t="s">
        <v>31</v>
      </c>
      <c r="O208" s="3" t="str">
        <f t="shared" si="27"/>
        <v>Silver</v>
      </c>
    </row>
    <row r="209" spans="1:15" x14ac:dyDescent="0.3">
      <c r="A209" s="4" t="s">
        <v>675</v>
      </c>
      <c r="B209" s="4" t="str">
        <f t="shared" si="22"/>
        <v>Cust1207</v>
      </c>
      <c r="C209" s="3" t="s">
        <v>676</v>
      </c>
      <c r="D209" s="3" t="str">
        <f t="shared" si="21"/>
        <v>Jacqueline Pacheco</v>
      </c>
      <c r="E209" s="3">
        <v>28</v>
      </c>
      <c r="F209" s="3" t="s">
        <v>16</v>
      </c>
      <c r="G209" s="3" t="str">
        <f t="shared" si="23"/>
        <v>Female</v>
      </c>
      <c r="H209" s="3" t="s">
        <v>677</v>
      </c>
      <c r="I209" s="3" t="str">
        <f t="shared" si="24"/>
        <v>South Emily</v>
      </c>
      <c r="J209" s="3" t="s">
        <v>88</v>
      </c>
      <c r="K209" s="3" t="str">
        <f t="shared" si="25"/>
        <v>New Jersey</v>
      </c>
      <c r="L209" s="3" t="s">
        <v>12</v>
      </c>
      <c r="M209" s="3" t="str">
        <f t="shared" si="26"/>
        <v>Usa</v>
      </c>
      <c r="N209" s="3" t="s">
        <v>26</v>
      </c>
      <c r="O209" s="3" t="str">
        <f t="shared" si="27"/>
        <v>Bronze</v>
      </c>
    </row>
    <row r="210" spans="1:15" x14ac:dyDescent="0.3">
      <c r="A210" s="4" t="s">
        <v>678</v>
      </c>
      <c r="B210" s="4" t="str">
        <f t="shared" si="22"/>
        <v>Cust1208</v>
      </c>
      <c r="C210" s="3" t="s">
        <v>679</v>
      </c>
      <c r="D210" s="3" t="str">
        <f t="shared" si="21"/>
        <v>John Perez</v>
      </c>
      <c r="E210" s="3">
        <v>54</v>
      </c>
      <c r="F210" s="3" t="s">
        <v>9</v>
      </c>
      <c r="G210" s="3" t="str">
        <f t="shared" si="23"/>
        <v>Male</v>
      </c>
      <c r="H210" s="3" t="s">
        <v>680</v>
      </c>
      <c r="I210" s="3" t="str">
        <f t="shared" si="24"/>
        <v>Kathrynview</v>
      </c>
      <c r="J210" s="3" t="s">
        <v>328</v>
      </c>
      <c r="K210" s="3" t="str">
        <f t="shared" si="25"/>
        <v>Louisiana</v>
      </c>
      <c r="L210" s="3" t="s">
        <v>12</v>
      </c>
      <c r="M210" s="3" t="str">
        <f t="shared" si="26"/>
        <v>Usa</v>
      </c>
      <c r="N210" s="3" t="s">
        <v>19</v>
      </c>
      <c r="O210" s="3" t="str">
        <f t="shared" si="27"/>
        <v>Platinum</v>
      </c>
    </row>
    <row r="211" spans="1:15" x14ac:dyDescent="0.3">
      <c r="A211" s="4" t="s">
        <v>681</v>
      </c>
      <c r="B211" s="4" t="str">
        <f t="shared" si="22"/>
        <v>Cust1209</v>
      </c>
      <c r="C211" s="3" t="s">
        <v>682</v>
      </c>
      <c r="D211" s="3" t="str">
        <f t="shared" si="21"/>
        <v>Joan Johnson</v>
      </c>
      <c r="E211" s="3">
        <v>50</v>
      </c>
      <c r="F211" s="3" t="s">
        <v>16</v>
      </c>
      <c r="G211" s="3" t="str">
        <f t="shared" si="23"/>
        <v>Female</v>
      </c>
      <c r="H211" s="3" t="s">
        <v>683</v>
      </c>
      <c r="I211" s="3" t="str">
        <f t="shared" si="24"/>
        <v>Lake Josephport</v>
      </c>
      <c r="J211" s="3" t="s">
        <v>434</v>
      </c>
      <c r="K211" s="3" t="str">
        <f t="shared" si="25"/>
        <v>Maine</v>
      </c>
      <c r="L211" s="3" t="s">
        <v>12</v>
      </c>
      <c r="M211" s="3" t="str">
        <f t="shared" si="26"/>
        <v>Usa</v>
      </c>
      <c r="N211" s="3" t="s">
        <v>19</v>
      </c>
      <c r="O211" s="3" t="str">
        <f t="shared" si="27"/>
        <v>Platinum</v>
      </c>
    </row>
    <row r="212" spans="1:15" x14ac:dyDescent="0.3">
      <c r="A212" s="4" t="s">
        <v>684</v>
      </c>
      <c r="B212" s="4" t="str">
        <f t="shared" si="22"/>
        <v>Cust1210</v>
      </c>
      <c r="C212" s="3" t="s">
        <v>685</v>
      </c>
      <c r="D212" s="3" t="str">
        <f t="shared" si="21"/>
        <v>Antonio Jones</v>
      </c>
      <c r="E212" s="3">
        <v>48</v>
      </c>
      <c r="F212" s="3" t="s">
        <v>9</v>
      </c>
      <c r="G212" s="3" t="str">
        <f t="shared" si="23"/>
        <v>Male</v>
      </c>
      <c r="H212" s="3" t="s">
        <v>686</v>
      </c>
      <c r="I212" s="3" t="str">
        <f t="shared" si="24"/>
        <v>Matthewborough</v>
      </c>
      <c r="J212" s="3" t="s">
        <v>81</v>
      </c>
      <c r="K212" s="3" t="str">
        <f t="shared" si="25"/>
        <v>Georgia</v>
      </c>
      <c r="L212" s="3" t="s">
        <v>12</v>
      </c>
      <c r="M212" s="3" t="str">
        <f t="shared" si="26"/>
        <v>Usa</v>
      </c>
      <c r="N212" s="3" t="s">
        <v>31</v>
      </c>
      <c r="O212" s="3" t="str">
        <f t="shared" si="27"/>
        <v>Silver</v>
      </c>
    </row>
    <row r="213" spans="1:15" x14ac:dyDescent="0.3">
      <c r="A213" s="4" t="s">
        <v>687</v>
      </c>
      <c r="B213" s="4" t="str">
        <f t="shared" si="22"/>
        <v>Cust1211</v>
      </c>
      <c r="C213" s="3" t="s">
        <v>688</v>
      </c>
      <c r="D213" s="3" t="str">
        <f t="shared" si="21"/>
        <v>Rodney Huffman</v>
      </c>
      <c r="E213" s="3">
        <v>20</v>
      </c>
      <c r="F213" s="3" t="s">
        <v>16</v>
      </c>
      <c r="G213" s="3" t="str">
        <f t="shared" si="23"/>
        <v>Female</v>
      </c>
      <c r="H213" s="3" t="s">
        <v>689</v>
      </c>
      <c r="I213" s="3" t="str">
        <f t="shared" si="24"/>
        <v>Garzafort</v>
      </c>
      <c r="J213" s="3" t="s">
        <v>92</v>
      </c>
      <c r="K213" s="3" t="str">
        <f t="shared" si="25"/>
        <v>Delaware</v>
      </c>
      <c r="L213" s="3" t="s">
        <v>12</v>
      </c>
      <c r="M213" s="3" t="str">
        <f t="shared" si="26"/>
        <v>Usa</v>
      </c>
      <c r="N213" s="3" t="s">
        <v>31</v>
      </c>
      <c r="O213" s="3" t="str">
        <f t="shared" si="27"/>
        <v>Silver</v>
      </c>
    </row>
    <row r="214" spans="1:15" x14ac:dyDescent="0.3">
      <c r="A214" s="4" t="s">
        <v>690</v>
      </c>
      <c r="B214" s="4" t="str">
        <f t="shared" si="22"/>
        <v>Cust1212</v>
      </c>
      <c r="C214" s="3" t="s">
        <v>691</v>
      </c>
      <c r="D214" s="3" t="str">
        <f t="shared" si="21"/>
        <v>Blake Harrison</v>
      </c>
      <c r="E214" s="3">
        <v>63</v>
      </c>
      <c r="F214" s="3" t="s">
        <v>16</v>
      </c>
      <c r="G214" s="3" t="str">
        <f t="shared" si="23"/>
        <v>Female</v>
      </c>
      <c r="H214" s="3" t="s">
        <v>692</v>
      </c>
      <c r="I214" s="3" t="str">
        <f t="shared" si="24"/>
        <v>Lyonsfort</v>
      </c>
      <c r="J214" s="3" t="s">
        <v>74</v>
      </c>
      <c r="K214" s="3" t="str">
        <f t="shared" si="25"/>
        <v>Washington</v>
      </c>
      <c r="L214" s="3" t="s">
        <v>12</v>
      </c>
      <c r="M214" s="3" t="str">
        <f t="shared" si="26"/>
        <v>Usa</v>
      </c>
      <c r="N214" s="3" t="s">
        <v>19</v>
      </c>
      <c r="O214" s="3" t="str">
        <f t="shared" si="27"/>
        <v>Platinum</v>
      </c>
    </row>
    <row r="215" spans="1:15" x14ac:dyDescent="0.3">
      <c r="A215" s="4" t="s">
        <v>693</v>
      </c>
      <c r="B215" s="4" t="str">
        <f t="shared" si="22"/>
        <v>Cust1213</v>
      </c>
      <c r="C215" s="3" t="s">
        <v>694</v>
      </c>
      <c r="D215" s="3" t="str">
        <f t="shared" si="21"/>
        <v>Stuart Johnson</v>
      </c>
      <c r="E215" s="3">
        <v>42</v>
      </c>
      <c r="F215" s="3" t="s">
        <v>16</v>
      </c>
      <c r="G215" s="3" t="str">
        <f t="shared" si="23"/>
        <v>Female</v>
      </c>
      <c r="H215" s="3" t="s">
        <v>695</v>
      </c>
      <c r="I215" s="3" t="str">
        <f t="shared" si="24"/>
        <v>West Markport</v>
      </c>
      <c r="J215" s="3" t="s">
        <v>18</v>
      </c>
      <c r="K215" s="3" t="str">
        <f t="shared" si="25"/>
        <v>North Dakota</v>
      </c>
      <c r="L215" s="3" t="s">
        <v>12</v>
      </c>
      <c r="M215" s="3" t="str">
        <f t="shared" si="26"/>
        <v>Usa</v>
      </c>
      <c r="N215" s="3" t="s">
        <v>19</v>
      </c>
      <c r="O215" s="3" t="str">
        <f t="shared" si="27"/>
        <v>Platinum</v>
      </c>
    </row>
    <row r="216" spans="1:15" x14ac:dyDescent="0.3">
      <c r="A216" s="4" t="s">
        <v>696</v>
      </c>
      <c r="B216" s="4" t="str">
        <f t="shared" si="22"/>
        <v>Cust1214</v>
      </c>
      <c r="C216" s="3" t="s">
        <v>697</v>
      </c>
      <c r="D216" s="3" t="str">
        <f t="shared" si="21"/>
        <v>Eric Todd</v>
      </c>
      <c r="E216" s="3">
        <v>61</v>
      </c>
      <c r="F216" s="3" t="s">
        <v>9</v>
      </c>
      <c r="G216" s="3" t="str">
        <f t="shared" si="23"/>
        <v>Male</v>
      </c>
      <c r="H216" s="3" t="s">
        <v>698</v>
      </c>
      <c r="I216" s="3" t="str">
        <f t="shared" si="24"/>
        <v>Danielstad</v>
      </c>
      <c r="J216" s="3" t="s">
        <v>66</v>
      </c>
      <c r="K216" s="3" t="str">
        <f t="shared" si="25"/>
        <v>Montana</v>
      </c>
      <c r="L216" s="3" t="s">
        <v>12</v>
      </c>
      <c r="M216" s="3" t="str">
        <f t="shared" si="26"/>
        <v>Usa</v>
      </c>
      <c r="N216" s="3" t="s">
        <v>13</v>
      </c>
      <c r="O216" s="3" t="str">
        <f t="shared" si="27"/>
        <v>Gold</v>
      </c>
    </row>
    <row r="217" spans="1:15" x14ac:dyDescent="0.3">
      <c r="A217" s="4" t="s">
        <v>699</v>
      </c>
      <c r="B217" s="4" t="str">
        <f t="shared" si="22"/>
        <v>Cust1215</v>
      </c>
      <c r="C217" s="3" t="s">
        <v>700</v>
      </c>
      <c r="D217" s="3" t="str">
        <f t="shared" si="21"/>
        <v>Steve Medina</v>
      </c>
      <c r="E217" s="3">
        <v>50</v>
      </c>
      <c r="F217" s="3" t="s">
        <v>16</v>
      </c>
      <c r="G217" s="3" t="str">
        <f t="shared" si="23"/>
        <v>Female</v>
      </c>
      <c r="H217" s="3" t="s">
        <v>701</v>
      </c>
      <c r="I217" s="3" t="str">
        <f t="shared" si="24"/>
        <v>East Josephside</v>
      </c>
      <c r="J217" s="3" t="s">
        <v>35</v>
      </c>
      <c r="K217" s="3" t="str">
        <f t="shared" si="25"/>
        <v>Oregon</v>
      </c>
      <c r="L217" s="3" t="s">
        <v>12</v>
      </c>
      <c r="M217" s="3" t="str">
        <f t="shared" si="26"/>
        <v>Usa</v>
      </c>
      <c r="N217" s="3" t="s">
        <v>13</v>
      </c>
      <c r="O217" s="3" t="str">
        <f t="shared" si="27"/>
        <v>Gold</v>
      </c>
    </row>
    <row r="218" spans="1:15" x14ac:dyDescent="0.3">
      <c r="A218" s="4" t="s">
        <v>702</v>
      </c>
      <c r="B218" s="4" t="str">
        <f t="shared" si="22"/>
        <v>Cust1216</v>
      </c>
      <c r="C218" s="3" t="s">
        <v>703</v>
      </c>
      <c r="D218" s="3" t="str">
        <f t="shared" si="21"/>
        <v>Kathryn Garcia</v>
      </c>
      <c r="E218" s="3">
        <v>44</v>
      </c>
      <c r="F218" s="3" t="s">
        <v>9</v>
      </c>
      <c r="G218" s="3" t="str">
        <f t="shared" si="23"/>
        <v>Male</v>
      </c>
      <c r="H218" s="3" t="s">
        <v>704</v>
      </c>
      <c r="I218" s="3" t="str">
        <f t="shared" si="24"/>
        <v>Morrismouth</v>
      </c>
      <c r="J218" s="3" t="s">
        <v>30</v>
      </c>
      <c r="K218" s="3" t="str">
        <f t="shared" si="25"/>
        <v>California</v>
      </c>
      <c r="L218" s="3" t="s">
        <v>12</v>
      </c>
      <c r="M218" s="3" t="str">
        <f t="shared" si="26"/>
        <v>Usa</v>
      </c>
      <c r="N218" s="3" t="s">
        <v>19</v>
      </c>
      <c r="O218" s="3" t="str">
        <f t="shared" si="27"/>
        <v>Platinum</v>
      </c>
    </row>
    <row r="219" spans="1:15" x14ac:dyDescent="0.3">
      <c r="A219" s="4" t="s">
        <v>705</v>
      </c>
      <c r="B219" s="4" t="str">
        <f t="shared" si="22"/>
        <v>Cust1217</v>
      </c>
      <c r="C219" s="3" t="s">
        <v>706</v>
      </c>
      <c r="D219" s="3" t="str">
        <f t="shared" si="21"/>
        <v>Kathy Copeland</v>
      </c>
      <c r="E219" s="3">
        <v>42</v>
      </c>
      <c r="F219" s="3" t="s">
        <v>9</v>
      </c>
      <c r="G219" s="3" t="str">
        <f t="shared" si="23"/>
        <v>Male</v>
      </c>
      <c r="H219" s="3" t="s">
        <v>707</v>
      </c>
      <c r="I219" s="3" t="str">
        <f t="shared" si="24"/>
        <v>North Christinemouth</v>
      </c>
      <c r="J219" s="3" t="s">
        <v>113</v>
      </c>
      <c r="K219" s="3" t="str">
        <f t="shared" si="25"/>
        <v>Missouri</v>
      </c>
      <c r="L219" s="3" t="s">
        <v>12</v>
      </c>
      <c r="M219" s="3" t="str">
        <f t="shared" si="26"/>
        <v>Usa</v>
      </c>
      <c r="N219" s="3" t="s">
        <v>31</v>
      </c>
      <c r="O219" s="3" t="str">
        <f t="shared" si="27"/>
        <v>Silver</v>
      </c>
    </row>
    <row r="220" spans="1:15" x14ac:dyDescent="0.3">
      <c r="A220" s="4" t="s">
        <v>708</v>
      </c>
      <c r="B220" s="4" t="str">
        <f t="shared" si="22"/>
        <v>Cust1218</v>
      </c>
      <c r="C220" s="3" t="s">
        <v>709</v>
      </c>
      <c r="D220" s="3" t="str">
        <f t="shared" si="21"/>
        <v>Julia Jackson</v>
      </c>
      <c r="E220" s="3">
        <v>46</v>
      </c>
      <c r="F220" s="3" t="s">
        <v>9</v>
      </c>
      <c r="G220" s="3" t="str">
        <f t="shared" si="23"/>
        <v>Male</v>
      </c>
      <c r="H220" s="3" t="s">
        <v>710</v>
      </c>
      <c r="I220" s="3" t="str">
        <f t="shared" si="24"/>
        <v>Edwardland</v>
      </c>
      <c r="J220" s="3" t="s">
        <v>30</v>
      </c>
      <c r="K220" s="3" t="str">
        <f t="shared" si="25"/>
        <v>California</v>
      </c>
      <c r="L220" s="3" t="s">
        <v>12</v>
      </c>
      <c r="M220" s="3" t="str">
        <f t="shared" si="26"/>
        <v>Usa</v>
      </c>
      <c r="N220" s="3" t="s">
        <v>19</v>
      </c>
      <c r="O220" s="3" t="str">
        <f t="shared" si="27"/>
        <v>Platinum</v>
      </c>
    </row>
    <row r="221" spans="1:15" x14ac:dyDescent="0.3">
      <c r="A221" s="4" t="s">
        <v>711</v>
      </c>
      <c r="B221" s="4" t="str">
        <f t="shared" si="22"/>
        <v>Cust1219</v>
      </c>
      <c r="C221" s="3" t="s">
        <v>712</v>
      </c>
      <c r="D221" s="3" t="str">
        <f t="shared" si="21"/>
        <v>Jordan Wells</v>
      </c>
      <c r="E221" s="3">
        <v>47</v>
      </c>
      <c r="F221" s="3" t="s">
        <v>16</v>
      </c>
      <c r="G221" s="3" t="str">
        <f t="shared" si="23"/>
        <v>Female</v>
      </c>
      <c r="H221" s="3" t="s">
        <v>3830</v>
      </c>
      <c r="I221" s="3" t="str">
        <f t="shared" si="24"/>
        <v>Phillipschester</v>
      </c>
      <c r="J221" s="3" t="s">
        <v>88</v>
      </c>
      <c r="K221" s="3" t="str">
        <f t="shared" si="25"/>
        <v>New Jersey</v>
      </c>
      <c r="L221" s="3" t="s">
        <v>12</v>
      </c>
      <c r="M221" s="3" t="str">
        <f t="shared" si="26"/>
        <v>Usa</v>
      </c>
      <c r="N221" s="3" t="s">
        <v>13</v>
      </c>
      <c r="O221" s="3" t="str">
        <f t="shared" si="27"/>
        <v>Gold</v>
      </c>
    </row>
    <row r="222" spans="1:15" x14ac:dyDescent="0.3">
      <c r="A222" s="4" t="s">
        <v>713</v>
      </c>
      <c r="B222" s="4" t="str">
        <f t="shared" si="22"/>
        <v>Cust1220</v>
      </c>
      <c r="C222" s="3" t="s">
        <v>714</v>
      </c>
      <c r="D222" s="3" t="str">
        <f t="shared" si="21"/>
        <v>George Davis</v>
      </c>
      <c r="E222" s="3">
        <v>50</v>
      </c>
      <c r="F222" s="3" t="s">
        <v>16</v>
      </c>
      <c r="G222" s="3" t="str">
        <f t="shared" si="23"/>
        <v>Female</v>
      </c>
      <c r="H222" s="3" t="s">
        <v>3829</v>
      </c>
      <c r="I222" s="3" t="str">
        <f t="shared" si="24"/>
        <v>Lake Lisa</v>
      </c>
      <c r="J222" s="3" t="s">
        <v>715</v>
      </c>
      <c r="K222" s="3" t="str">
        <f t="shared" si="25"/>
        <v>Massachusetts</v>
      </c>
      <c r="L222" s="3" t="s">
        <v>3828</v>
      </c>
      <c r="M222" s="3" t="str">
        <f t="shared" si="26"/>
        <v>Usa</v>
      </c>
      <c r="N222" s="3" t="s">
        <v>26</v>
      </c>
      <c r="O222" s="3" t="str">
        <f t="shared" si="27"/>
        <v>Bronze</v>
      </c>
    </row>
    <row r="223" spans="1:15" x14ac:dyDescent="0.3">
      <c r="A223" s="4" t="s">
        <v>716</v>
      </c>
      <c r="B223" s="4" t="str">
        <f t="shared" si="22"/>
        <v>Cust1221</v>
      </c>
      <c r="C223" s="3" t="s">
        <v>717</v>
      </c>
      <c r="D223" s="3" t="str">
        <f t="shared" si="21"/>
        <v>Lisa Young</v>
      </c>
      <c r="E223" s="3">
        <v>38</v>
      </c>
      <c r="F223" s="3" t="s">
        <v>9</v>
      </c>
      <c r="G223" s="3" t="str">
        <f t="shared" si="23"/>
        <v>Male</v>
      </c>
      <c r="H223" s="3" t="s">
        <v>718</v>
      </c>
      <c r="I223" s="3" t="str">
        <f t="shared" si="24"/>
        <v>Maybury</v>
      </c>
      <c r="J223" s="3" t="s">
        <v>81</v>
      </c>
      <c r="K223" s="3" t="str">
        <f t="shared" si="25"/>
        <v>Georgia</v>
      </c>
      <c r="L223" s="3" t="s">
        <v>12</v>
      </c>
      <c r="M223" s="3" t="str">
        <f t="shared" si="26"/>
        <v>Usa</v>
      </c>
      <c r="N223" s="3" t="s">
        <v>19</v>
      </c>
      <c r="O223" s="3" t="str">
        <f t="shared" si="27"/>
        <v>Platinum</v>
      </c>
    </row>
    <row r="224" spans="1:15" x14ac:dyDescent="0.3">
      <c r="A224" s="4" t="s">
        <v>719</v>
      </c>
      <c r="B224" s="4" t="str">
        <f t="shared" si="22"/>
        <v>Cust1222</v>
      </c>
      <c r="C224" s="3" t="s">
        <v>720</v>
      </c>
      <c r="D224" s="3" t="str">
        <f t="shared" si="21"/>
        <v>Alejandro Doyle</v>
      </c>
      <c r="E224" s="3">
        <v>35</v>
      </c>
      <c r="F224" s="3" t="s">
        <v>9</v>
      </c>
      <c r="G224" s="3" t="str">
        <f t="shared" si="23"/>
        <v>Male</v>
      </c>
      <c r="H224" s="3" t="s">
        <v>721</v>
      </c>
      <c r="I224" s="3" t="str">
        <f t="shared" si="24"/>
        <v>East Crystalton</v>
      </c>
      <c r="J224" s="3" t="s">
        <v>233</v>
      </c>
      <c r="K224" s="3" t="str">
        <f t="shared" si="25"/>
        <v>New Mexico</v>
      </c>
      <c r="L224" s="3" t="s">
        <v>12</v>
      </c>
      <c r="M224" s="3" t="str">
        <f t="shared" si="26"/>
        <v>Usa</v>
      </c>
      <c r="N224" s="3" t="s">
        <v>19</v>
      </c>
      <c r="O224" s="3" t="str">
        <f t="shared" si="27"/>
        <v>Platinum</v>
      </c>
    </row>
    <row r="225" spans="1:15" x14ac:dyDescent="0.3">
      <c r="A225" s="4" t="s">
        <v>722</v>
      </c>
      <c r="B225" s="4" t="str">
        <f t="shared" si="22"/>
        <v>Cust1223</v>
      </c>
      <c r="C225" s="3" t="s">
        <v>723</v>
      </c>
      <c r="D225" s="3" t="str">
        <f t="shared" si="21"/>
        <v>Robert Harris</v>
      </c>
      <c r="E225" s="3">
        <v>50</v>
      </c>
      <c r="F225" s="3" t="s">
        <v>9</v>
      </c>
      <c r="G225" s="3" t="str">
        <f t="shared" si="23"/>
        <v>Male</v>
      </c>
      <c r="H225" s="3" t="s">
        <v>3831</v>
      </c>
      <c r="I225" s="3" t="str">
        <f t="shared" si="24"/>
        <v>East Jeremy</v>
      </c>
      <c r="J225" s="3" t="s">
        <v>267</v>
      </c>
      <c r="K225" s="3" t="str">
        <f t="shared" si="25"/>
        <v>Iowa</v>
      </c>
      <c r="L225" s="3" t="s">
        <v>12</v>
      </c>
      <c r="M225" s="3" t="str">
        <f t="shared" si="26"/>
        <v>Usa</v>
      </c>
      <c r="N225" s="3" t="s">
        <v>19</v>
      </c>
      <c r="O225" s="3" t="str">
        <f t="shared" si="27"/>
        <v>Platinum</v>
      </c>
    </row>
    <row r="226" spans="1:15" x14ac:dyDescent="0.3">
      <c r="A226" s="4" t="s">
        <v>724</v>
      </c>
      <c r="B226" s="4" t="str">
        <f t="shared" si="22"/>
        <v>Cust1224</v>
      </c>
      <c r="C226" s="3" t="s">
        <v>725</v>
      </c>
      <c r="D226" s="3" t="str">
        <f t="shared" si="21"/>
        <v>Anthony Morgan</v>
      </c>
      <c r="E226" s="3">
        <v>29</v>
      </c>
      <c r="F226" s="3" t="s">
        <v>9</v>
      </c>
      <c r="G226" s="3" t="str">
        <f t="shared" si="23"/>
        <v>Male</v>
      </c>
      <c r="H226" s="3" t="s">
        <v>726</v>
      </c>
      <c r="I226" s="3" t="str">
        <f t="shared" si="24"/>
        <v>New Anthonyfurt</v>
      </c>
      <c r="J226" s="3" t="s">
        <v>113</v>
      </c>
      <c r="K226" s="3" t="str">
        <f t="shared" si="25"/>
        <v>Missouri</v>
      </c>
      <c r="L226" s="3" t="s">
        <v>12</v>
      </c>
      <c r="M226" s="3" t="str">
        <f t="shared" si="26"/>
        <v>Usa</v>
      </c>
      <c r="N226" s="3" t="s">
        <v>31</v>
      </c>
      <c r="O226" s="3" t="str">
        <f t="shared" si="27"/>
        <v>Silver</v>
      </c>
    </row>
    <row r="227" spans="1:15" x14ac:dyDescent="0.3">
      <c r="A227" s="4" t="s">
        <v>727</v>
      </c>
      <c r="B227" s="4" t="str">
        <f t="shared" si="22"/>
        <v>Cust1225</v>
      </c>
      <c r="C227" s="3" t="s">
        <v>728</v>
      </c>
      <c r="D227" s="3" t="str">
        <f t="shared" si="21"/>
        <v>Elizabeth Stanley</v>
      </c>
      <c r="E227" s="3">
        <v>46</v>
      </c>
      <c r="F227" s="3" t="s">
        <v>16</v>
      </c>
      <c r="G227" s="3" t="str">
        <f t="shared" si="23"/>
        <v>Female</v>
      </c>
      <c r="H227" s="3" t="s">
        <v>729</v>
      </c>
      <c r="I227" s="3" t="str">
        <f t="shared" si="24"/>
        <v>Bethanyton</v>
      </c>
      <c r="J227" s="3" t="s">
        <v>117</v>
      </c>
      <c r="K227" s="3" t="str">
        <f t="shared" si="25"/>
        <v>Utah</v>
      </c>
      <c r="L227" s="3" t="s">
        <v>12</v>
      </c>
      <c r="M227" s="3" t="str">
        <f t="shared" si="26"/>
        <v>Usa</v>
      </c>
      <c r="N227" s="3" t="s">
        <v>19</v>
      </c>
      <c r="O227" s="3" t="str">
        <f t="shared" si="27"/>
        <v>Platinum</v>
      </c>
    </row>
    <row r="228" spans="1:15" x14ac:dyDescent="0.3">
      <c r="A228" s="4" t="s">
        <v>730</v>
      </c>
      <c r="B228" s="4" t="str">
        <f t="shared" si="22"/>
        <v>Cust1226</v>
      </c>
      <c r="C228" s="3" t="s">
        <v>731</v>
      </c>
      <c r="D228" s="3" t="str">
        <f t="shared" si="21"/>
        <v>Alexis Castaneda</v>
      </c>
      <c r="E228" s="3">
        <v>54</v>
      </c>
      <c r="F228" s="3" t="s">
        <v>9</v>
      </c>
      <c r="G228" s="3" t="str">
        <f t="shared" si="23"/>
        <v>Male</v>
      </c>
      <c r="H228" s="3" t="s">
        <v>216</v>
      </c>
      <c r="I228" s="3" t="str">
        <f t="shared" si="24"/>
        <v>Morrisbury</v>
      </c>
      <c r="J228" s="3" t="s">
        <v>163</v>
      </c>
      <c r="K228" s="3" t="str">
        <f t="shared" si="25"/>
        <v>Alaska</v>
      </c>
      <c r="L228" s="3" t="s">
        <v>12</v>
      </c>
      <c r="M228" s="3" t="str">
        <f t="shared" si="26"/>
        <v>Usa</v>
      </c>
      <c r="N228" s="3" t="s">
        <v>13</v>
      </c>
      <c r="O228" s="3" t="str">
        <f t="shared" si="27"/>
        <v>Gold</v>
      </c>
    </row>
    <row r="229" spans="1:15" x14ac:dyDescent="0.3">
      <c r="A229" s="4" t="s">
        <v>732</v>
      </c>
      <c r="B229" s="4" t="str">
        <f t="shared" si="22"/>
        <v>Cust1227</v>
      </c>
      <c r="C229" s="3" t="s">
        <v>733</v>
      </c>
      <c r="D229" s="3" t="str">
        <f t="shared" si="21"/>
        <v>Gregory Pham</v>
      </c>
      <c r="E229" s="3">
        <v>63</v>
      </c>
      <c r="F229" s="3" t="s">
        <v>16</v>
      </c>
      <c r="G229" s="3" t="str">
        <f t="shared" si="23"/>
        <v>Female</v>
      </c>
      <c r="H229" s="3" t="s">
        <v>734</v>
      </c>
      <c r="I229" s="3" t="str">
        <f t="shared" si="24"/>
        <v>Pollardton</v>
      </c>
      <c r="J229" s="3" t="s">
        <v>62</v>
      </c>
      <c r="K229" s="3" t="str">
        <f t="shared" si="25"/>
        <v>Kansas</v>
      </c>
      <c r="L229" s="3" t="s">
        <v>12</v>
      </c>
      <c r="M229" s="3" t="str">
        <f t="shared" si="26"/>
        <v>Usa</v>
      </c>
      <c r="N229" s="3" t="s">
        <v>13</v>
      </c>
      <c r="O229" s="3" t="str">
        <f t="shared" si="27"/>
        <v>Gold</v>
      </c>
    </row>
    <row r="230" spans="1:15" x14ac:dyDescent="0.3">
      <c r="A230" s="4" t="s">
        <v>735</v>
      </c>
      <c r="B230" s="4" t="str">
        <f t="shared" si="22"/>
        <v>Cust1228</v>
      </c>
      <c r="C230" s="3" t="s">
        <v>736</v>
      </c>
      <c r="D230" s="3" t="str">
        <f t="shared" si="21"/>
        <v>Casey Flores</v>
      </c>
      <c r="E230" s="3">
        <v>52</v>
      </c>
      <c r="F230" s="3" t="s">
        <v>16</v>
      </c>
      <c r="G230" s="3" t="str">
        <f t="shared" si="23"/>
        <v>Female</v>
      </c>
      <c r="H230" s="3" t="s">
        <v>395</v>
      </c>
      <c r="I230" s="3" t="str">
        <f t="shared" si="24"/>
        <v>Lake Michael</v>
      </c>
      <c r="J230" s="3" t="s">
        <v>117</v>
      </c>
      <c r="K230" s="3" t="str">
        <f t="shared" si="25"/>
        <v>Utah</v>
      </c>
      <c r="L230" s="3" t="s">
        <v>12</v>
      </c>
      <c r="M230" s="3" t="str">
        <f t="shared" si="26"/>
        <v>Usa</v>
      </c>
      <c r="N230" s="3" t="s">
        <v>13</v>
      </c>
      <c r="O230" s="3" t="str">
        <f t="shared" si="27"/>
        <v>Gold</v>
      </c>
    </row>
    <row r="231" spans="1:15" x14ac:dyDescent="0.3">
      <c r="A231" s="4" t="s">
        <v>737</v>
      </c>
      <c r="B231" s="4" t="str">
        <f t="shared" si="22"/>
        <v>Cust1229</v>
      </c>
      <c r="C231" s="3" t="s">
        <v>738</v>
      </c>
      <c r="D231" s="3" t="str">
        <f t="shared" si="21"/>
        <v>Tanner Thompson</v>
      </c>
      <c r="E231" s="3">
        <v>32</v>
      </c>
      <c r="F231" s="3" t="s">
        <v>16</v>
      </c>
      <c r="G231" s="3" t="str">
        <f t="shared" si="23"/>
        <v>Female</v>
      </c>
      <c r="H231" s="3" t="s">
        <v>739</v>
      </c>
      <c r="I231" s="3" t="str">
        <f t="shared" si="24"/>
        <v>Port Lisashire</v>
      </c>
      <c r="J231" s="3" t="s">
        <v>140</v>
      </c>
      <c r="K231" s="3" t="str">
        <f t="shared" si="25"/>
        <v>Maryland</v>
      </c>
      <c r="L231" s="3" t="s">
        <v>12</v>
      </c>
      <c r="M231" s="3" t="str">
        <f t="shared" si="26"/>
        <v>Usa</v>
      </c>
      <c r="N231" s="3" t="s">
        <v>26</v>
      </c>
      <c r="O231" s="3" t="str">
        <f t="shared" si="27"/>
        <v>Bronze</v>
      </c>
    </row>
    <row r="232" spans="1:15" x14ac:dyDescent="0.3">
      <c r="A232" s="4" t="s">
        <v>740</v>
      </c>
      <c r="B232" s="4" t="str">
        <f t="shared" si="22"/>
        <v>Cust1230</v>
      </c>
      <c r="C232" s="3" t="s">
        <v>741</v>
      </c>
      <c r="D232" s="3" t="str">
        <f t="shared" si="21"/>
        <v>Timothy Sanders</v>
      </c>
      <c r="E232" s="3">
        <v>29</v>
      </c>
      <c r="F232" s="3" t="s">
        <v>9</v>
      </c>
      <c r="G232" s="3" t="str">
        <f t="shared" si="23"/>
        <v>Male</v>
      </c>
      <c r="H232" s="3" t="s">
        <v>742</v>
      </c>
      <c r="I232" s="3" t="str">
        <f t="shared" si="24"/>
        <v>Aaronmouth</v>
      </c>
      <c r="J232" s="3" t="s">
        <v>250</v>
      </c>
      <c r="K232" s="3" t="str">
        <f t="shared" si="25"/>
        <v>Florida</v>
      </c>
      <c r="L232" s="3" t="s">
        <v>12</v>
      </c>
      <c r="M232" s="3" t="str">
        <f t="shared" si="26"/>
        <v>Usa</v>
      </c>
      <c r="N232" s="3" t="s">
        <v>26</v>
      </c>
      <c r="O232" s="3" t="str">
        <f t="shared" si="27"/>
        <v>Bronze</v>
      </c>
    </row>
    <row r="233" spans="1:15" x14ac:dyDescent="0.3">
      <c r="A233" s="4" t="s">
        <v>743</v>
      </c>
      <c r="B233" s="4" t="str">
        <f t="shared" si="22"/>
        <v>Cust1231</v>
      </c>
      <c r="C233" s="3" t="s">
        <v>744</v>
      </c>
      <c r="D233" s="3" t="str">
        <f t="shared" si="21"/>
        <v>Timothy Juarez</v>
      </c>
      <c r="E233" s="3">
        <v>22</v>
      </c>
      <c r="F233" s="3" t="s">
        <v>16</v>
      </c>
      <c r="G233" s="3" t="str">
        <f t="shared" si="23"/>
        <v>Female</v>
      </c>
      <c r="H233" s="3" t="s">
        <v>745</v>
      </c>
      <c r="I233" s="3" t="str">
        <f t="shared" si="24"/>
        <v>Grahamstad</v>
      </c>
      <c r="J233" s="3" t="s">
        <v>317</v>
      </c>
      <c r="K233" s="3" t="str">
        <f t="shared" si="25"/>
        <v>South Carolina</v>
      </c>
      <c r="L233" s="3" t="s">
        <v>12</v>
      </c>
      <c r="M233" s="3" t="str">
        <f t="shared" si="26"/>
        <v>Usa</v>
      </c>
      <c r="N233" s="3" t="s">
        <v>26</v>
      </c>
      <c r="O233" s="3" t="str">
        <f t="shared" si="27"/>
        <v>Bronze</v>
      </c>
    </row>
    <row r="234" spans="1:15" x14ac:dyDescent="0.3">
      <c r="A234" s="4" t="s">
        <v>746</v>
      </c>
      <c r="B234" s="4" t="str">
        <f t="shared" si="22"/>
        <v>Cust1232</v>
      </c>
      <c r="C234" s="3" t="s">
        <v>747</v>
      </c>
      <c r="D234" s="3" t="str">
        <f t="shared" si="21"/>
        <v>Christy Hill</v>
      </c>
      <c r="E234" s="3">
        <v>27</v>
      </c>
      <c r="F234" s="3" t="s">
        <v>16</v>
      </c>
      <c r="G234" s="3" t="str">
        <f t="shared" si="23"/>
        <v>Female</v>
      </c>
      <c r="H234" s="3" t="s">
        <v>748</v>
      </c>
      <c r="I234" s="3" t="str">
        <f t="shared" si="24"/>
        <v>Tammyton</v>
      </c>
      <c r="J234" s="3" t="s">
        <v>88</v>
      </c>
      <c r="K234" s="3" t="str">
        <f t="shared" si="25"/>
        <v>New Jersey</v>
      </c>
      <c r="L234" s="3" t="s">
        <v>12</v>
      </c>
      <c r="M234" s="3" t="str">
        <f t="shared" si="26"/>
        <v>Usa</v>
      </c>
      <c r="N234" s="3" t="s">
        <v>19</v>
      </c>
      <c r="O234" s="3" t="str">
        <f t="shared" si="27"/>
        <v>Platinum</v>
      </c>
    </row>
    <row r="235" spans="1:15" x14ac:dyDescent="0.3">
      <c r="A235" s="4" t="s">
        <v>749</v>
      </c>
      <c r="B235" s="4" t="str">
        <f t="shared" si="22"/>
        <v>Cust1233</v>
      </c>
      <c r="C235" s="3" t="s">
        <v>750</v>
      </c>
      <c r="D235" s="3" t="str">
        <f t="shared" si="21"/>
        <v>Michelle Gonzalez</v>
      </c>
      <c r="E235" s="3">
        <v>59</v>
      </c>
      <c r="F235" s="3" t="s">
        <v>9</v>
      </c>
      <c r="G235" s="3" t="str">
        <f t="shared" si="23"/>
        <v>Male</v>
      </c>
      <c r="H235" s="3" t="s">
        <v>751</v>
      </c>
      <c r="I235" s="3" t="str">
        <f t="shared" si="24"/>
        <v>Clarkport</v>
      </c>
      <c r="J235" s="3" t="s">
        <v>43</v>
      </c>
      <c r="K235" s="3" t="str">
        <f t="shared" si="25"/>
        <v>West Virginia</v>
      </c>
      <c r="L235" s="3" t="s">
        <v>12</v>
      </c>
      <c r="M235" s="3" t="str">
        <f t="shared" si="26"/>
        <v>Usa</v>
      </c>
      <c r="N235" s="3" t="s">
        <v>31</v>
      </c>
      <c r="O235" s="3" t="str">
        <f t="shared" si="27"/>
        <v>Silver</v>
      </c>
    </row>
    <row r="236" spans="1:15" x14ac:dyDescent="0.3">
      <c r="A236" s="4" t="s">
        <v>752</v>
      </c>
      <c r="B236" s="4" t="str">
        <f t="shared" si="22"/>
        <v>Cust1234</v>
      </c>
      <c r="C236" s="3" t="s">
        <v>753</v>
      </c>
      <c r="D236" s="3" t="str">
        <f t="shared" si="21"/>
        <v>Nathaniel Hill</v>
      </c>
      <c r="E236" s="3">
        <v>43</v>
      </c>
      <c r="F236" s="3" t="s">
        <v>16</v>
      </c>
      <c r="G236" s="3" t="str">
        <f t="shared" si="23"/>
        <v>Female</v>
      </c>
      <c r="H236" s="3" t="s">
        <v>754</v>
      </c>
      <c r="I236" s="3" t="str">
        <f t="shared" si="24"/>
        <v>Lake Mark</v>
      </c>
      <c r="J236" s="3" t="s">
        <v>62</v>
      </c>
      <c r="K236" s="3" t="str">
        <f t="shared" si="25"/>
        <v>Kansas</v>
      </c>
      <c r="L236" s="3" t="s">
        <v>12</v>
      </c>
      <c r="M236" s="3" t="str">
        <f t="shared" si="26"/>
        <v>Usa</v>
      </c>
      <c r="N236" s="3" t="s">
        <v>13</v>
      </c>
      <c r="O236" s="3" t="str">
        <f t="shared" si="27"/>
        <v>Gold</v>
      </c>
    </row>
    <row r="237" spans="1:15" x14ac:dyDescent="0.3">
      <c r="A237" s="4" t="s">
        <v>755</v>
      </c>
      <c r="B237" s="4" t="str">
        <f t="shared" si="22"/>
        <v>Cust1235</v>
      </c>
      <c r="C237" s="3" t="s">
        <v>756</v>
      </c>
      <c r="D237" s="3" t="str">
        <f t="shared" si="21"/>
        <v>Jon Ortiz</v>
      </c>
      <c r="E237" s="3">
        <v>28</v>
      </c>
      <c r="F237" s="3" t="s">
        <v>16</v>
      </c>
      <c r="G237" s="3" t="str">
        <f t="shared" si="23"/>
        <v>Female</v>
      </c>
      <c r="H237" s="3" t="s">
        <v>757</v>
      </c>
      <c r="I237" s="3" t="str">
        <f t="shared" si="24"/>
        <v>South Angelaport</v>
      </c>
      <c r="J237" s="3" t="s">
        <v>92</v>
      </c>
      <c r="K237" s="3" t="str">
        <f t="shared" si="25"/>
        <v>Delaware</v>
      </c>
      <c r="L237" s="3" t="s">
        <v>12</v>
      </c>
      <c r="M237" s="3" t="str">
        <f t="shared" si="26"/>
        <v>Usa</v>
      </c>
      <c r="N237" s="3" t="s">
        <v>26</v>
      </c>
      <c r="O237" s="3" t="str">
        <f t="shared" si="27"/>
        <v>Bronze</v>
      </c>
    </row>
    <row r="238" spans="1:15" x14ac:dyDescent="0.3">
      <c r="A238" s="4" t="s">
        <v>758</v>
      </c>
      <c r="B238" s="4" t="str">
        <f t="shared" si="22"/>
        <v>Cust1236</v>
      </c>
      <c r="C238" s="3" t="s">
        <v>759</v>
      </c>
      <c r="D238" s="3" t="str">
        <f t="shared" si="21"/>
        <v>Joshua Wilson</v>
      </c>
      <c r="E238" s="3">
        <v>42</v>
      </c>
      <c r="F238" s="3" t="s">
        <v>16</v>
      </c>
      <c r="G238" s="3" t="str">
        <f t="shared" si="23"/>
        <v>Female</v>
      </c>
      <c r="H238" s="3" t="s">
        <v>760</v>
      </c>
      <c r="I238" s="3" t="str">
        <f t="shared" si="24"/>
        <v>North Larryport</v>
      </c>
      <c r="J238" s="3" t="s">
        <v>287</v>
      </c>
      <c r="K238" s="3" t="str">
        <f t="shared" si="25"/>
        <v>Virginia</v>
      </c>
      <c r="L238" s="3" t="s">
        <v>12</v>
      </c>
      <c r="M238" s="3" t="str">
        <f t="shared" si="26"/>
        <v>Usa</v>
      </c>
      <c r="N238" s="3" t="s">
        <v>26</v>
      </c>
      <c r="O238" s="3" t="str">
        <f t="shared" si="27"/>
        <v>Bronze</v>
      </c>
    </row>
    <row r="239" spans="1:15" x14ac:dyDescent="0.3">
      <c r="A239" s="4" t="s">
        <v>761</v>
      </c>
      <c r="B239" s="4" t="str">
        <f t="shared" si="22"/>
        <v>Cust1237</v>
      </c>
      <c r="C239" s="3" t="s">
        <v>762</v>
      </c>
      <c r="D239" s="3" t="str">
        <f t="shared" si="21"/>
        <v>Wesley Short</v>
      </c>
      <c r="E239" s="3">
        <v>41</v>
      </c>
      <c r="F239" s="3" t="s">
        <v>16</v>
      </c>
      <c r="G239" s="3" t="str">
        <f t="shared" si="23"/>
        <v>Female</v>
      </c>
      <c r="H239" s="3" t="s">
        <v>763</v>
      </c>
      <c r="I239" s="3" t="str">
        <f t="shared" si="24"/>
        <v>Susanstad</v>
      </c>
      <c r="J239" s="3" t="s">
        <v>66</v>
      </c>
      <c r="K239" s="3" t="str">
        <f t="shared" si="25"/>
        <v>Montana</v>
      </c>
      <c r="L239" s="3" t="s">
        <v>12</v>
      </c>
      <c r="M239" s="3" t="str">
        <f t="shared" si="26"/>
        <v>Usa</v>
      </c>
      <c r="N239" s="3" t="s">
        <v>13</v>
      </c>
      <c r="O239" s="3" t="str">
        <f t="shared" si="27"/>
        <v>Gold</v>
      </c>
    </row>
    <row r="240" spans="1:15" x14ac:dyDescent="0.3">
      <c r="A240" s="4" t="s">
        <v>764</v>
      </c>
      <c r="B240" s="4" t="str">
        <f t="shared" si="22"/>
        <v>Cust1238</v>
      </c>
      <c r="C240" s="3" t="s">
        <v>765</v>
      </c>
      <c r="D240" s="3" t="str">
        <f t="shared" si="21"/>
        <v>Steven Smith</v>
      </c>
      <c r="E240" s="3">
        <v>40</v>
      </c>
      <c r="F240" s="3" t="s">
        <v>9</v>
      </c>
      <c r="G240" s="3" t="str">
        <f t="shared" si="23"/>
        <v>Male</v>
      </c>
      <c r="H240" s="3" t="s">
        <v>766</v>
      </c>
      <c r="I240" s="3" t="str">
        <f t="shared" si="24"/>
        <v>Port Krista</v>
      </c>
      <c r="J240" s="3" t="s">
        <v>43</v>
      </c>
      <c r="K240" s="3" t="str">
        <f t="shared" si="25"/>
        <v>West Virginia</v>
      </c>
      <c r="L240" s="3" t="s">
        <v>12</v>
      </c>
      <c r="M240" s="3" t="str">
        <f t="shared" si="26"/>
        <v>Usa</v>
      </c>
      <c r="N240" s="3" t="s">
        <v>19</v>
      </c>
      <c r="O240" s="3" t="str">
        <f t="shared" si="27"/>
        <v>Platinum</v>
      </c>
    </row>
    <row r="241" spans="1:15" x14ac:dyDescent="0.3">
      <c r="A241" s="4" t="s">
        <v>767</v>
      </c>
      <c r="B241" s="4" t="str">
        <f t="shared" si="22"/>
        <v>Cust1239</v>
      </c>
      <c r="C241" s="3" t="s">
        <v>768</v>
      </c>
      <c r="D241" s="3" t="str">
        <f t="shared" si="21"/>
        <v>Maria Hill</v>
      </c>
      <c r="E241" s="3">
        <v>58</v>
      </c>
      <c r="F241" s="3" t="s">
        <v>16</v>
      </c>
      <c r="G241" s="3" t="str">
        <f t="shared" si="23"/>
        <v>Female</v>
      </c>
      <c r="H241" s="3" t="s">
        <v>769</v>
      </c>
      <c r="I241" s="3" t="str">
        <f t="shared" si="24"/>
        <v>Zamoraborough</v>
      </c>
      <c r="J241" s="3" t="s">
        <v>184</v>
      </c>
      <c r="K241" s="3" t="str">
        <f t="shared" si="25"/>
        <v>Nevada</v>
      </c>
      <c r="L241" s="3" t="s">
        <v>12</v>
      </c>
      <c r="M241" s="3" t="str">
        <f t="shared" si="26"/>
        <v>Usa</v>
      </c>
      <c r="N241" s="3" t="s">
        <v>19</v>
      </c>
      <c r="O241" s="3" t="str">
        <f t="shared" si="27"/>
        <v>Platinum</v>
      </c>
    </row>
    <row r="242" spans="1:15" x14ac:dyDescent="0.3">
      <c r="A242" s="4" t="s">
        <v>770</v>
      </c>
      <c r="B242" s="4" t="str">
        <f t="shared" si="22"/>
        <v>Cust1240</v>
      </c>
      <c r="C242" s="3" t="s">
        <v>771</v>
      </c>
      <c r="D242" s="3" t="str">
        <f t="shared" si="21"/>
        <v>William Hull</v>
      </c>
      <c r="E242" s="3">
        <v>59</v>
      </c>
      <c r="F242" s="3" t="s">
        <v>16</v>
      </c>
      <c r="G242" s="3" t="str">
        <f t="shared" si="23"/>
        <v>Female</v>
      </c>
      <c r="H242" s="3" t="s">
        <v>772</v>
      </c>
      <c r="I242" s="3" t="str">
        <f t="shared" si="24"/>
        <v>Heathfort</v>
      </c>
      <c r="J242" s="3" t="s">
        <v>156</v>
      </c>
      <c r="K242" s="3" t="str">
        <f t="shared" si="25"/>
        <v>Michigan</v>
      </c>
      <c r="L242" s="3" t="s">
        <v>12</v>
      </c>
      <c r="M242" s="3" t="str">
        <f t="shared" si="26"/>
        <v>Usa</v>
      </c>
      <c r="N242" s="3" t="s">
        <v>19</v>
      </c>
      <c r="O242" s="3" t="str">
        <f t="shared" si="27"/>
        <v>Platinum</v>
      </c>
    </row>
    <row r="243" spans="1:15" x14ac:dyDescent="0.3">
      <c r="A243" s="4" t="s">
        <v>773</v>
      </c>
      <c r="B243" s="4" t="str">
        <f t="shared" si="22"/>
        <v>Cust1241</v>
      </c>
      <c r="C243" s="3" t="s">
        <v>774</v>
      </c>
      <c r="D243" s="3" t="str">
        <f t="shared" si="21"/>
        <v>Mr. William Horton</v>
      </c>
      <c r="E243" s="3">
        <v>31</v>
      </c>
      <c r="F243" s="3" t="s">
        <v>9</v>
      </c>
      <c r="G243" s="3" t="str">
        <f t="shared" si="23"/>
        <v>Male</v>
      </c>
      <c r="H243" s="3" t="s">
        <v>775</v>
      </c>
      <c r="I243" s="3" t="str">
        <f t="shared" si="24"/>
        <v>Dawsonchester</v>
      </c>
      <c r="J243" s="3" t="s">
        <v>287</v>
      </c>
      <c r="K243" s="3" t="str">
        <f t="shared" si="25"/>
        <v>Virginia</v>
      </c>
      <c r="L243" s="3" t="s">
        <v>12</v>
      </c>
      <c r="M243" s="3" t="str">
        <f t="shared" si="26"/>
        <v>Usa</v>
      </c>
      <c r="N243" s="3" t="s">
        <v>19</v>
      </c>
      <c r="O243" s="3" t="str">
        <f t="shared" si="27"/>
        <v>Platinum</v>
      </c>
    </row>
    <row r="244" spans="1:15" x14ac:dyDescent="0.3">
      <c r="A244" s="4" t="s">
        <v>776</v>
      </c>
      <c r="B244" s="4" t="str">
        <f t="shared" si="22"/>
        <v>Cust1242</v>
      </c>
      <c r="C244" s="3" t="s">
        <v>777</v>
      </c>
      <c r="D244" s="3" t="str">
        <f t="shared" si="21"/>
        <v>William Jackson</v>
      </c>
      <c r="E244" s="3">
        <v>58</v>
      </c>
      <c r="F244" s="3" t="s">
        <v>16</v>
      </c>
      <c r="G244" s="3" t="str">
        <f t="shared" si="23"/>
        <v>Female</v>
      </c>
      <c r="H244" s="3" t="s">
        <v>778</v>
      </c>
      <c r="I244" s="3" t="str">
        <f t="shared" si="24"/>
        <v>New Tina</v>
      </c>
      <c r="J244" s="3" t="s">
        <v>167</v>
      </c>
      <c r="K244" s="3" t="str">
        <f t="shared" si="25"/>
        <v>Connecticut</v>
      </c>
      <c r="L244" s="3" t="s">
        <v>12</v>
      </c>
      <c r="M244" s="3" t="str">
        <f t="shared" si="26"/>
        <v>Usa</v>
      </c>
      <c r="N244" s="3" t="s">
        <v>31</v>
      </c>
      <c r="O244" s="3" t="str">
        <f t="shared" si="27"/>
        <v>Silver</v>
      </c>
    </row>
    <row r="245" spans="1:15" x14ac:dyDescent="0.3">
      <c r="A245" s="4" t="s">
        <v>779</v>
      </c>
      <c r="B245" s="4" t="str">
        <f t="shared" si="22"/>
        <v>Cust1243</v>
      </c>
      <c r="C245" s="3" t="s">
        <v>780</v>
      </c>
      <c r="D245" s="3" t="str">
        <f t="shared" si="21"/>
        <v>Brian Hammond</v>
      </c>
      <c r="E245" s="3">
        <v>56</v>
      </c>
      <c r="F245" s="3" t="s">
        <v>16</v>
      </c>
      <c r="G245" s="3" t="str">
        <f t="shared" si="23"/>
        <v>Female</v>
      </c>
      <c r="H245" s="3" t="s">
        <v>781</v>
      </c>
      <c r="I245" s="3" t="str">
        <f t="shared" si="24"/>
        <v>North Nicholas</v>
      </c>
      <c r="J245" s="3" t="s">
        <v>359</v>
      </c>
      <c r="K245" s="3" t="str">
        <f t="shared" si="25"/>
        <v>Texas</v>
      </c>
      <c r="L245" s="3" t="s">
        <v>12</v>
      </c>
      <c r="M245" s="3" t="str">
        <f t="shared" si="26"/>
        <v>Usa</v>
      </c>
      <c r="N245" s="3" t="s">
        <v>13</v>
      </c>
      <c r="O245" s="3" t="str">
        <f t="shared" si="27"/>
        <v>Gold</v>
      </c>
    </row>
    <row r="246" spans="1:15" x14ac:dyDescent="0.3">
      <c r="A246" s="4" t="s">
        <v>782</v>
      </c>
      <c r="B246" s="4" t="str">
        <f t="shared" si="22"/>
        <v>Cust1244</v>
      </c>
      <c r="C246" s="3" t="s">
        <v>783</v>
      </c>
      <c r="D246" s="3" t="str">
        <f t="shared" si="21"/>
        <v>Nancy Page</v>
      </c>
      <c r="E246" s="3">
        <v>19</v>
      </c>
      <c r="F246" s="3" t="s">
        <v>9</v>
      </c>
      <c r="G246" s="3" t="str">
        <f t="shared" si="23"/>
        <v>Male</v>
      </c>
      <c r="H246" s="3" t="s">
        <v>784</v>
      </c>
      <c r="I246" s="3" t="str">
        <f t="shared" si="24"/>
        <v>West Julia</v>
      </c>
      <c r="J246" s="3" t="s">
        <v>117</v>
      </c>
      <c r="K246" s="3" t="str">
        <f t="shared" si="25"/>
        <v>Utah</v>
      </c>
      <c r="L246" s="3" t="s">
        <v>12</v>
      </c>
      <c r="M246" s="3" t="str">
        <f t="shared" si="26"/>
        <v>Usa</v>
      </c>
      <c r="N246" s="3" t="s">
        <v>26</v>
      </c>
      <c r="O246" s="3" t="str">
        <f t="shared" si="27"/>
        <v>Bronze</v>
      </c>
    </row>
    <row r="247" spans="1:15" x14ac:dyDescent="0.3">
      <c r="A247" s="4" t="s">
        <v>785</v>
      </c>
      <c r="B247" s="4" t="str">
        <f t="shared" si="22"/>
        <v>Cust1245</v>
      </c>
      <c r="C247" s="3" t="s">
        <v>786</v>
      </c>
      <c r="D247" s="3" t="str">
        <f t="shared" si="21"/>
        <v>Laura Soto</v>
      </c>
      <c r="E247" s="3">
        <v>57</v>
      </c>
      <c r="F247" s="3" t="s">
        <v>16</v>
      </c>
      <c r="G247" s="3" t="str">
        <f t="shared" si="23"/>
        <v>Female</v>
      </c>
      <c r="H247" s="3" t="s">
        <v>787</v>
      </c>
      <c r="I247" s="3" t="str">
        <f t="shared" si="24"/>
        <v>Rodriguezton</v>
      </c>
      <c r="J247" s="3" t="s">
        <v>156</v>
      </c>
      <c r="K247" s="3" t="str">
        <f t="shared" si="25"/>
        <v>Michigan</v>
      </c>
      <c r="L247" s="3" t="s">
        <v>12</v>
      </c>
      <c r="M247" s="3" t="str">
        <f t="shared" si="26"/>
        <v>Usa</v>
      </c>
      <c r="N247" s="3" t="s">
        <v>19</v>
      </c>
      <c r="O247" s="3" t="str">
        <f t="shared" si="27"/>
        <v>Platinum</v>
      </c>
    </row>
    <row r="248" spans="1:15" x14ac:dyDescent="0.3">
      <c r="A248" s="4" t="s">
        <v>788</v>
      </c>
      <c r="B248" s="4" t="str">
        <f t="shared" si="22"/>
        <v>Cust1246</v>
      </c>
      <c r="C248" s="3" t="s">
        <v>789</v>
      </c>
      <c r="D248" s="3" t="str">
        <f t="shared" si="21"/>
        <v>Mary Russell</v>
      </c>
      <c r="E248" s="3">
        <v>58</v>
      </c>
      <c r="F248" s="3" t="s">
        <v>9</v>
      </c>
      <c r="G248" s="3" t="str">
        <f t="shared" si="23"/>
        <v>Male</v>
      </c>
      <c r="H248" s="3" t="s">
        <v>790</v>
      </c>
      <c r="I248" s="3" t="str">
        <f t="shared" si="24"/>
        <v>South Regina</v>
      </c>
      <c r="J248" s="3" t="s">
        <v>291</v>
      </c>
      <c r="K248" s="3" t="str">
        <f t="shared" si="25"/>
        <v>Arkansas</v>
      </c>
      <c r="L248" s="3" t="s">
        <v>12</v>
      </c>
      <c r="M248" s="3" t="str">
        <f t="shared" si="26"/>
        <v>Usa</v>
      </c>
      <c r="N248" s="3" t="s">
        <v>26</v>
      </c>
      <c r="O248" s="3" t="str">
        <f t="shared" si="27"/>
        <v>Bronze</v>
      </c>
    </row>
    <row r="249" spans="1:15" x14ac:dyDescent="0.3">
      <c r="A249" s="4" t="s">
        <v>791</v>
      </c>
      <c r="B249" s="4" t="str">
        <f t="shared" si="22"/>
        <v>Cust1247</v>
      </c>
      <c r="C249" s="3" t="s">
        <v>792</v>
      </c>
      <c r="D249" s="3" t="str">
        <f t="shared" si="21"/>
        <v>Douglas Rhodes</v>
      </c>
      <c r="E249" s="3">
        <v>32</v>
      </c>
      <c r="F249" s="3" t="s">
        <v>9</v>
      </c>
      <c r="G249" s="3" t="str">
        <f t="shared" si="23"/>
        <v>Male</v>
      </c>
      <c r="H249" s="3" t="s">
        <v>793</v>
      </c>
      <c r="I249" s="3" t="str">
        <f t="shared" si="24"/>
        <v>Mikehaven</v>
      </c>
      <c r="J249" s="3" t="s">
        <v>47</v>
      </c>
      <c r="K249" s="3" t="str">
        <f t="shared" si="25"/>
        <v>New Hampshire</v>
      </c>
      <c r="L249" s="3" t="s">
        <v>12</v>
      </c>
      <c r="M249" s="3" t="str">
        <f t="shared" si="26"/>
        <v>Usa</v>
      </c>
      <c r="N249" s="3" t="s">
        <v>19</v>
      </c>
      <c r="O249" s="3" t="str">
        <f t="shared" si="27"/>
        <v>Platinum</v>
      </c>
    </row>
    <row r="250" spans="1:15" x14ac:dyDescent="0.3">
      <c r="A250" s="4" t="s">
        <v>794</v>
      </c>
      <c r="B250" s="4" t="str">
        <f t="shared" si="22"/>
        <v>Cust1248</v>
      </c>
      <c r="C250" s="3" t="s">
        <v>795</v>
      </c>
      <c r="D250" s="3" t="str">
        <f t="shared" si="21"/>
        <v>Nicholas Webb</v>
      </c>
      <c r="E250" s="3">
        <v>19</v>
      </c>
      <c r="F250" s="3" t="s">
        <v>9</v>
      </c>
      <c r="G250" s="3" t="str">
        <f t="shared" si="23"/>
        <v>Male</v>
      </c>
      <c r="H250" s="3" t="s">
        <v>796</v>
      </c>
      <c r="I250" s="3" t="str">
        <f t="shared" si="24"/>
        <v>Lake Timothy</v>
      </c>
      <c r="J250" s="3" t="s">
        <v>184</v>
      </c>
      <c r="K250" s="3" t="str">
        <f t="shared" si="25"/>
        <v>Nevada</v>
      </c>
      <c r="L250" s="3" t="s">
        <v>12</v>
      </c>
      <c r="M250" s="3" t="str">
        <f t="shared" si="26"/>
        <v>Usa</v>
      </c>
      <c r="N250" s="3" t="s">
        <v>13</v>
      </c>
      <c r="O250" s="3" t="str">
        <f t="shared" si="27"/>
        <v>Gold</v>
      </c>
    </row>
    <row r="251" spans="1:15" x14ac:dyDescent="0.3">
      <c r="A251" s="4" t="s">
        <v>797</v>
      </c>
      <c r="B251" s="4" t="str">
        <f t="shared" si="22"/>
        <v>Cust1249</v>
      </c>
      <c r="C251" s="3" t="s">
        <v>798</v>
      </c>
      <c r="D251" s="3" t="str">
        <f t="shared" si="21"/>
        <v>Lauren George</v>
      </c>
      <c r="E251" s="3">
        <v>41</v>
      </c>
      <c r="F251" s="3" t="s">
        <v>16</v>
      </c>
      <c r="G251" s="3" t="str">
        <f t="shared" si="23"/>
        <v>Female</v>
      </c>
      <c r="H251" s="3" t="s">
        <v>799</v>
      </c>
      <c r="I251" s="3" t="str">
        <f t="shared" si="24"/>
        <v>Garciamouth</v>
      </c>
      <c r="J251" s="3" t="s">
        <v>58</v>
      </c>
      <c r="K251" s="3" t="str">
        <f t="shared" si="25"/>
        <v>New York</v>
      </c>
      <c r="L251" s="3" t="s">
        <v>12</v>
      </c>
      <c r="M251" s="3" t="str">
        <f t="shared" si="26"/>
        <v>Usa</v>
      </c>
      <c r="N251" s="3" t="s">
        <v>13</v>
      </c>
      <c r="O251" s="3" t="str">
        <f t="shared" si="27"/>
        <v>Gold</v>
      </c>
    </row>
    <row r="252" spans="1:15" x14ac:dyDescent="0.3">
      <c r="A252" s="4" t="s">
        <v>800</v>
      </c>
      <c r="B252" s="4" t="str">
        <f t="shared" si="22"/>
        <v>Cust1250</v>
      </c>
      <c r="C252" s="3" t="s">
        <v>801</v>
      </c>
      <c r="D252" s="3" t="str">
        <f t="shared" si="21"/>
        <v>Veronica Newman</v>
      </c>
      <c r="E252" s="3">
        <v>48</v>
      </c>
      <c r="F252" s="3" t="s">
        <v>9</v>
      </c>
      <c r="G252" s="3" t="str">
        <f t="shared" si="23"/>
        <v>Male</v>
      </c>
      <c r="H252" s="3" t="s">
        <v>802</v>
      </c>
      <c r="I252" s="3" t="str">
        <f t="shared" si="24"/>
        <v>New Daniel</v>
      </c>
      <c r="J252" s="3" t="s">
        <v>92</v>
      </c>
      <c r="K252" s="3" t="str">
        <f t="shared" si="25"/>
        <v>Delaware</v>
      </c>
      <c r="L252" s="3" t="s">
        <v>12</v>
      </c>
      <c r="M252" s="3" t="str">
        <f t="shared" si="26"/>
        <v>Usa</v>
      </c>
      <c r="N252" s="3" t="s">
        <v>19</v>
      </c>
      <c r="O252" s="3" t="str">
        <f t="shared" si="27"/>
        <v>Platinum</v>
      </c>
    </row>
    <row r="253" spans="1:15" x14ac:dyDescent="0.3">
      <c r="A253" s="4" t="s">
        <v>803</v>
      </c>
      <c r="B253" s="4" t="str">
        <f t="shared" si="22"/>
        <v>Cust1251</v>
      </c>
      <c r="C253" s="3" t="s">
        <v>804</v>
      </c>
      <c r="D253" s="3" t="str">
        <f t="shared" si="21"/>
        <v>Tyler Garner</v>
      </c>
      <c r="E253" s="3">
        <v>64</v>
      </c>
      <c r="F253" s="3" t="s">
        <v>9</v>
      </c>
      <c r="G253" s="3" t="str">
        <f t="shared" si="23"/>
        <v>Male</v>
      </c>
      <c r="H253" s="3" t="s">
        <v>805</v>
      </c>
      <c r="I253" s="3" t="str">
        <f t="shared" si="24"/>
        <v>Port Coreyfort</v>
      </c>
      <c r="J253" s="3" t="s">
        <v>22</v>
      </c>
      <c r="K253" s="3" t="str">
        <f t="shared" si="25"/>
        <v>Alabama</v>
      </c>
      <c r="L253" s="3" t="s">
        <v>12</v>
      </c>
      <c r="M253" s="3" t="str">
        <f t="shared" si="26"/>
        <v>Usa</v>
      </c>
      <c r="N253" s="3" t="s">
        <v>31</v>
      </c>
      <c r="O253" s="3" t="str">
        <f t="shared" si="27"/>
        <v>Silver</v>
      </c>
    </row>
    <row r="254" spans="1:15" x14ac:dyDescent="0.3">
      <c r="A254" s="4" t="s">
        <v>806</v>
      </c>
      <c r="B254" s="4" t="str">
        <f t="shared" si="22"/>
        <v>Cust1252</v>
      </c>
      <c r="C254" s="3" t="s">
        <v>807</v>
      </c>
      <c r="D254" s="3" t="str">
        <f t="shared" si="21"/>
        <v>John Mccoy</v>
      </c>
      <c r="E254" s="3">
        <v>26</v>
      </c>
      <c r="F254" s="3" t="s">
        <v>9</v>
      </c>
      <c r="G254" s="3" t="str">
        <f t="shared" si="23"/>
        <v>Male</v>
      </c>
      <c r="H254" s="3" t="s">
        <v>808</v>
      </c>
      <c r="I254" s="3" t="str">
        <f t="shared" si="24"/>
        <v>Robinborough</v>
      </c>
      <c r="J254" s="3" t="s">
        <v>39</v>
      </c>
      <c r="K254" s="3" t="str">
        <f t="shared" si="25"/>
        <v>South Dakota</v>
      </c>
      <c r="L254" s="3" t="s">
        <v>12</v>
      </c>
      <c r="M254" s="3" t="str">
        <f t="shared" si="26"/>
        <v>Usa</v>
      </c>
      <c r="N254" s="3" t="s">
        <v>31</v>
      </c>
      <c r="O254" s="3" t="str">
        <f t="shared" si="27"/>
        <v>Silver</v>
      </c>
    </row>
    <row r="255" spans="1:15" x14ac:dyDescent="0.3">
      <c r="A255" s="4" t="s">
        <v>809</v>
      </c>
      <c r="B255" s="4" t="str">
        <f t="shared" si="22"/>
        <v>Cust1253</v>
      </c>
      <c r="C255" s="3" t="s">
        <v>810</v>
      </c>
      <c r="D255" s="3" t="str">
        <f t="shared" si="21"/>
        <v>Dr. Ashley Yates Md</v>
      </c>
      <c r="E255" s="3">
        <v>32</v>
      </c>
      <c r="F255" s="3" t="s">
        <v>9</v>
      </c>
      <c r="G255" s="3" t="str">
        <f t="shared" si="23"/>
        <v>Male</v>
      </c>
      <c r="H255" s="3" t="s">
        <v>811</v>
      </c>
      <c r="I255" s="3" t="str">
        <f t="shared" si="24"/>
        <v>New Maria</v>
      </c>
      <c r="J255" s="3" t="s">
        <v>324</v>
      </c>
      <c r="K255" s="3" t="str">
        <f t="shared" si="25"/>
        <v>Wisconsin</v>
      </c>
      <c r="L255" s="3" t="s">
        <v>12</v>
      </c>
      <c r="M255" s="3" t="str">
        <f t="shared" si="26"/>
        <v>Usa</v>
      </c>
      <c r="N255" s="3" t="s">
        <v>26</v>
      </c>
      <c r="O255" s="3" t="str">
        <f t="shared" si="27"/>
        <v>Bronze</v>
      </c>
    </row>
    <row r="256" spans="1:15" x14ac:dyDescent="0.3">
      <c r="A256" s="4" t="s">
        <v>812</v>
      </c>
      <c r="B256" s="4" t="str">
        <f t="shared" si="22"/>
        <v>Cust1254</v>
      </c>
      <c r="C256" s="3" t="s">
        <v>813</v>
      </c>
      <c r="D256" s="3" t="str">
        <f t="shared" si="21"/>
        <v>Linda Kline</v>
      </c>
      <c r="E256" s="3">
        <v>34</v>
      </c>
      <c r="F256" s="3" t="s">
        <v>9</v>
      </c>
      <c r="G256" s="3" t="str">
        <f t="shared" si="23"/>
        <v>Male</v>
      </c>
      <c r="H256" s="3" t="s">
        <v>814</v>
      </c>
      <c r="I256" s="3" t="str">
        <f t="shared" si="24"/>
        <v>Masseyland</v>
      </c>
      <c r="J256" s="3" t="s">
        <v>163</v>
      </c>
      <c r="K256" s="3" t="str">
        <f t="shared" si="25"/>
        <v>Alaska</v>
      </c>
      <c r="L256" s="3" t="s">
        <v>12</v>
      </c>
      <c r="M256" s="3" t="str">
        <f t="shared" si="26"/>
        <v>Usa</v>
      </c>
      <c r="N256" s="3" t="s">
        <v>31</v>
      </c>
      <c r="O256" s="3" t="str">
        <f t="shared" si="27"/>
        <v>Silver</v>
      </c>
    </row>
    <row r="257" spans="1:15" x14ac:dyDescent="0.3">
      <c r="A257" s="4" t="s">
        <v>815</v>
      </c>
      <c r="B257" s="4" t="str">
        <f t="shared" si="22"/>
        <v>Cust1255</v>
      </c>
      <c r="C257" s="3" t="s">
        <v>816</v>
      </c>
      <c r="D257" s="3" t="str">
        <f t="shared" si="21"/>
        <v>Damon Perez</v>
      </c>
      <c r="E257" s="3">
        <v>21</v>
      </c>
      <c r="F257" s="3" t="s">
        <v>9</v>
      </c>
      <c r="G257" s="3" t="str">
        <f t="shared" si="23"/>
        <v>Male</v>
      </c>
      <c r="H257" s="3" t="s">
        <v>817</v>
      </c>
      <c r="I257" s="3" t="str">
        <f t="shared" si="24"/>
        <v>Jasonton</v>
      </c>
      <c r="J257" s="3" t="s">
        <v>25</v>
      </c>
      <c r="K257" s="3" t="str">
        <f t="shared" si="25"/>
        <v>Ohio</v>
      </c>
      <c r="L257" s="3" t="s">
        <v>12</v>
      </c>
      <c r="M257" s="3" t="str">
        <f t="shared" si="26"/>
        <v>Usa</v>
      </c>
      <c r="N257" s="3" t="s">
        <v>13</v>
      </c>
      <c r="O257" s="3" t="str">
        <f t="shared" si="27"/>
        <v>Gold</v>
      </c>
    </row>
    <row r="258" spans="1:15" x14ac:dyDescent="0.3">
      <c r="A258" s="4" t="s">
        <v>818</v>
      </c>
      <c r="B258" s="4" t="str">
        <f t="shared" si="22"/>
        <v>Cust1256</v>
      </c>
      <c r="C258" s="3" t="s">
        <v>819</v>
      </c>
      <c r="D258" s="3" t="str">
        <f t="shared" ref="D258:D321" si="28">PROPER(TRIM(CLEAN(C258)))</f>
        <v>Kristen Fischer</v>
      </c>
      <c r="E258" s="3">
        <v>57</v>
      </c>
      <c r="F258" s="3" t="s">
        <v>9</v>
      </c>
      <c r="G258" s="3" t="str">
        <f t="shared" si="23"/>
        <v>Male</v>
      </c>
      <c r="H258" s="3" t="s">
        <v>820</v>
      </c>
      <c r="I258" s="3" t="str">
        <f t="shared" si="24"/>
        <v>Lake Christopher</v>
      </c>
      <c r="J258" s="3" t="s">
        <v>291</v>
      </c>
      <c r="K258" s="3" t="str">
        <f t="shared" si="25"/>
        <v>Arkansas</v>
      </c>
      <c r="L258" s="3" t="s">
        <v>12</v>
      </c>
      <c r="M258" s="3" t="str">
        <f t="shared" si="26"/>
        <v>Usa</v>
      </c>
      <c r="N258" s="3" t="s">
        <v>19</v>
      </c>
      <c r="O258" s="3" t="str">
        <f t="shared" si="27"/>
        <v>Platinum</v>
      </c>
    </row>
    <row r="259" spans="1:15" x14ac:dyDescent="0.3">
      <c r="A259" s="4" t="s">
        <v>821</v>
      </c>
      <c r="B259" s="4" t="str">
        <f t="shared" ref="B259:B322" si="29">PROPER(TRIM(CLEAN(A259)))</f>
        <v>Cust1257</v>
      </c>
      <c r="C259" s="3" t="s">
        <v>822</v>
      </c>
      <c r="D259" s="3" t="str">
        <f t="shared" si="28"/>
        <v>Christopher David</v>
      </c>
      <c r="E259" s="3">
        <v>42</v>
      </c>
      <c r="F259" s="3" t="s">
        <v>9</v>
      </c>
      <c r="G259" s="3" t="str">
        <f t="shared" ref="G259:G322" si="30">PROPER(TRIM(CLEAN(F259)))</f>
        <v>Male</v>
      </c>
      <c r="H259" s="3" t="s">
        <v>823</v>
      </c>
      <c r="I259" s="3" t="str">
        <f t="shared" ref="I259:I322" si="31">PROPER(TRIM(CLEAN(H259)))</f>
        <v>Karenmouth</v>
      </c>
      <c r="J259" s="3" t="s">
        <v>715</v>
      </c>
      <c r="K259" s="3" t="str">
        <f t="shared" ref="K259:K322" si="32">PROPER(TRIM(CLEAN(J259)))</f>
        <v>Massachusetts</v>
      </c>
      <c r="L259" s="3" t="s">
        <v>12</v>
      </c>
      <c r="M259" s="3" t="str">
        <f t="shared" ref="M259:M322" si="33">PROPER(TRIM(CLEAN(L259)))</f>
        <v>Usa</v>
      </c>
      <c r="N259" s="3" t="s">
        <v>31</v>
      </c>
      <c r="O259" s="3" t="str">
        <f t="shared" ref="O259:O322" si="34">IF(ISBLANK(N259), "Unknown",N259)</f>
        <v>Silver</v>
      </c>
    </row>
    <row r="260" spans="1:15" x14ac:dyDescent="0.3">
      <c r="A260" s="4" t="s">
        <v>824</v>
      </c>
      <c r="B260" s="4" t="str">
        <f t="shared" si="29"/>
        <v>Cust1258</v>
      </c>
      <c r="C260" s="3" t="s">
        <v>825</v>
      </c>
      <c r="D260" s="3" t="str">
        <f t="shared" si="28"/>
        <v>Sarah Stewart</v>
      </c>
      <c r="E260" s="3">
        <v>24</v>
      </c>
      <c r="F260" s="3" t="s">
        <v>16</v>
      </c>
      <c r="G260" s="3" t="str">
        <f t="shared" si="30"/>
        <v>Female</v>
      </c>
      <c r="H260" s="3" t="s">
        <v>826</v>
      </c>
      <c r="I260" s="3" t="str">
        <f t="shared" si="31"/>
        <v>East Richard</v>
      </c>
      <c r="J260" s="3" t="s">
        <v>359</v>
      </c>
      <c r="K260" s="3" t="str">
        <f t="shared" si="32"/>
        <v>Texas</v>
      </c>
      <c r="L260" s="3" t="s">
        <v>12</v>
      </c>
      <c r="M260" s="3" t="str">
        <f t="shared" si="33"/>
        <v>Usa</v>
      </c>
      <c r="N260" s="3" t="s">
        <v>19</v>
      </c>
      <c r="O260" s="3" t="str">
        <f t="shared" si="34"/>
        <v>Platinum</v>
      </c>
    </row>
    <row r="261" spans="1:15" x14ac:dyDescent="0.3">
      <c r="A261" s="4" t="s">
        <v>827</v>
      </c>
      <c r="B261" s="4" t="str">
        <f t="shared" si="29"/>
        <v>Cust1259</v>
      </c>
      <c r="C261" s="3" t="s">
        <v>828</v>
      </c>
      <c r="D261" s="3" t="str">
        <f t="shared" si="28"/>
        <v>Beth Allen</v>
      </c>
      <c r="E261" s="3">
        <v>32</v>
      </c>
      <c r="F261" s="3" t="s">
        <v>16</v>
      </c>
      <c r="G261" s="3" t="str">
        <f t="shared" si="30"/>
        <v>Female</v>
      </c>
      <c r="H261" s="3" t="s">
        <v>829</v>
      </c>
      <c r="I261" s="3" t="str">
        <f t="shared" si="31"/>
        <v>South Kathrynmouth</v>
      </c>
      <c r="J261" s="3" t="s">
        <v>96</v>
      </c>
      <c r="K261" s="3" t="str">
        <f t="shared" si="32"/>
        <v>Oklahoma</v>
      </c>
      <c r="L261" s="3" t="s">
        <v>12</v>
      </c>
      <c r="M261" s="3" t="str">
        <f t="shared" si="33"/>
        <v>Usa</v>
      </c>
      <c r="N261" s="3" t="s">
        <v>31</v>
      </c>
      <c r="O261" s="3" t="str">
        <f t="shared" si="34"/>
        <v>Silver</v>
      </c>
    </row>
    <row r="262" spans="1:15" x14ac:dyDescent="0.3">
      <c r="A262" s="4" t="s">
        <v>830</v>
      </c>
      <c r="B262" s="4" t="str">
        <f t="shared" si="29"/>
        <v>Cust1260</v>
      </c>
      <c r="C262" s="3" t="s">
        <v>831</v>
      </c>
      <c r="D262" s="3" t="str">
        <f t="shared" si="28"/>
        <v>Russell Lamb</v>
      </c>
      <c r="E262" s="3">
        <v>63</v>
      </c>
      <c r="F262" s="3" t="s">
        <v>16</v>
      </c>
      <c r="G262" s="3" t="str">
        <f t="shared" si="30"/>
        <v>Female</v>
      </c>
      <c r="H262" s="3" t="s">
        <v>832</v>
      </c>
      <c r="I262" s="3" t="str">
        <f t="shared" si="31"/>
        <v>North Jonathon</v>
      </c>
      <c r="J262" s="3" t="s">
        <v>133</v>
      </c>
      <c r="K262" s="3" t="str">
        <f t="shared" si="32"/>
        <v>Arizona</v>
      </c>
      <c r="L262" s="3" t="s">
        <v>12</v>
      </c>
      <c r="M262" s="3" t="str">
        <f t="shared" si="33"/>
        <v>Usa</v>
      </c>
      <c r="N262" s="3" t="s">
        <v>19</v>
      </c>
      <c r="O262" s="3" t="str">
        <f t="shared" si="34"/>
        <v>Platinum</v>
      </c>
    </row>
    <row r="263" spans="1:15" x14ac:dyDescent="0.3">
      <c r="A263" s="4" t="s">
        <v>833</v>
      </c>
      <c r="B263" s="4" t="str">
        <f t="shared" si="29"/>
        <v>Cust1261</v>
      </c>
      <c r="C263" s="3" t="s">
        <v>834</v>
      </c>
      <c r="D263" s="3" t="str">
        <f t="shared" si="28"/>
        <v>Carol Bishop</v>
      </c>
      <c r="E263" s="3">
        <v>27</v>
      </c>
      <c r="F263" s="3" t="s">
        <v>16</v>
      </c>
      <c r="G263" s="3" t="str">
        <f t="shared" si="30"/>
        <v>Female</v>
      </c>
      <c r="H263" s="3" t="s">
        <v>835</v>
      </c>
      <c r="I263" s="3" t="str">
        <f t="shared" si="31"/>
        <v>Lake Saramouth</v>
      </c>
      <c r="J263" s="3" t="s">
        <v>35</v>
      </c>
      <c r="K263" s="3" t="str">
        <f t="shared" si="32"/>
        <v>Oregon</v>
      </c>
      <c r="L263" s="3" t="s">
        <v>12</v>
      </c>
      <c r="M263" s="3" t="str">
        <f t="shared" si="33"/>
        <v>Usa</v>
      </c>
      <c r="N263" s="3" t="s">
        <v>31</v>
      </c>
      <c r="O263" s="3" t="str">
        <f t="shared" si="34"/>
        <v>Silver</v>
      </c>
    </row>
    <row r="264" spans="1:15" x14ac:dyDescent="0.3">
      <c r="A264" s="4" t="s">
        <v>836</v>
      </c>
      <c r="B264" s="4" t="str">
        <f t="shared" si="29"/>
        <v>Cust1262</v>
      </c>
      <c r="C264" s="3" t="s">
        <v>837</v>
      </c>
      <c r="D264" s="3" t="str">
        <f t="shared" si="28"/>
        <v>Katherine Cowan</v>
      </c>
      <c r="E264" s="3">
        <v>60</v>
      </c>
      <c r="F264" s="3" t="s">
        <v>16</v>
      </c>
      <c r="G264" s="3" t="str">
        <f t="shared" si="30"/>
        <v>Female</v>
      </c>
      <c r="H264" s="3" t="s">
        <v>838</v>
      </c>
      <c r="I264" s="3" t="str">
        <f t="shared" si="31"/>
        <v>New Ana</v>
      </c>
      <c r="J264" s="3" t="s">
        <v>66</v>
      </c>
      <c r="K264" s="3" t="str">
        <f t="shared" si="32"/>
        <v>Montana</v>
      </c>
      <c r="L264" s="3" t="s">
        <v>12</v>
      </c>
      <c r="M264" s="3" t="str">
        <f t="shared" si="33"/>
        <v>Usa</v>
      </c>
      <c r="N264" s="3" t="s">
        <v>31</v>
      </c>
      <c r="O264" s="3" t="str">
        <f t="shared" si="34"/>
        <v>Silver</v>
      </c>
    </row>
    <row r="265" spans="1:15" x14ac:dyDescent="0.3">
      <c r="A265" s="4" t="s">
        <v>839</v>
      </c>
      <c r="B265" s="4" t="str">
        <f t="shared" si="29"/>
        <v>Cust1263</v>
      </c>
      <c r="C265" s="3" t="s">
        <v>840</v>
      </c>
      <c r="D265" s="3" t="str">
        <f t="shared" si="28"/>
        <v>Crystal Davis</v>
      </c>
      <c r="E265" s="3">
        <v>50</v>
      </c>
      <c r="F265" s="3" t="s">
        <v>9</v>
      </c>
      <c r="G265" s="3" t="str">
        <f t="shared" si="30"/>
        <v>Male</v>
      </c>
      <c r="H265" s="3" t="s">
        <v>841</v>
      </c>
      <c r="I265" s="3" t="str">
        <f t="shared" si="31"/>
        <v>Sallymouth</v>
      </c>
      <c r="J265" s="3" t="s">
        <v>328</v>
      </c>
      <c r="K265" s="3" t="str">
        <f t="shared" si="32"/>
        <v>Louisiana</v>
      </c>
      <c r="L265" s="3" t="s">
        <v>12</v>
      </c>
      <c r="M265" s="3" t="str">
        <f t="shared" si="33"/>
        <v>Usa</v>
      </c>
      <c r="N265" s="3" t="s">
        <v>26</v>
      </c>
      <c r="O265" s="3" t="str">
        <f t="shared" si="34"/>
        <v>Bronze</v>
      </c>
    </row>
    <row r="266" spans="1:15" x14ac:dyDescent="0.3">
      <c r="A266" s="4" t="s">
        <v>842</v>
      </c>
      <c r="B266" s="4" t="str">
        <f t="shared" si="29"/>
        <v>Cust1264</v>
      </c>
      <c r="C266" s="3" t="s">
        <v>843</v>
      </c>
      <c r="D266" s="3" t="str">
        <f t="shared" si="28"/>
        <v>Matthew Payne</v>
      </c>
      <c r="E266" s="3">
        <v>25</v>
      </c>
      <c r="F266" s="3" t="s">
        <v>9</v>
      </c>
      <c r="G266" s="3" t="str">
        <f t="shared" si="30"/>
        <v>Male</v>
      </c>
      <c r="H266" s="3" t="s">
        <v>844</v>
      </c>
      <c r="I266" s="3" t="str">
        <f t="shared" si="31"/>
        <v>Grahamfurt</v>
      </c>
      <c r="J266" s="3" t="s">
        <v>845</v>
      </c>
      <c r="K266" s="3" t="str">
        <f t="shared" si="32"/>
        <v>Wyoming</v>
      </c>
      <c r="L266" s="3" t="s">
        <v>12</v>
      </c>
      <c r="M266" s="3" t="str">
        <f t="shared" si="33"/>
        <v>Usa</v>
      </c>
      <c r="N266" s="3" t="s">
        <v>13</v>
      </c>
      <c r="O266" s="3" t="str">
        <f t="shared" si="34"/>
        <v>Gold</v>
      </c>
    </row>
    <row r="267" spans="1:15" x14ac:dyDescent="0.3">
      <c r="A267" s="4" t="s">
        <v>846</v>
      </c>
      <c r="B267" s="4" t="str">
        <f t="shared" si="29"/>
        <v>Cust1265</v>
      </c>
      <c r="C267" s="3" t="s">
        <v>847</v>
      </c>
      <c r="D267" s="3" t="str">
        <f t="shared" si="28"/>
        <v>Tracy Kelly</v>
      </c>
      <c r="E267" s="3">
        <v>38</v>
      </c>
      <c r="F267" s="3" t="s">
        <v>9</v>
      </c>
      <c r="G267" s="3" t="str">
        <f t="shared" si="30"/>
        <v>Male</v>
      </c>
      <c r="H267" s="3" t="s">
        <v>848</v>
      </c>
      <c r="I267" s="3" t="str">
        <f t="shared" si="31"/>
        <v>West Jamieport</v>
      </c>
      <c r="J267" s="3" t="s">
        <v>237</v>
      </c>
      <c r="K267" s="3" t="str">
        <f t="shared" si="32"/>
        <v>Tennessee</v>
      </c>
      <c r="L267" s="3" t="s">
        <v>12</v>
      </c>
      <c r="M267" s="3" t="str">
        <f t="shared" si="33"/>
        <v>Usa</v>
      </c>
      <c r="N267" s="3" t="s">
        <v>31</v>
      </c>
      <c r="O267" s="3" t="str">
        <f t="shared" si="34"/>
        <v>Silver</v>
      </c>
    </row>
    <row r="268" spans="1:15" x14ac:dyDescent="0.3">
      <c r="A268" s="4" t="s">
        <v>849</v>
      </c>
      <c r="B268" s="4" t="str">
        <f t="shared" si="29"/>
        <v>Cust1266</v>
      </c>
      <c r="C268" s="3" t="s">
        <v>850</v>
      </c>
      <c r="D268" s="3" t="str">
        <f t="shared" si="28"/>
        <v>Cynthia Payne</v>
      </c>
      <c r="E268" s="3">
        <v>32</v>
      </c>
      <c r="F268" s="3" t="s">
        <v>16</v>
      </c>
      <c r="G268" s="3" t="str">
        <f t="shared" si="30"/>
        <v>Female</v>
      </c>
      <c r="H268" s="3" t="s">
        <v>851</v>
      </c>
      <c r="I268" s="3" t="str">
        <f t="shared" si="31"/>
        <v>South Gina</v>
      </c>
      <c r="J268" s="3" t="s">
        <v>588</v>
      </c>
      <c r="K268" s="3" t="str">
        <f t="shared" si="32"/>
        <v>Kentucky</v>
      </c>
      <c r="L268" s="3" t="s">
        <v>12</v>
      </c>
      <c r="M268" s="3" t="str">
        <f t="shared" si="33"/>
        <v>Usa</v>
      </c>
      <c r="N268" s="3" t="s">
        <v>26</v>
      </c>
      <c r="O268" s="3" t="str">
        <f t="shared" si="34"/>
        <v>Bronze</v>
      </c>
    </row>
    <row r="269" spans="1:15" x14ac:dyDescent="0.3">
      <c r="A269" s="4" t="s">
        <v>852</v>
      </c>
      <c r="B269" s="4" t="str">
        <f t="shared" si="29"/>
        <v>Cust1267</v>
      </c>
      <c r="C269" s="3" t="s">
        <v>853</v>
      </c>
      <c r="D269" s="3" t="str">
        <f t="shared" si="28"/>
        <v>Zachary Shelton</v>
      </c>
      <c r="E269" s="3">
        <v>18</v>
      </c>
      <c r="F269" s="3" t="s">
        <v>9</v>
      </c>
      <c r="G269" s="3" t="str">
        <f t="shared" si="30"/>
        <v>Male</v>
      </c>
      <c r="H269" s="3" t="s">
        <v>781</v>
      </c>
      <c r="I269" s="3" t="str">
        <f t="shared" si="31"/>
        <v>North Nicholas</v>
      </c>
      <c r="J269" s="3" t="s">
        <v>66</v>
      </c>
      <c r="K269" s="3" t="str">
        <f t="shared" si="32"/>
        <v>Montana</v>
      </c>
      <c r="L269" s="3" t="s">
        <v>12</v>
      </c>
      <c r="M269" s="3" t="str">
        <f t="shared" si="33"/>
        <v>Usa</v>
      </c>
      <c r="N269" s="3" t="s">
        <v>26</v>
      </c>
      <c r="O269" s="3" t="str">
        <f t="shared" si="34"/>
        <v>Bronze</v>
      </c>
    </row>
    <row r="270" spans="1:15" x14ac:dyDescent="0.3">
      <c r="A270" s="4" t="s">
        <v>854</v>
      </c>
      <c r="B270" s="4" t="str">
        <f t="shared" si="29"/>
        <v>Cust1268</v>
      </c>
      <c r="C270" s="3" t="s">
        <v>855</v>
      </c>
      <c r="D270" s="3" t="str">
        <f t="shared" si="28"/>
        <v>Kevin Orr</v>
      </c>
      <c r="E270" s="3">
        <v>53</v>
      </c>
      <c r="F270" s="3" t="s">
        <v>16</v>
      </c>
      <c r="G270" s="3" t="str">
        <f t="shared" si="30"/>
        <v>Female</v>
      </c>
      <c r="H270" s="3" t="s">
        <v>856</v>
      </c>
      <c r="I270" s="3" t="str">
        <f t="shared" si="31"/>
        <v>Ryanberg</v>
      </c>
      <c r="J270" s="3" t="s">
        <v>201</v>
      </c>
      <c r="K270" s="3" t="str">
        <f t="shared" si="32"/>
        <v>Minnesota</v>
      </c>
      <c r="L270" s="3" t="s">
        <v>12</v>
      </c>
      <c r="M270" s="3" t="str">
        <f t="shared" si="33"/>
        <v>Usa</v>
      </c>
      <c r="N270" s="3" t="s">
        <v>26</v>
      </c>
      <c r="O270" s="3" t="str">
        <f t="shared" si="34"/>
        <v>Bronze</v>
      </c>
    </row>
    <row r="271" spans="1:15" x14ac:dyDescent="0.3">
      <c r="A271" s="4" t="s">
        <v>857</v>
      </c>
      <c r="B271" s="4" t="str">
        <f t="shared" si="29"/>
        <v>Cust1269</v>
      </c>
      <c r="C271" s="3" t="s">
        <v>858</v>
      </c>
      <c r="D271" s="3" t="str">
        <f t="shared" si="28"/>
        <v>Tyrone Olson</v>
      </c>
      <c r="E271" s="3">
        <v>45</v>
      </c>
      <c r="F271" s="3" t="s">
        <v>16</v>
      </c>
      <c r="G271" s="3" t="str">
        <f t="shared" si="30"/>
        <v>Female</v>
      </c>
      <c r="H271" s="3" t="s">
        <v>859</v>
      </c>
      <c r="I271" s="3" t="str">
        <f t="shared" si="31"/>
        <v>Emilytown</v>
      </c>
      <c r="J271" s="3" t="s">
        <v>30</v>
      </c>
      <c r="K271" s="3" t="str">
        <f t="shared" si="32"/>
        <v>California</v>
      </c>
      <c r="L271" s="3" t="s">
        <v>12</v>
      </c>
      <c r="M271" s="3" t="str">
        <f t="shared" si="33"/>
        <v>Usa</v>
      </c>
      <c r="N271" s="3" t="s">
        <v>31</v>
      </c>
      <c r="O271" s="3" t="str">
        <f t="shared" si="34"/>
        <v>Silver</v>
      </c>
    </row>
    <row r="272" spans="1:15" x14ac:dyDescent="0.3">
      <c r="A272" s="4" t="s">
        <v>860</v>
      </c>
      <c r="B272" s="4" t="str">
        <f t="shared" si="29"/>
        <v>Cust1270</v>
      </c>
      <c r="C272" s="3" t="s">
        <v>861</v>
      </c>
      <c r="D272" s="3" t="str">
        <f t="shared" si="28"/>
        <v>Brian Garcia</v>
      </c>
      <c r="E272" s="3">
        <v>31</v>
      </c>
      <c r="F272" s="3" t="s">
        <v>16</v>
      </c>
      <c r="G272" s="3" t="str">
        <f t="shared" si="30"/>
        <v>Female</v>
      </c>
      <c r="H272" s="3" t="s">
        <v>862</v>
      </c>
      <c r="I272" s="3" t="str">
        <f t="shared" si="31"/>
        <v>Ramosmouth</v>
      </c>
      <c r="J272" s="3" t="s">
        <v>328</v>
      </c>
      <c r="K272" s="3" t="str">
        <f t="shared" si="32"/>
        <v>Louisiana</v>
      </c>
      <c r="L272" s="3" t="s">
        <v>12</v>
      </c>
      <c r="M272" s="3" t="str">
        <f t="shared" si="33"/>
        <v>Usa</v>
      </c>
      <c r="N272" s="3" t="s">
        <v>13</v>
      </c>
      <c r="O272" s="3" t="str">
        <f t="shared" si="34"/>
        <v>Gold</v>
      </c>
    </row>
    <row r="273" spans="1:15" x14ac:dyDescent="0.3">
      <c r="A273" s="4" t="s">
        <v>863</v>
      </c>
      <c r="B273" s="4" t="str">
        <f t="shared" si="29"/>
        <v>Cust1271</v>
      </c>
      <c r="C273" s="3" t="s">
        <v>864</v>
      </c>
      <c r="D273" s="3" t="str">
        <f t="shared" si="28"/>
        <v>Daisy Johnson Dds</v>
      </c>
      <c r="E273" s="3">
        <v>64</v>
      </c>
      <c r="F273" s="3" t="s">
        <v>9</v>
      </c>
      <c r="G273" s="3" t="str">
        <f t="shared" si="30"/>
        <v>Male</v>
      </c>
      <c r="H273" s="3" t="s">
        <v>865</v>
      </c>
      <c r="I273" s="3" t="str">
        <f t="shared" si="31"/>
        <v>North Stephanie</v>
      </c>
      <c r="J273" s="3" t="s">
        <v>70</v>
      </c>
      <c r="K273" s="3" t="str">
        <f t="shared" si="32"/>
        <v>Nebraska</v>
      </c>
      <c r="L273" s="3" t="s">
        <v>12</v>
      </c>
      <c r="M273" s="3" t="str">
        <f t="shared" si="33"/>
        <v>Usa</v>
      </c>
      <c r="N273" s="3" t="s">
        <v>19</v>
      </c>
      <c r="O273" s="3" t="str">
        <f t="shared" si="34"/>
        <v>Platinum</v>
      </c>
    </row>
    <row r="274" spans="1:15" x14ac:dyDescent="0.3">
      <c r="A274" s="4" t="s">
        <v>866</v>
      </c>
      <c r="B274" s="4" t="str">
        <f t="shared" si="29"/>
        <v>Cust1272</v>
      </c>
      <c r="C274" s="3" t="s">
        <v>867</v>
      </c>
      <c r="D274" s="3" t="str">
        <f t="shared" si="28"/>
        <v>Adam Rowland</v>
      </c>
      <c r="E274" s="3">
        <v>48</v>
      </c>
      <c r="F274" s="3" t="s">
        <v>16</v>
      </c>
      <c r="G274" s="3" t="str">
        <f t="shared" si="30"/>
        <v>Female</v>
      </c>
      <c r="H274" s="3" t="s">
        <v>868</v>
      </c>
      <c r="I274" s="3" t="str">
        <f t="shared" si="31"/>
        <v>Welchview</v>
      </c>
      <c r="J274" s="3" t="s">
        <v>30</v>
      </c>
      <c r="K274" s="3" t="str">
        <f t="shared" si="32"/>
        <v>California</v>
      </c>
      <c r="L274" s="3" t="s">
        <v>12</v>
      </c>
      <c r="M274" s="3" t="str">
        <f t="shared" si="33"/>
        <v>Usa</v>
      </c>
      <c r="N274" s="3" t="s">
        <v>13</v>
      </c>
      <c r="O274" s="3" t="str">
        <f t="shared" si="34"/>
        <v>Gold</v>
      </c>
    </row>
    <row r="275" spans="1:15" x14ac:dyDescent="0.3">
      <c r="A275" s="4" t="s">
        <v>869</v>
      </c>
      <c r="B275" s="4" t="str">
        <f t="shared" si="29"/>
        <v>Cust1273</v>
      </c>
      <c r="C275" s="3" t="s">
        <v>870</v>
      </c>
      <c r="D275" s="3" t="str">
        <f t="shared" si="28"/>
        <v>Samantha Robinson</v>
      </c>
      <c r="E275" s="3">
        <v>23</v>
      </c>
      <c r="F275" s="3" t="s">
        <v>9</v>
      </c>
      <c r="G275" s="3" t="str">
        <f t="shared" si="30"/>
        <v>Male</v>
      </c>
      <c r="H275" s="3" t="s">
        <v>871</v>
      </c>
      <c r="I275" s="3" t="str">
        <f t="shared" si="31"/>
        <v>North Roy</v>
      </c>
      <c r="J275" s="3" t="s">
        <v>313</v>
      </c>
      <c r="K275" s="3" t="str">
        <f t="shared" si="32"/>
        <v>Mississippi</v>
      </c>
      <c r="L275" s="3" t="s">
        <v>12</v>
      </c>
      <c r="M275" s="3" t="str">
        <f t="shared" si="33"/>
        <v>Usa</v>
      </c>
      <c r="N275" s="3" t="s">
        <v>26</v>
      </c>
      <c r="O275" s="3" t="str">
        <f t="shared" si="34"/>
        <v>Bronze</v>
      </c>
    </row>
    <row r="276" spans="1:15" x14ac:dyDescent="0.3">
      <c r="A276" s="4" t="s">
        <v>872</v>
      </c>
      <c r="B276" s="4" t="str">
        <f t="shared" si="29"/>
        <v>Cust1274</v>
      </c>
      <c r="C276" s="3" t="s">
        <v>873</v>
      </c>
      <c r="D276" s="3" t="str">
        <f t="shared" si="28"/>
        <v>Sarah Lane</v>
      </c>
      <c r="E276" s="3">
        <v>38</v>
      </c>
      <c r="F276" s="3" t="s">
        <v>9</v>
      </c>
      <c r="G276" s="3" t="str">
        <f t="shared" si="30"/>
        <v>Male</v>
      </c>
      <c r="H276" s="3" t="s">
        <v>874</v>
      </c>
      <c r="I276" s="3" t="str">
        <f t="shared" si="31"/>
        <v>Edwardborough</v>
      </c>
      <c r="J276" s="3" t="s">
        <v>171</v>
      </c>
      <c r="K276" s="3" t="str">
        <f t="shared" si="32"/>
        <v>Vermont</v>
      </c>
      <c r="L276" s="3" t="s">
        <v>12</v>
      </c>
      <c r="M276" s="3" t="str">
        <f t="shared" si="33"/>
        <v>Usa</v>
      </c>
      <c r="N276" s="3" t="s">
        <v>31</v>
      </c>
      <c r="O276" s="3" t="str">
        <f t="shared" si="34"/>
        <v>Silver</v>
      </c>
    </row>
    <row r="277" spans="1:15" x14ac:dyDescent="0.3">
      <c r="A277" s="4" t="s">
        <v>875</v>
      </c>
      <c r="B277" s="4" t="str">
        <f t="shared" si="29"/>
        <v>Cust1275</v>
      </c>
      <c r="C277" s="3" t="s">
        <v>876</v>
      </c>
      <c r="D277" s="3" t="str">
        <f t="shared" si="28"/>
        <v>Shannon Miller</v>
      </c>
      <c r="E277" s="3">
        <v>22</v>
      </c>
      <c r="F277" s="3" t="s">
        <v>9</v>
      </c>
      <c r="G277" s="3" t="str">
        <f t="shared" si="30"/>
        <v>Male</v>
      </c>
      <c r="H277" s="3" t="s">
        <v>877</v>
      </c>
      <c r="I277" s="3" t="str">
        <f t="shared" si="31"/>
        <v>North Austinport</v>
      </c>
      <c r="J277" s="3" t="s">
        <v>588</v>
      </c>
      <c r="K277" s="3" t="str">
        <f t="shared" si="32"/>
        <v>Kentucky</v>
      </c>
      <c r="L277" s="3" t="s">
        <v>12</v>
      </c>
      <c r="M277" s="3" t="str">
        <f t="shared" si="33"/>
        <v>Usa</v>
      </c>
      <c r="N277" s="3" t="s">
        <v>13</v>
      </c>
      <c r="O277" s="3" t="str">
        <f t="shared" si="34"/>
        <v>Gold</v>
      </c>
    </row>
    <row r="278" spans="1:15" x14ac:dyDescent="0.3">
      <c r="A278" s="4" t="s">
        <v>878</v>
      </c>
      <c r="B278" s="4" t="str">
        <f t="shared" si="29"/>
        <v>Cust1276</v>
      </c>
      <c r="C278" s="3" t="s">
        <v>879</v>
      </c>
      <c r="D278" s="3" t="str">
        <f t="shared" si="28"/>
        <v>Arthur Warren</v>
      </c>
      <c r="E278" s="3">
        <v>38</v>
      </c>
      <c r="F278" s="3" t="s">
        <v>9</v>
      </c>
      <c r="G278" s="3" t="str">
        <f t="shared" si="30"/>
        <v>Male</v>
      </c>
      <c r="H278" s="3" t="s">
        <v>880</v>
      </c>
      <c r="I278" s="3" t="str">
        <f t="shared" si="31"/>
        <v>Ericshire</v>
      </c>
      <c r="J278" s="3" t="s">
        <v>184</v>
      </c>
      <c r="K278" s="3" t="str">
        <f t="shared" si="32"/>
        <v>Nevada</v>
      </c>
      <c r="L278" s="3" t="s">
        <v>12</v>
      </c>
      <c r="M278" s="3" t="str">
        <f t="shared" si="33"/>
        <v>Usa</v>
      </c>
      <c r="N278" s="3" t="s">
        <v>13</v>
      </c>
      <c r="O278" s="3" t="str">
        <f t="shared" si="34"/>
        <v>Gold</v>
      </c>
    </row>
    <row r="279" spans="1:15" x14ac:dyDescent="0.3">
      <c r="A279" s="4" t="s">
        <v>881</v>
      </c>
      <c r="B279" s="4" t="str">
        <f t="shared" si="29"/>
        <v>Cust1277</v>
      </c>
      <c r="C279" s="3" t="s">
        <v>882</v>
      </c>
      <c r="D279" s="3" t="str">
        <f t="shared" si="28"/>
        <v>Jeffrey Gomez</v>
      </c>
      <c r="E279" s="3">
        <v>22</v>
      </c>
      <c r="F279" s="3" t="s">
        <v>16</v>
      </c>
      <c r="G279" s="3" t="str">
        <f t="shared" si="30"/>
        <v>Female</v>
      </c>
      <c r="H279" s="3" t="s">
        <v>883</v>
      </c>
      <c r="I279" s="3" t="str">
        <f t="shared" si="31"/>
        <v>Lake Nicole</v>
      </c>
      <c r="J279" s="3" t="s">
        <v>274</v>
      </c>
      <c r="K279" s="3" t="str">
        <f t="shared" si="32"/>
        <v>Colorado</v>
      </c>
      <c r="L279" s="3" t="s">
        <v>12</v>
      </c>
      <c r="M279" s="3" t="str">
        <f t="shared" si="33"/>
        <v>Usa</v>
      </c>
      <c r="N279" s="3" t="s">
        <v>19</v>
      </c>
      <c r="O279" s="3" t="str">
        <f t="shared" si="34"/>
        <v>Platinum</v>
      </c>
    </row>
    <row r="280" spans="1:15" x14ac:dyDescent="0.3">
      <c r="A280" s="4" t="s">
        <v>884</v>
      </c>
      <c r="B280" s="4" t="str">
        <f t="shared" si="29"/>
        <v>Cust1278</v>
      </c>
      <c r="C280" s="3" t="s">
        <v>885</v>
      </c>
      <c r="D280" s="3" t="str">
        <f t="shared" si="28"/>
        <v>Stephen Fowler</v>
      </c>
      <c r="E280" s="3">
        <v>42</v>
      </c>
      <c r="F280" s="3" t="s">
        <v>16</v>
      </c>
      <c r="G280" s="3" t="str">
        <f t="shared" si="30"/>
        <v>Female</v>
      </c>
      <c r="H280" s="3" t="s">
        <v>886</v>
      </c>
      <c r="I280" s="3" t="str">
        <f t="shared" si="31"/>
        <v>Port Mariastad</v>
      </c>
      <c r="J280" s="3" t="s">
        <v>217</v>
      </c>
      <c r="K280" s="3" t="str">
        <f t="shared" si="32"/>
        <v>Rhode Island</v>
      </c>
      <c r="L280" s="3" t="s">
        <v>12</v>
      </c>
      <c r="M280" s="3" t="str">
        <f t="shared" si="33"/>
        <v>Usa</v>
      </c>
      <c r="N280" s="3" t="s">
        <v>19</v>
      </c>
      <c r="O280" s="3" t="str">
        <f t="shared" si="34"/>
        <v>Platinum</v>
      </c>
    </row>
    <row r="281" spans="1:15" x14ac:dyDescent="0.3">
      <c r="A281" s="4" t="s">
        <v>887</v>
      </c>
      <c r="B281" s="4" t="str">
        <f t="shared" si="29"/>
        <v>Cust1279</v>
      </c>
      <c r="C281" s="3" t="s">
        <v>888</v>
      </c>
      <c r="D281" s="3" t="str">
        <f t="shared" si="28"/>
        <v>Aaron Luna</v>
      </c>
      <c r="E281" s="3">
        <v>21</v>
      </c>
      <c r="F281" s="3" t="s">
        <v>16</v>
      </c>
      <c r="G281" s="3" t="str">
        <f t="shared" si="30"/>
        <v>Female</v>
      </c>
      <c r="H281" s="3" t="s">
        <v>889</v>
      </c>
      <c r="I281" s="3" t="str">
        <f t="shared" si="31"/>
        <v>Gilltown</v>
      </c>
      <c r="J281" s="3" t="s">
        <v>25</v>
      </c>
      <c r="K281" s="3" t="str">
        <f t="shared" si="32"/>
        <v>Ohio</v>
      </c>
      <c r="L281" s="3" t="s">
        <v>12</v>
      </c>
      <c r="M281" s="3" t="str">
        <f t="shared" si="33"/>
        <v>Usa</v>
      </c>
      <c r="N281" s="3" t="s">
        <v>26</v>
      </c>
      <c r="O281" s="3" t="str">
        <f t="shared" si="34"/>
        <v>Bronze</v>
      </c>
    </row>
    <row r="282" spans="1:15" x14ac:dyDescent="0.3">
      <c r="A282" s="4" t="s">
        <v>890</v>
      </c>
      <c r="B282" s="4" t="str">
        <f t="shared" si="29"/>
        <v>Cust1280</v>
      </c>
      <c r="C282" s="3" t="s">
        <v>891</v>
      </c>
      <c r="D282" s="3" t="str">
        <f t="shared" si="28"/>
        <v>Antonio Leon</v>
      </c>
      <c r="E282" s="3">
        <v>48</v>
      </c>
      <c r="F282" s="3" t="s">
        <v>9</v>
      </c>
      <c r="G282" s="3" t="str">
        <f t="shared" si="30"/>
        <v>Male</v>
      </c>
      <c r="H282" s="3" t="s">
        <v>892</v>
      </c>
      <c r="I282" s="3" t="str">
        <f t="shared" si="31"/>
        <v>Morrisville</v>
      </c>
      <c r="J282" s="3" t="s">
        <v>99</v>
      </c>
      <c r="K282" s="3" t="str">
        <f t="shared" si="32"/>
        <v>Hawaii</v>
      </c>
      <c r="L282" s="3" t="s">
        <v>12</v>
      </c>
      <c r="M282" s="3" t="str">
        <f t="shared" si="33"/>
        <v>Usa</v>
      </c>
      <c r="N282" s="3" t="s">
        <v>26</v>
      </c>
      <c r="O282" s="3" t="str">
        <f t="shared" si="34"/>
        <v>Bronze</v>
      </c>
    </row>
    <row r="283" spans="1:15" x14ac:dyDescent="0.3">
      <c r="A283" s="4" t="s">
        <v>893</v>
      </c>
      <c r="B283" s="4" t="str">
        <f t="shared" si="29"/>
        <v>Cust1281</v>
      </c>
      <c r="C283" s="3" t="s">
        <v>894</v>
      </c>
      <c r="D283" s="3" t="str">
        <f t="shared" si="28"/>
        <v>Brittany Watson</v>
      </c>
      <c r="E283" s="3">
        <v>59</v>
      </c>
      <c r="F283" s="3" t="s">
        <v>9</v>
      </c>
      <c r="G283" s="3" t="str">
        <f t="shared" si="30"/>
        <v>Male</v>
      </c>
      <c r="H283" s="3" t="s">
        <v>895</v>
      </c>
      <c r="I283" s="3" t="str">
        <f t="shared" si="31"/>
        <v>North Joshualand</v>
      </c>
      <c r="J283" s="3" t="s">
        <v>167</v>
      </c>
      <c r="K283" s="3" t="str">
        <f t="shared" si="32"/>
        <v>Connecticut</v>
      </c>
      <c r="L283" s="3" t="s">
        <v>12</v>
      </c>
      <c r="M283" s="3" t="str">
        <f t="shared" si="33"/>
        <v>Usa</v>
      </c>
      <c r="N283" s="3" t="s">
        <v>19</v>
      </c>
      <c r="O283" s="3" t="str">
        <f t="shared" si="34"/>
        <v>Platinum</v>
      </c>
    </row>
    <row r="284" spans="1:15" x14ac:dyDescent="0.3">
      <c r="A284" s="4" t="s">
        <v>896</v>
      </c>
      <c r="B284" s="4" t="str">
        <f t="shared" si="29"/>
        <v>Cust1282</v>
      </c>
      <c r="C284" s="3" t="s">
        <v>897</v>
      </c>
      <c r="D284" s="3" t="str">
        <f t="shared" si="28"/>
        <v>Kristi Lopez</v>
      </c>
      <c r="E284" s="3">
        <v>46</v>
      </c>
      <c r="F284" s="3" t="s">
        <v>16</v>
      </c>
      <c r="G284" s="3" t="str">
        <f t="shared" si="30"/>
        <v>Female</v>
      </c>
      <c r="H284" s="3" t="s">
        <v>898</v>
      </c>
      <c r="I284" s="3" t="str">
        <f t="shared" si="31"/>
        <v>Spencermouth</v>
      </c>
      <c r="J284" s="3" t="s">
        <v>88</v>
      </c>
      <c r="K284" s="3" t="str">
        <f t="shared" si="32"/>
        <v>New Jersey</v>
      </c>
      <c r="L284" s="3" t="s">
        <v>12</v>
      </c>
      <c r="M284" s="3" t="str">
        <f t="shared" si="33"/>
        <v>Usa</v>
      </c>
      <c r="N284" s="3" t="s">
        <v>13</v>
      </c>
      <c r="O284" s="3" t="str">
        <f t="shared" si="34"/>
        <v>Gold</v>
      </c>
    </row>
    <row r="285" spans="1:15" x14ac:dyDescent="0.3">
      <c r="A285" s="4" t="s">
        <v>899</v>
      </c>
      <c r="B285" s="4" t="str">
        <f t="shared" si="29"/>
        <v>Cust1283</v>
      </c>
      <c r="C285" s="3" t="s">
        <v>900</v>
      </c>
      <c r="D285" s="3" t="str">
        <f t="shared" si="28"/>
        <v>Bryan Garcia</v>
      </c>
      <c r="E285" s="3">
        <v>54</v>
      </c>
      <c r="F285" s="3" t="s">
        <v>16</v>
      </c>
      <c r="G285" s="3" t="str">
        <f t="shared" si="30"/>
        <v>Female</v>
      </c>
      <c r="H285" s="3" t="s">
        <v>901</v>
      </c>
      <c r="I285" s="3" t="str">
        <f t="shared" si="31"/>
        <v>Garciaborough</v>
      </c>
      <c r="J285" s="3" t="s">
        <v>845</v>
      </c>
      <c r="K285" s="3" t="str">
        <f t="shared" si="32"/>
        <v>Wyoming</v>
      </c>
      <c r="L285" s="3" t="s">
        <v>12</v>
      </c>
      <c r="M285" s="3" t="str">
        <f t="shared" si="33"/>
        <v>Usa</v>
      </c>
      <c r="N285" s="3" t="s">
        <v>31</v>
      </c>
      <c r="O285" s="3" t="str">
        <f t="shared" si="34"/>
        <v>Silver</v>
      </c>
    </row>
    <row r="286" spans="1:15" x14ac:dyDescent="0.3">
      <c r="A286" s="4" t="s">
        <v>902</v>
      </c>
      <c r="B286" s="4" t="str">
        <f t="shared" si="29"/>
        <v>Cust1284</v>
      </c>
      <c r="C286" s="3" t="s">
        <v>903</v>
      </c>
      <c r="D286" s="3" t="str">
        <f t="shared" si="28"/>
        <v>Hunter Sutton</v>
      </c>
      <c r="E286" s="3">
        <v>54</v>
      </c>
      <c r="F286" s="3" t="s">
        <v>9</v>
      </c>
      <c r="G286" s="3" t="str">
        <f t="shared" si="30"/>
        <v>Male</v>
      </c>
      <c r="H286" s="3" t="s">
        <v>904</v>
      </c>
      <c r="I286" s="3" t="str">
        <f t="shared" si="31"/>
        <v>Patrickshire</v>
      </c>
      <c r="J286" s="3" t="s">
        <v>167</v>
      </c>
      <c r="K286" s="3" t="str">
        <f t="shared" si="32"/>
        <v>Connecticut</v>
      </c>
      <c r="L286" s="3" t="s">
        <v>12</v>
      </c>
      <c r="M286" s="3" t="str">
        <f t="shared" si="33"/>
        <v>Usa</v>
      </c>
      <c r="N286" s="3" t="s">
        <v>13</v>
      </c>
      <c r="O286" s="3" t="str">
        <f t="shared" si="34"/>
        <v>Gold</v>
      </c>
    </row>
    <row r="287" spans="1:15" x14ac:dyDescent="0.3">
      <c r="A287" s="4" t="s">
        <v>905</v>
      </c>
      <c r="B287" s="4" t="str">
        <f t="shared" si="29"/>
        <v>Cust1285</v>
      </c>
      <c r="C287" s="3" t="s">
        <v>906</v>
      </c>
      <c r="D287" s="3" t="str">
        <f t="shared" si="28"/>
        <v>Donna Guerra</v>
      </c>
      <c r="E287" s="3">
        <v>46</v>
      </c>
      <c r="F287" s="3" t="s">
        <v>16</v>
      </c>
      <c r="G287" s="3" t="str">
        <f t="shared" si="30"/>
        <v>Female</v>
      </c>
      <c r="H287" s="3" t="s">
        <v>907</v>
      </c>
      <c r="I287" s="3" t="str">
        <f t="shared" si="31"/>
        <v>North Robert</v>
      </c>
      <c r="J287" s="3" t="s">
        <v>715</v>
      </c>
      <c r="K287" s="3" t="str">
        <f t="shared" si="32"/>
        <v>Massachusetts</v>
      </c>
      <c r="L287" s="3" t="s">
        <v>12</v>
      </c>
      <c r="M287" s="3" t="str">
        <f t="shared" si="33"/>
        <v>Usa</v>
      </c>
      <c r="N287" s="3" t="s">
        <v>31</v>
      </c>
      <c r="O287" s="3" t="str">
        <f t="shared" si="34"/>
        <v>Silver</v>
      </c>
    </row>
    <row r="288" spans="1:15" x14ac:dyDescent="0.3">
      <c r="A288" s="4" t="s">
        <v>908</v>
      </c>
      <c r="B288" s="4" t="str">
        <f t="shared" si="29"/>
        <v>Cust1286</v>
      </c>
      <c r="C288" s="3" t="s">
        <v>909</v>
      </c>
      <c r="D288" s="3" t="str">
        <f t="shared" si="28"/>
        <v>Tommy Roberts</v>
      </c>
      <c r="E288" s="3">
        <v>22</v>
      </c>
      <c r="F288" s="3" t="s">
        <v>9</v>
      </c>
      <c r="G288" s="3" t="str">
        <f t="shared" si="30"/>
        <v>Male</v>
      </c>
      <c r="H288" s="3" t="s">
        <v>910</v>
      </c>
      <c r="I288" s="3" t="str">
        <f t="shared" si="31"/>
        <v>Port Tonyfort</v>
      </c>
      <c r="J288" s="3" t="s">
        <v>39</v>
      </c>
      <c r="K288" s="3" t="str">
        <f t="shared" si="32"/>
        <v>South Dakota</v>
      </c>
      <c r="L288" s="3" t="s">
        <v>12</v>
      </c>
      <c r="M288" s="3" t="str">
        <f t="shared" si="33"/>
        <v>Usa</v>
      </c>
      <c r="N288" s="3" t="s">
        <v>31</v>
      </c>
      <c r="O288" s="3" t="str">
        <f t="shared" si="34"/>
        <v>Silver</v>
      </c>
    </row>
    <row r="289" spans="1:15" x14ac:dyDescent="0.3">
      <c r="A289" s="4" t="s">
        <v>911</v>
      </c>
      <c r="B289" s="4" t="str">
        <f t="shared" si="29"/>
        <v>Cust1287</v>
      </c>
      <c r="C289" s="3" t="s">
        <v>912</v>
      </c>
      <c r="D289" s="3" t="str">
        <f t="shared" si="28"/>
        <v>Cynthia Roberts</v>
      </c>
      <c r="E289" s="3">
        <v>22</v>
      </c>
      <c r="F289" s="3" t="s">
        <v>16</v>
      </c>
      <c r="G289" s="3" t="str">
        <f t="shared" si="30"/>
        <v>Female</v>
      </c>
      <c r="H289" s="3" t="s">
        <v>913</v>
      </c>
      <c r="I289" s="3" t="str">
        <f t="shared" si="31"/>
        <v>Millerfort</v>
      </c>
      <c r="J289" s="3" t="s">
        <v>171</v>
      </c>
      <c r="K289" s="3" t="str">
        <f t="shared" si="32"/>
        <v>Vermont</v>
      </c>
      <c r="L289" s="3" t="s">
        <v>12</v>
      </c>
      <c r="M289" s="3" t="str">
        <f t="shared" si="33"/>
        <v>Usa</v>
      </c>
      <c r="N289" s="3" t="s">
        <v>13</v>
      </c>
      <c r="O289" s="3" t="str">
        <f t="shared" si="34"/>
        <v>Gold</v>
      </c>
    </row>
    <row r="290" spans="1:15" x14ac:dyDescent="0.3">
      <c r="A290" s="4" t="s">
        <v>914</v>
      </c>
      <c r="B290" s="4" t="str">
        <f t="shared" si="29"/>
        <v>Cust1288</v>
      </c>
      <c r="C290" s="3" t="s">
        <v>915</v>
      </c>
      <c r="D290" s="3" t="str">
        <f t="shared" si="28"/>
        <v>Misty Ferguson</v>
      </c>
      <c r="E290" s="3">
        <v>58</v>
      </c>
      <c r="F290" s="3" t="s">
        <v>9</v>
      </c>
      <c r="G290" s="3" t="str">
        <f t="shared" si="30"/>
        <v>Male</v>
      </c>
      <c r="H290" s="3" t="s">
        <v>916</v>
      </c>
      <c r="I290" s="3" t="str">
        <f t="shared" si="31"/>
        <v>North Joseside</v>
      </c>
      <c r="J290" s="3" t="s">
        <v>167</v>
      </c>
      <c r="K290" s="3" t="str">
        <f t="shared" si="32"/>
        <v>Connecticut</v>
      </c>
      <c r="L290" s="3" t="s">
        <v>12</v>
      </c>
      <c r="M290" s="3" t="str">
        <f t="shared" si="33"/>
        <v>Usa</v>
      </c>
      <c r="N290" s="3" t="s">
        <v>13</v>
      </c>
      <c r="O290" s="3" t="str">
        <f t="shared" si="34"/>
        <v>Gold</v>
      </c>
    </row>
    <row r="291" spans="1:15" x14ac:dyDescent="0.3">
      <c r="A291" s="4" t="s">
        <v>917</v>
      </c>
      <c r="B291" s="4" t="str">
        <f t="shared" si="29"/>
        <v>Cust1289</v>
      </c>
      <c r="C291" s="3" t="s">
        <v>918</v>
      </c>
      <c r="D291" s="3" t="str">
        <f t="shared" si="28"/>
        <v>Jennifer Figueroa</v>
      </c>
      <c r="E291" s="3">
        <v>45</v>
      </c>
      <c r="F291" s="3" t="s">
        <v>9</v>
      </c>
      <c r="G291" s="3" t="str">
        <f t="shared" si="30"/>
        <v>Male</v>
      </c>
      <c r="H291" s="3" t="s">
        <v>919</v>
      </c>
      <c r="I291" s="3" t="str">
        <f t="shared" si="31"/>
        <v>North Brookestad</v>
      </c>
      <c r="J291" s="3" t="s">
        <v>25</v>
      </c>
      <c r="K291" s="3" t="str">
        <f t="shared" si="32"/>
        <v>Ohio</v>
      </c>
      <c r="L291" s="3" t="s">
        <v>12</v>
      </c>
      <c r="M291" s="3" t="str">
        <f t="shared" si="33"/>
        <v>Usa</v>
      </c>
      <c r="N291" s="3" t="s">
        <v>26</v>
      </c>
      <c r="O291" s="3" t="str">
        <f t="shared" si="34"/>
        <v>Bronze</v>
      </c>
    </row>
    <row r="292" spans="1:15" x14ac:dyDescent="0.3">
      <c r="A292" s="4" t="s">
        <v>920</v>
      </c>
      <c r="B292" s="4" t="str">
        <f t="shared" si="29"/>
        <v>Cust1290</v>
      </c>
      <c r="C292" s="3" t="s">
        <v>921</v>
      </c>
      <c r="D292" s="3" t="str">
        <f t="shared" si="28"/>
        <v>Chase Williams Md</v>
      </c>
      <c r="E292" s="3">
        <v>52</v>
      </c>
      <c r="F292" s="3" t="s">
        <v>16</v>
      </c>
      <c r="G292" s="3" t="str">
        <f t="shared" si="30"/>
        <v>Female</v>
      </c>
      <c r="H292" s="3" t="s">
        <v>922</v>
      </c>
      <c r="I292" s="3" t="str">
        <f t="shared" si="31"/>
        <v>Sherimouth</v>
      </c>
      <c r="J292" s="3" t="s">
        <v>287</v>
      </c>
      <c r="K292" s="3" t="str">
        <f t="shared" si="32"/>
        <v>Virginia</v>
      </c>
      <c r="L292" s="3" t="s">
        <v>12</v>
      </c>
      <c r="M292" s="3" t="str">
        <f t="shared" si="33"/>
        <v>Usa</v>
      </c>
      <c r="N292" s="3" t="s">
        <v>31</v>
      </c>
      <c r="O292" s="3" t="str">
        <f t="shared" si="34"/>
        <v>Silver</v>
      </c>
    </row>
    <row r="293" spans="1:15" x14ac:dyDescent="0.3">
      <c r="A293" s="4" t="s">
        <v>923</v>
      </c>
      <c r="B293" s="4" t="str">
        <f t="shared" si="29"/>
        <v>Cust1291</v>
      </c>
      <c r="C293" s="3" t="s">
        <v>924</v>
      </c>
      <c r="D293" s="3" t="str">
        <f t="shared" si="28"/>
        <v>James Powell</v>
      </c>
      <c r="E293" s="3">
        <v>40</v>
      </c>
      <c r="F293" s="3" t="s">
        <v>16</v>
      </c>
      <c r="G293" s="3" t="str">
        <f t="shared" si="30"/>
        <v>Female</v>
      </c>
      <c r="H293" s="3" t="s">
        <v>925</v>
      </c>
      <c r="I293" s="3" t="str">
        <f t="shared" si="31"/>
        <v>West Beverlymouth</v>
      </c>
      <c r="J293" s="3" t="s">
        <v>113</v>
      </c>
      <c r="K293" s="3" t="str">
        <f t="shared" si="32"/>
        <v>Missouri</v>
      </c>
      <c r="L293" s="3" t="s">
        <v>12</v>
      </c>
      <c r="M293" s="3" t="str">
        <f t="shared" si="33"/>
        <v>Usa</v>
      </c>
      <c r="N293" s="3" t="s">
        <v>26</v>
      </c>
      <c r="O293" s="3" t="str">
        <f t="shared" si="34"/>
        <v>Bronze</v>
      </c>
    </row>
    <row r="294" spans="1:15" x14ac:dyDescent="0.3">
      <c r="A294" s="4" t="s">
        <v>926</v>
      </c>
      <c r="B294" s="4" t="str">
        <f t="shared" si="29"/>
        <v>Cust1292</v>
      </c>
      <c r="C294" s="3" t="s">
        <v>927</v>
      </c>
      <c r="D294" s="3" t="str">
        <f t="shared" si="28"/>
        <v>Ricardo Jones</v>
      </c>
      <c r="E294" s="3">
        <v>30</v>
      </c>
      <c r="F294" s="3" t="s">
        <v>9</v>
      </c>
      <c r="G294" s="3" t="str">
        <f t="shared" si="30"/>
        <v>Male</v>
      </c>
      <c r="H294" s="3" t="s">
        <v>928</v>
      </c>
      <c r="I294" s="3" t="str">
        <f t="shared" si="31"/>
        <v>Danielland</v>
      </c>
      <c r="J294" s="3" t="s">
        <v>201</v>
      </c>
      <c r="K294" s="3" t="str">
        <f t="shared" si="32"/>
        <v>Minnesota</v>
      </c>
      <c r="L294" s="3" t="s">
        <v>12</v>
      </c>
      <c r="M294" s="3" t="str">
        <f t="shared" si="33"/>
        <v>Usa</v>
      </c>
      <c r="N294" s="3" t="s">
        <v>31</v>
      </c>
      <c r="O294" s="3" t="str">
        <f t="shared" si="34"/>
        <v>Silver</v>
      </c>
    </row>
    <row r="295" spans="1:15" x14ac:dyDescent="0.3">
      <c r="A295" s="4" t="s">
        <v>929</v>
      </c>
      <c r="B295" s="4" t="str">
        <f t="shared" si="29"/>
        <v>Cust1293</v>
      </c>
      <c r="C295" s="3" t="s">
        <v>930</v>
      </c>
      <c r="D295" s="3" t="str">
        <f t="shared" si="28"/>
        <v>Gloria Taylor</v>
      </c>
      <c r="E295" s="3">
        <v>56</v>
      </c>
      <c r="F295" s="3" t="s">
        <v>16</v>
      </c>
      <c r="G295" s="3" t="str">
        <f t="shared" si="30"/>
        <v>Female</v>
      </c>
      <c r="H295" s="3" t="s">
        <v>931</v>
      </c>
      <c r="I295" s="3" t="str">
        <f t="shared" si="31"/>
        <v>North Daniel</v>
      </c>
      <c r="J295" s="3" t="s">
        <v>328</v>
      </c>
      <c r="K295" s="3" t="str">
        <f t="shared" si="32"/>
        <v>Louisiana</v>
      </c>
      <c r="L295" s="3" t="s">
        <v>12</v>
      </c>
      <c r="M295" s="3" t="str">
        <f t="shared" si="33"/>
        <v>Usa</v>
      </c>
      <c r="N295" s="3" t="s">
        <v>19</v>
      </c>
      <c r="O295" s="3" t="str">
        <f t="shared" si="34"/>
        <v>Platinum</v>
      </c>
    </row>
    <row r="296" spans="1:15" x14ac:dyDescent="0.3">
      <c r="A296" s="4" t="s">
        <v>932</v>
      </c>
      <c r="B296" s="4" t="str">
        <f t="shared" si="29"/>
        <v>Cust1294</v>
      </c>
      <c r="C296" s="3" t="s">
        <v>933</v>
      </c>
      <c r="D296" s="3" t="str">
        <f t="shared" si="28"/>
        <v>Lisa Chandler</v>
      </c>
      <c r="E296" s="3">
        <v>29</v>
      </c>
      <c r="F296" s="3" t="s">
        <v>9</v>
      </c>
      <c r="G296" s="3" t="str">
        <f t="shared" si="30"/>
        <v>Male</v>
      </c>
      <c r="H296" s="3" t="s">
        <v>573</v>
      </c>
      <c r="I296" s="3" t="str">
        <f t="shared" si="31"/>
        <v>Port Richard</v>
      </c>
      <c r="J296" s="3" t="s">
        <v>66</v>
      </c>
      <c r="K296" s="3" t="str">
        <f t="shared" si="32"/>
        <v>Montana</v>
      </c>
      <c r="L296" s="3" t="s">
        <v>12</v>
      </c>
      <c r="M296" s="3" t="str">
        <f t="shared" si="33"/>
        <v>Usa</v>
      </c>
      <c r="N296" s="3" t="s">
        <v>19</v>
      </c>
      <c r="O296" s="3" t="str">
        <f t="shared" si="34"/>
        <v>Platinum</v>
      </c>
    </row>
    <row r="297" spans="1:15" x14ac:dyDescent="0.3">
      <c r="A297" s="4" t="s">
        <v>934</v>
      </c>
      <c r="B297" s="4" t="str">
        <f t="shared" si="29"/>
        <v>Cust1295</v>
      </c>
      <c r="C297" s="3" t="s">
        <v>935</v>
      </c>
      <c r="D297" s="3" t="str">
        <f t="shared" si="28"/>
        <v>Crystal Waters</v>
      </c>
      <c r="E297" s="3">
        <v>19</v>
      </c>
      <c r="F297" s="3" t="s">
        <v>16</v>
      </c>
      <c r="G297" s="3" t="str">
        <f t="shared" si="30"/>
        <v>Female</v>
      </c>
      <c r="H297" s="3" t="s">
        <v>936</v>
      </c>
      <c r="I297" s="3" t="str">
        <f t="shared" si="31"/>
        <v>North Michelleport</v>
      </c>
      <c r="J297" s="3" t="s">
        <v>62</v>
      </c>
      <c r="K297" s="3" t="str">
        <f t="shared" si="32"/>
        <v>Kansas</v>
      </c>
      <c r="L297" s="3" t="s">
        <v>12</v>
      </c>
      <c r="M297" s="3" t="str">
        <f t="shared" si="33"/>
        <v>Usa</v>
      </c>
      <c r="N297" s="3" t="s">
        <v>26</v>
      </c>
      <c r="O297" s="3" t="str">
        <f t="shared" si="34"/>
        <v>Bronze</v>
      </c>
    </row>
    <row r="298" spans="1:15" x14ac:dyDescent="0.3">
      <c r="A298" s="4" t="s">
        <v>937</v>
      </c>
      <c r="B298" s="4" t="str">
        <f t="shared" si="29"/>
        <v>Cust1296</v>
      </c>
      <c r="C298" s="3" t="s">
        <v>938</v>
      </c>
      <c r="D298" s="3" t="str">
        <f t="shared" si="28"/>
        <v>Jared Moran</v>
      </c>
      <c r="E298" s="3">
        <v>28</v>
      </c>
      <c r="F298" s="3" t="s">
        <v>16</v>
      </c>
      <c r="G298" s="3" t="str">
        <f t="shared" si="30"/>
        <v>Female</v>
      </c>
      <c r="H298" s="3" t="s">
        <v>297</v>
      </c>
      <c r="I298" s="3" t="str">
        <f t="shared" si="31"/>
        <v>South David</v>
      </c>
      <c r="J298" s="3" t="s">
        <v>43</v>
      </c>
      <c r="K298" s="3" t="str">
        <f t="shared" si="32"/>
        <v>West Virginia</v>
      </c>
      <c r="L298" s="3" t="s">
        <v>12</v>
      </c>
      <c r="M298" s="3" t="str">
        <f t="shared" si="33"/>
        <v>Usa</v>
      </c>
      <c r="N298" s="3" t="s">
        <v>26</v>
      </c>
      <c r="O298" s="3" t="str">
        <f t="shared" si="34"/>
        <v>Bronze</v>
      </c>
    </row>
    <row r="299" spans="1:15" x14ac:dyDescent="0.3">
      <c r="A299" s="4" t="s">
        <v>939</v>
      </c>
      <c r="B299" s="4" t="str">
        <f t="shared" si="29"/>
        <v>Cust1297</v>
      </c>
      <c r="C299" s="3" t="s">
        <v>940</v>
      </c>
      <c r="D299" s="3" t="str">
        <f t="shared" si="28"/>
        <v>Jennifer Carr</v>
      </c>
      <c r="E299" s="3">
        <v>47</v>
      </c>
      <c r="F299" s="3" t="s">
        <v>16</v>
      </c>
      <c r="G299" s="3" t="str">
        <f t="shared" si="30"/>
        <v>Female</v>
      </c>
      <c r="H299" s="3" t="s">
        <v>941</v>
      </c>
      <c r="I299" s="3" t="str">
        <f t="shared" si="31"/>
        <v>Lake Brett</v>
      </c>
      <c r="J299" s="3" t="s">
        <v>113</v>
      </c>
      <c r="K299" s="3" t="str">
        <f t="shared" si="32"/>
        <v>Missouri</v>
      </c>
      <c r="L299" s="3" t="s">
        <v>12</v>
      </c>
      <c r="M299" s="3" t="str">
        <f t="shared" si="33"/>
        <v>Usa</v>
      </c>
      <c r="N299" s="3" t="s">
        <v>31</v>
      </c>
      <c r="O299" s="3" t="str">
        <f t="shared" si="34"/>
        <v>Silver</v>
      </c>
    </row>
    <row r="300" spans="1:15" x14ac:dyDescent="0.3">
      <c r="A300" s="4" t="s">
        <v>942</v>
      </c>
      <c r="B300" s="4" t="str">
        <f t="shared" si="29"/>
        <v>Cust1298</v>
      </c>
      <c r="C300" s="3" t="s">
        <v>943</v>
      </c>
      <c r="D300" s="3" t="str">
        <f t="shared" si="28"/>
        <v>Tracy Stephens</v>
      </c>
      <c r="E300" s="3">
        <v>64</v>
      </c>
      <c r="F300" s="3" t="s">
        <v>9</v>
      </c>
      <c r="G300" s="3" t="str">
        <f t="shared" si="30"/>
        <v>Male</v>
      </c>
      <c r="H300" s="3" t="s">
        <v>944</v>
      </c>
      <c r="I300" s="3" t="str">
        <f t="shared" si="31"/>
        <v>New Joshuatown</v>
      </c>
      <c r="J300" s="3" t="s">
        <v>434</v>
      </c>
      <c r="K300" s="3" t="str">
        <f t="shared" si="32"/>
        <v>Maine</v>
      </c>
      <c r="L300" s="3" t="s">
        <v>12</v>
      </c>
      <c r="M300" s="3" t="str">
        <f t="shared" si="33"/>
        <v>Usa</v>
      </c>
      <c r="N300" s="3" t="s">
        <v>19</v>
      </c>
      <c r="O300" s="3" t="str">
        <f t="shared" si="34"/>
        <v>Platinum</v>
      </c>
    </row>
    <row r="301" spans="1:15" x14ac:dyDescent="0.3">
      <c r="A301" s="4" t="s">
        <v>945</v>
      </c>
      <c r="B301" s="4" t="str">
        <f t="shared" si="29"/>
        <v>Cust1299</v>
      </c>
      <c r="C301" s="3" t="s">
        <v>946</v>
      </c>
      <c r="D301" s="3" t="str">
        <f t="shared" si="28"/>
        <v>Stephanie Jacobs</v>
      </c>
      <c r="E301" s="3">
        <v>48</v>
      </c>
      <c r="F301" s="3" t="s">
        <v>16</v>
      </c>
      <c r="G301" s="3" t="str">
        <f t="shared" si="30"/>
        <v>Female</v>
      </c>
      <c r="H301" s="3" t="s">
        <v>947</v>
      </c>
      <c r="I301" s="3" t="str">
        <f t="shared" si="31"/>
        <v>West Robinmouth</v>
      </c>
      <c r="J301" s="3" t="s">
        <v>328</v>
      </c>
      <c r="K301" s="3" t="str">
        <f t="shared" si="32"/>
        <v>Louisiana</v>
      </c>
      <c r="L301" s="3" t="s">
        <v>12</v>
      </c>
      <c r="M301" s="3" t="str">
        <f t="shared" si="33"/>
        <v>Usa</v>
      </c>
      <c r="N301" s="3" t="s">
        <v>19</v>
      </c>
      <c r="O301" s="3" t="str">
        <f t="shared" si="34"/>
        <v>Platinum</v>
      </c>
    </row>
    <row r="302" spans="1:15" x14ac:dyDescent="0.3">
      <c r="A302" s="4" t="s">
        <v>948</v>
      </c>
      <c r="B302" s="4" t="str">
        <f t="shared" si="29"/>
        <v>Cust1300</v>
      </c>
      <c r="C302" s="3" t="s">
        <v>949</v>
      </c>
      <c r="D302" s="3" t="str">
        <f t="shared" si="28"/>
        <v>Matthew Avery</v>
      </c>
      <c r="E302" s="3">
        <v>29</v>
      </c>
      <c r="F302" s="3" t="s">
        <v>9</v>
      </c>
      <c r="G302" s="3" t="str">
        <f t="shared" si="30"/>
        <v>Male</v>
      </c>
      <c r="H302" s="3" t="s">
        <v>950</v>
      </c>
      <c r="I302" s="3" t="str">
        <f t="shared" si="31"/>
        <v>Lake Melissashire</v>
      </c>
      <c r="J302" s="3" t="s">
        <v>35</v>
      </c>
      <c r="K302" s="3" t="str">
        <f t="shared" si="32"/>
        <v>Oregon</v>
      </c>
      <c r="L302" s="3" t="s">
        <v>12</v>
      </c>
      <c r="M302" s="3" t="str">
        <f t="shared" si="33"/>
        <v>Usa</v>
      </c>
      <c r="N302" s="3" t="s">
        <v>31</v>
      </c>
      <c r="O302" s="3" t="str">
        <f t="shared" si="34"/>
        <v>Silver</v>
      </c>
    </row>
    <row r="303" spans="1:15" x14ac:dyDescent="0.3">
      <c r="A303" s="4" t="s">
        <v>951</v>
      </c>
      <c r="B303" s="4" t="str">
        <f t="shared" si="29"/>
        <v>Cust1301</v>
      </c>
      <c r="C303" s="3" t="s">
        <v>952</v>
      </c>
      <c r="D303" s="3" t="str">
        <f t="shared" si="28"/>
        <v>Ryan Kane</v>
      </c>
      <c r="E303" s="3">
        <v>50</v>
      </c>
      <c r="F303" s="3" t="s">
        <v>9</v>
      </c>
      <c r="G303" s="3" t="str">
        <f t="shared" si="30"/>
        <v>Male</v>
      </c>
      <c r="H303" s="3" t="s">
        <v>953</v>
      </c>
      <c r="I303" s="3" t="str">
        <f t="shared" si="31"/>
        <v>West Bruceburgh</v>
      </c>
      <c r="J303" s="3" t="s">
        <v>287</v>
      </c>
      <c r="K303" s="3" t="str">
        <f t="shared" si="32"/>
        <v>Virginia</v>
      </c>
      <c r="L303" s="3" t="s">
        <v>12</v>
      </c>
      <c r="M303" s="3" t="str">
        <f t="shared" si="33"/>
        <v>Usa</v>
      </c>
      <c r="N303" s="3" t="s">
        <v>13</v>
      </c>
      <c r="O303" s="3" t="str">
        <f t="shared" si="34"/>
        <v>Gold</v>
      </c>
    </row>
    <row r="304" spans="1:15" x14ac:dyDescent="0.3">
      <c r="A304" s="4" t="s">
        <v>954</v>
      </c>
      <c r="B304" s="4" t="str">
        <f t="shared" si="29"/>
        <v>Cust1302</v>
      </c>
      <c r="C304" s="3" t="s">
        <v>955</v>
      </c>
      <c r="D304" s="3" t="str">
        <f t="shared" si="28"/>
        <v>Edward Cole</v>
      </c>
      <c r="E304" s="3">
        <v>36</v>
      </c>
      <c r="F304" s="3" t="s">
        <v>9</v>
      </c>
      <c r="G304" s="3" t="str">
        <f t="shared" si="30"/>
        <v>Male</v>
      </c>
      <c r="H304" s="3" t="s">
        <v>956</v>
      </c>
      <c r="I304" s="3" t="str">
        <f t="shared" si="31"/>
        <v>Lake Charlotte</v>
      </c>
      <c r="J304" s="3" t="s">
        <v>133</v>
      </c>
      <c r="K304" s="3" t="str">
        <f t="shared" si="32"/>
        <v>Arizona</v>
      </c>
      <c r="L304" s="3" t="s">
        <v>12</v>
      </c>
      <c r="M304" s="3" t="str">
        <f t="shared" si="33"/>
        <v>Usa</v>
      </c>
      <c r="N304" s="3" t="s">
        <v>13</v>
      </c>
      <c r="O304" s="3" t="str">
        <f t="shared" si="34"/>
        <v>Gold</v>
      </c>
    </row>
    <row r="305" spans="1:15" x14ac:dyDescent="0.3">
      <c r="A305" s="4" t="s">
        <v>957</v>
      </c>
      <c r="B305" s="4" t="str">
        <f t="shared" si="29"/>
        <v>Cust1303</v>
      </c>
      <c r="C305" s="3" t="s">
        <v>958</v>
      </c>
      <c r="D305" s="3" t="str">
        <f t="shared" si="28"/>
        <v>John Sloan</v>
      </c>
      <c r="E305" s="3">
        <v>23</v>
      </c>
      <c r="F305" s="3" t="s">
        <v>16</v>
      </c>
      <c r="G305" s="3" t="str">
        <f t="shared" si="30"/>
        <v>Female</v>
      </c>
      <c r="H305" s="3" t="s">
        <v>959</v>
      </c>
      <c r="I305" s="3" t="str">
        <f t="shared" si="31"/>
        <v>East Johntown</v>
      </c>
      <c r="J305" s="3" t="s">
        <v>92</v>
      </c>
      <c r="K305" s="3" t="str">
        <f t="shared" si="32"/>
        <v>Delaware</v>
      </c>
      <c r="L305" s="3" t="s">
        <v>12</v>
      </c>
      <c r="M305" s="3" t="str">
        <f t="shared" si="33"/>
        <v>Usa</v>
      </c>
      <c r="N305" s="3" t="s">
        <v>19</v>
      </c>
      <c r="O305" s="3" t="str">
        <f t="shared" si="34"/>
        <v>Platinum</v>
      </c>
    </row>
    <row r="306" spans="1:15" x14ac:dyDescent="0.3">
      <c r="A306" s="4" t="s">
        <v>960</v>
      </c>
      <c r="B306" s="4" t="str">
        <f t="shared" si="29"/>
        <v>Cust1304</v>
      </c>
      <c r="C306" s="3" t="s">
        <v>961</v>
      </c>
      <c r="D306" s="3" t="str">
        <f t="shared" si="28"/>
        <v>Miss Alexandria Li Dvm</v>
      </c>
      <c r="E306" s="3">
        <v>41</v>
      </c>
      <c r="F306" s="3" t="s">
        <v>9</v>
      </c>
      <c r="G306" s="3" t="str">
        <f t="shared" si="30"/>
        <v>Male</v>
      </c>
      <c r="H306" s="3" t="s">
        <v>962</v>
      </c>
      <c r="I306" s="3" t="str">
        <f t="shared" si="31"/>
        <v>Port Jenniferton</v>
      </c>
      <c r="J306" s="3" t="s">
        <v>62</v>
      </c>
      <c r="K306" s="3" t="str">
        <f t="shared" si="32"/>
        <v>Kansas</v>
      </c>
      <c r="L306" s="3" t="s">
        <v>12</v>
      </c>
      <c r="M306" s="3" t="str">
        <f t="shared" si="33"/>
        <v>Usa</v>
      </c>
      <c r="N306" s="3" t="s">
        <v>31</v>
      </c>
      <c r="O306" s="3" t="str">
        <f t="shared" si="34"/>
        <v>Silver</v>
      </c>
    </row>
    <row r="307" spans="1:15" x14ac:dyDescent="0.3">
      <c r="A307" s="4" t="s">
        <v>963</v>
      </c>
      <c r="B307" s="4" t="str">
        <f t="shared" si="29"/>
        <v>Cust1305</v>
      </c>
      <c r="C307" s="3" t="s">
        <v>964</v>
      </c>
      <c r="D307" s="3" t="str">
        <f t="shared" si="28"/>
        <v>Roberta Green</v>
      </c>
      <c r="E307" s="3">
        <v>64</v>
      </c>
      <c r="F307" s="3" t="s">
        <v>9</v>
      </c>
      <c r="G307" s="3" t="str">
        <f t="shared" si="30"/>
        <v>Male</v>
      </c>
      <c r="H307" s="3" t="s">
        <v>965</v>
      </c>
      <c r="I307" s="3" t="str">
        <f t="shared" si="31"/>
        <v>West Joseph</v>
      </c>
      <c r="J307" s="3" t="s">
        <v>74</v>
      </c>
      <c r="K307" s="3" t="str">
        <f t="shared" si="32"/>
        <v>Washington</v>
      </c>
      <c r="L307" s="3" t="s">
        <v>12</v>
      </c>
      <c r="M307" s="3" t="str">
        <f t="shared" si="33"/>
        <v>Usa</v>
      </c>
      <c r="N307" s="3" t="s">
        <v>19</v>
      </c>
      <c r="O307" s="3" t="str">
        <f t="shared" si="34"/>
        <v>Platinum</v>
      </c>
    </row>
    <row r="308" spans="1:15" x14ac:dyDescent="0.3">
      <c r="A308" s="4" t="s">
        <v>966</v>
      </c>
      <c r="B308" s="4" t="str">
        <f t="shared" si="29"/>
        <v>Cust1306</v>
      </c>
      <c r="C308" s="3" t="s">
        <v>967</v>
      </c>
      <c r="D308" s="3" t="str">
        <f t="shared" si="28"/>
        <v>Angela Robinson</v>
      </c>
      <c r="E308" s="3">
        <v>44</v>
      </c>
      <c r="F308" s="3" t="s">
        <v>9</v>
      </c>
      <c r="G308" s="3" t="str">
        <f t="shared" si="30"/>
        <v>Male</v>
      </c>
      <c r="H308" s="3" t="s">
        <v>968</v>
      </c>
      <c r="I308" s="3" t="str">
        <f t="shared" si="31"/>
        <v>New Nicholasstad</v>
      </c>
      <c r="J308" s="3" t="s">
        <v>237</v>
      </c>
      <c r="K308" s="3" t="str">
        <f t="shared" si="32"/>
        <v>Tennessee</v>
      </c>
      <c r="L308" s="3" t="s">
        <v>12</v>
      </c>
      <c r="M308" s="3" t="str">
        <f t="shared" si="33"/>
        <v>Usa</v>
      </c>
      <c r="N308" s="3" t="s">
        <v>19</v>
      </c>
      <c r="O308" s="3" t="str">
        <f t="shared" si="34"/>
        <v>Platinum</v>
      </c>
    </row>
    <row r="309" spans="1:15" x14ac:dyDescent="0.3">
      <c r="A309" s="4" t="s">
        <v>969</v>
      </c>
      <c r="B309" s="4" t="str">
        <f t="shared" si="29"/>
        <v>Cust1307</v>
      </c>
      <c r="C309" s="3" t="s">
        <v>970</v>
      </c>
      <c r="D309" s="3" t="str">
        <f t="shared" si="28"/>
        <v>Brandy Thompson</v>
      </c>
      <c r="E309" s="3">
        <v>56</v>
      </c>
      <c r="F309" s="3" t="s">
        <v>16</v>
      </c>
      <c r="G309" s="3" t="str">
        <f t="shared" si="30"/>
        <v>Female</v>
      </c>
      <c r="H309" s="3" t="s">
        <v>971</v>
      </c>
      <c r="I309" s="3" t="str">
        <f t="shared" si="31"/>
        <v>West Patriciaview</v>
      </c>
      <c r="J309" s="3" t="s">
        <v>22</v>
      </c>
      <c r="K309" s="3" t="str">
        <f t="shared" si="32"/>
        <v>Alabama</v>
      </c>
      <c r="L309" s="3" t="s">
        <v>12</v>
      </c>
      <c r="M309" s="3" t="str">
        <f t="shared" si="33"/>
        <v>Usa</v>
      </c>
      <c r="N309" s="3" t="s">
        <v>26</v>
      </c>
      <c r="O309" s="3" t="str">
        <f t="shared" si="34"/>
        <v>Bronze</v>
      </c>
    </row>
    <row r="310" spans="1:15" x14ac:dyDescent="0.3">
      <c r="A310" s="4" t="s">
        <v>972</v>
      </c>
      <c r="B310" s="4" t="str">
        <f t="shared" si="29"/>
        <v>Cust1308</v>
      </c>
      <c r="C310" s="3" t="s">
        <v>973</v>
      </c>
      <c r="D310" s="3" t="str">
        <f t="shared" si="28"/>
        <v>Jennifer Zamora</v>
      </c>
      <c r="E310" s="3">
        <v>60</v>
      </c>
      <c r="F310" s="3" t="s">
        <v>16</v>
      </c>
      <c r="G310" s="3" t="str">
        <f t="shared" si="30"/>
        <v>Female</v>
      </c>
      <c r="H310" s="3" t="s">
        <v>974</v>
      </c>
      <c r="I310" s="3" t="str">
        <f t="shared" si="31"/>
        <v>Sarahland</v>
      </c>
      <c r="J310" s="3" t="s">
        <v>267</v>
      </c>
      <c r="K310" s="3" t="str">
        <f t="shared" si="32"/>
        <v>Iowa</v>
      </c>
      <c r="L310" s="3" t="s">
        <v>12</v>
      </c>
      <c r="M310" s="3" t="str">
        <f t="shared" si="33"/>
        <v>Usa</v>
      </c>
      <c r="N310" s="3" t="s">
        <v>13</v>
      </c>
      <c r="O310" s="3" t="str">
        <f t="shared" si="34"/>
        <v>Gold</v>
      </c>
    </row>
    <row r="311" spans="1:15" x14ac:dyDescent="0.3">
      <c r="A311" s="4" t="s">
        <v>975</v>
      </c>
      <c r="B311" s="4" t="str">
        <f t="shared" si="29"/>
        <v>Cust1309</v>
      </c>
      <c r="C311" s="3" t="s">
        <v>976</v>
      </c>
      <c r="D311" s="3" t="str">
        <f t="shared" si="28"/>
        <v>Stacy Collins</v>
      </c>
      <c r="E311" s="3">
        <v>41</v>
      </c>
      <c r="F311" s="3" t="s">
        <v>16</v>
      </c>
      <c r="G311" s="3" t="str">
        <f t="shared" si="30"/>
        <v>Female</v>
      </c>
      <c r="H311" s="3" t="s">
        <v>977</v>
      </c>
      <c r="I311" s="3" t="str">
        <f t="shared" si="31"/>
        <v>Randychester</v>
      </c>
      <c r="J311" s="3" t="s">
        <v>30</v>
      </c>
      <c r="K311" s="3" t="str">
        <f t="shared" si="32"/>
        <v>California</v>
      </c>
      <c r="L311" s="3" t="s">
        <v>12</v>
      </c>
      <c r="M311" s="3" t="str">
        <f t="shared" si="33"/>
        <v>Usa</v>
      </c>
      <c r="N311" s="3" t="s">
        <v>26</v>
      </c>
      <c r="O311" s="3" t="str">
        <f t="shared" si="34"/>
        <v>Bronze</v>
      </c>
    </row>
    <row r="312" spans="1:15" x14ac:dyDescent="0.3">
      <c r="A312" s="4" t="s">
        <v>978</v>
      </c>
      <c r="B312" s="4" t="str">
        <f t="shared" si="29"/>
        <v>Cust1310</v>
      </c>
      <c r="C312" s="3" t="s">
        <v>979</v>
      </c>
      <c r="D312" s="3" t="str">
        <f t="shared" si="28"/>
        <v>Kara Dodson</v>
      </c>
      <c r="E312" s="3">
        <v>20</v>
      </c>
      <c r="F312" s="3" t="s">
        <v>9</v>
      </c>
      <c r="G312" s="3" t="str">
        <f t="shared" si="30"/>
        <v>Male</v>
      </c>
      <c r="H312" s="3" t="s">
        <v>980</v>
      </c>
      <c r="I312" s="3" t="str">
        <f t="shared" si="31"/>
        <v>Joelside</v>
      </c>
      <c r="J312" s="3" t="s">
        <v>171</v>
      </c>
      <c r="K312" s="3" t="str">
        <f t="shared" si="32"/>
        <v>Vermont</v>
      </c>
      <c r="L312" s="3" t="s">
        <v>12</v>
      </c>
      <c r="M312" s="3" t="str">
        <f t="shared" si="33"/>
        <v>Usa</v>
      </c>
      <c r="N312" s="3" t="s">
        <v>31</v>
      </c>
      <c r="O312" s="3" t="str">
        <f t="shared" si="34"/>
        <v>Silver</v>
      </c>
    </row>
    <row r="313" spans="1:15" x14ac:dyDescent="0.3">
      <c r="A313" s="4" t="s">
        <v>981</v>
      </c>
      <c r="B313" s="4" t="str">
        <f t="shared" si="29"/>
        <v>Cust1311</v>
      </c>
      <c r="C313" s="3" t="s">
        <v>982</v>
      </c>
      <c r="D313" s="3" t="str">
        <f t="shared" si="28"/>
        <v>Kevin Larson</v>
      </c>
      <c r="E313" s="3">
        <v>35</v>
      </c>
      <c r="F313" s="3" t="s">
        <v>9</v>
      </c>
      <c r="G313" s="3" t="str">
        <f t="shared" si="30"/>
        <v>Male</v>
      </c>
      <c r="H313" s="3" t="s">
        <v>983</v>
      </c>
      <c r="I313" s="3" t="str">
        <f t="shared" si="31"/>
        <v>Port Edwardmouth</v>
      </c>
      <c r="J313" s="3" t="s">
        <v>35</v>
      </c>
      <c r="K313" s="3" t="str">
        <f t="shared" si="32"/>
        <v>Oregon</v>
      </c>
      <c r="L313" s="3" t="s">
        <v>12</v>
      </c>
      <c r="M313" s="3" t="str">
        <f t="shared" si="33"/>
        <v>Usa</v>
      </c>
      <c r="N313" s="3" t="s">
        <v>19</v>
      </c>
      <c r="O313" s="3" t="str">
        <f t="shared" si="34"/>
        <v>Platinum</v>
      </c>
    </row>
    <row r="314" spans="1:15" x14ac:dyDescent="0.3">
      <c r="A314" s="4" t="s">
        <v>984</v>
      </c>
      <c r="B314" s="4" t="str">
        <f t="shared" si="29"/>
        <v>Cust1312</v>
      </c>
      <c r="C314" s="3" t="s">
        <v>985</v>
      </c>
      <c r="D314" s="3" t="str">
        <f t="shared" si="28"/>
        <v>Jason Mullins</v>
      </c>
      <c r="E314" s="3">
        <v>47</v>
      </c>
      <c r="F314" s="3" t="s">
        <v>16</v>
      </c>
      <c r="G314" s="3" t="str">
        <f t="shared" si="30"/>
        <v>Female</v>
      </c>
      <c r="H314" s="3" t="s">
        <v>986</v>
      </c>
      <c r="I314" s="3" t="str">
        <f t="shared" si="31"/>
        <v>Brianchester</v>
      </c>
      <c r="J314" s="3" t="s">
        <v>92</v>
      </c>
      <c r="K314" s="3" t="str">
        <f t="shared" si="32"/>
        <v>Delaware</v>
      </c>
      <c r="L314" s="3" t="s">
        <v>12</v>
      </c>
      <c r="M314" s="3" t="str">
        <f t="shared" si="33"/>
        <v>Usa</v>
      </c>
      <c r="N314" s="3" t="s">
        <v>31</v>
      </c>
      <c r="O314" s="3" t="str">
        <f t="shared" si="34"/>
        <v>Silver</v>
      </c>
    </row>
    <row r="315" spans="1:15" x14ac:dyDescent="0.3">
      <c r="A315" s="4" t="s">
        <v>987</v>
      </c>
      <c r="B315" s="4" t="str">
        <f t="shared" si="29"/>
        <v>Cust1313</v>
      </c>
      <c r="C315" s="3" t="s">
        <v>988</v>
      </c>
      <c r="D315" s="3" t="str">
        <f t="shared" si="28"/>
        <v>Elizabeth Jones</v>
      </c>
      <c r="E315" s="3">
        <v>62</v>
      </c>
      <c r="F315" s="3" t="s">
        <v>9</v>
      </c>
      <c r="G315" s="3" t="str">
        <f t="shared" si="30"/>
        <v>Male</v>
      </c>
      <c r="H315" s="3" t="s">
        <v>989</v>
      </c>
      <c r="I315" s="3" t="str">
        <f t="shared" si="31"/>
        <v>Brownburgh</v>
      </c>
      <c r="J315" s="3" t="s">
        <v>140</v>
      </c>
      <c r="K315" s="3" t="str">
        <f t="shared" si="32"/>
        <v>Maryland</v>
      </c>
      <c r="L315" s="3" t="s">
        <v>12</v>
      </c>
      <c r="M315" s="3" t="str">
        <f t="shared" si="33"/>
        <v>Usa</v>
      </c>
      <c r="N315" s="3" t="s">
        <v>19</v>
      </c>
      <c r="O315" s="3" t="str">
        <f t="shared" si="34"/>
        <v>Platinum</v>
      </c>
    </row>
    <row r="316" spans="1:15" x14ac:dyDescent="0.3">
      <c r="A316" s="4" t="s">
        <v>990</v>
      </c>
      <c r="B316" s="4" t="str">
        <f t="shared" si="29"/>
        <v>Cust1314</v>
      </c>
      <c r="C316" s="3" t="s">
        <v>991</v>
      </c>
      <c r="D316" s="3" t="str">
        <f t="shared" si="28"/>
        <v>Elizabeth Johnson</v>
      </c>
      <c r="E316" s="3">
        <v>53</v>
      </c>
      <c r="F316" s="3" t="s">
        <v>16</v>
      </c>
      <c r="G316" s="3" t="str">
        <f t="shared" si="30"/>
        <v>Female</v>
      </c>
      <c r="H316" s="3" t="s">
        <v>992</v>
      </c>
      <c r="I316" s="3" t="str">
        <f t="shared" si="31"/>
        <v>Anitaland</v>
      </c>
      <c r="J316" s="3" t="s">
        <v>74</v>
      </c>
      <c r="K316" s="3" t="str">
        <f t="shared" si="32"/>
        <v>Washington</v>
      </c>
      <c r="L316" s="3" t="s">
        <v>12</v>
      </c>
      <c r="M316" s="3" t="str">
        <f t="shared" si="33"/>
        <v>Usa</v>
      </c>
      <c r="N316" s="3" t="s">
        <v>31</v>
      </c>
      <c r="O316" s="3" t="str">
        <f t="shared" si="34"/>
        <v>Silver</v>
      </c>
    </row>
    <row r="317" spans="1:15" x14ac:dyDescent="0.3">
      <c r="A317" s="4" t="s">
        <v>993</v>
      </c>
      <c r="B317" s="4" t="str">
        <f t="shared" si="29"/>
        <v>Cust1315</v>
      </c>
      <c r="C317" s="3" t="s">
        <v>994</v>
      </c>
      <c r="D317" s="3" t="str">
        <f t="shared" si="28"/>
        <v>William Rodriguez</v>
      </c>
      <c r="E317" s="3">
        <v>49</v>
      </c>
      <c r="F317" s="3" t="s">
        <v>9</v>
      </c>
      <c r="G317" s="3" t="str">
        <f t="shared" si="30"/>
        <v>Male</v>
      </c>
      <c r="H317" s="3" t="s">
        <v>995</v>
      </c>
      <c r="I317" s="3" t="str">
        <f t="shared" si="31"/>
        <v>Port Chad</v>
      </c>
      <c r="J317" s="3" t="s">
        <v>715</v>
      </c>
      <c r="K317" s="3" t="str">
        <f t="shared" si="32"/>
        <v>Massachusetts</v>
      </c>
      <c r="L317" s="3" t="s">
        <v>12</v>
      </c>
      <c r="M317" s="3" t="str">
        <f t="shared" si="33"/>
        <v>Usa</v>
      </c>
      <c r="N317" s="3" t="s">
        <v>31</v>
      </c>
      <c r="O317" s="3" t="str">
        <f t="shared" si="34"/>
        <v>Silver</v>
      </c>
    </row>
    <row r="318" spans="1:15" x14ac:dyDescent="0.3">
      <c r="A318" s="4" t="s">
        <v>996</v>
      </c>
      <c r="B318" s="4" t="str">
        <f t="shared" si="29"/>
        <v>Cust1316</v>
      </c>
      <c r="C318" s="3" t="s">
        <v>997</v>
      </c>
      <c r="D318" s="3" t="str">
        <f t="shared" si="28"/>
        <v>Robert House</v>
      </c>
      <c r="E318" s="3">
        <v>34</v>
      </c>
      <c r="F318" s="3" t="s">
        <v>9</v>
      </c>
      <c r="G318" s="3" t="str">
        <f t="shared" si="30"/>
        <v>Male</v>
      </c>
      <c r="H318" s="3" t="s">
        <v>998</v>
      </c>
      <c r="I318" s="3" t="str">
        <f t="shared" si="31"/>
        <v>Lake James</v>
      </c>
      <c r="J318" s="3" t="s">
        <v>140</v>
      </c>
      <c r="K318" s="3" t="str">
        <f t="shared" si="32"/>
        <v>Maryland</v>
      </c>
      <c r="L318" s="3" t="s">
        <v>12</v>
      </c>
      <c r="M318" s="3" t="str">
        <f t="shared" si="33"/>
        <v>Usa</v>
      </c>
      <c r="N318" s="3" t="s">
        <v>13</v>
      </c>
      <c r="O318" s="3" t="str">
        <f t="shared" si="34"/>
        <v>Gold</v>
      </c>
    </row>
    <row r="319" spans="1:15" x14ac:dyDescent="0.3">
      <c r="A319" s="4" t="s">
        <v>999</v>
      </c>
      <c r="B319" s="4" t="str">
        <f t="shared" si="29"/>
        <v>Cust1317</v>
      </c>
      <c r="C319" s="3" t="s">
        <v>1000</v>
      </c>
      <c r="D319" s="3" t="str">
        <f t="shared" si="28"/>
        <v>Tiffany Williams</v>
      </c>
      <c r="E319" s="3">
        <v>64</v>
      </c>
      <c r="F319" s="3" t="s">
        <v>16</v>
      </c>
      <c r="G319" s="3" t="str">
        <f t="shared" si="30"/>
        <v>Female</v>
      </c>
      <c r="H319" s="3" t="s">
        <v>1001</v>
      </c>
      <c r="I319" s="3" t="str">
        <f t="shared" si="31"/>
        <v>Richardsport</v>
      </c>
      <c r="J319" s="3" t="s">
        <v>47</v>
      </c>
      <c r="K319" s="3" t="str">
        <f t="shared" si="32"/>
        <v>New Hampshire</v>
      </c>
      <c r="L319" s="3" t="s">
        <v>12</v>
      </c>
      <c r="M319" s="3" t="str">
        <f t="shared" si="33"/>
        <v>Usa</v>
      </c>
      <c r="N319" s="3" t="s">
        <v>13</v>
      </c>
      <c r="O319" s="3" t="str">
        <f t="shared" si="34"/>
        <v>Gold</v>
      </c>
    </row>
    <row r="320" spans="1:15" x14ac:dyDescent="0.3">
      <c r="A320" s="4" t="s">
        <v>1002</v>
      </c>
      <c r="B320" s="4" t="str">
        <f t="shared" si="29"/>
        <v>Cust1318</v>
      </c>
      <c r="C320" s="3" t="s">
        <v>1003</v>
      </c>
      <c r="D320" s="3" t="str">
        <f t="shared" si="28"/>
        <v>Madison Wright</v>
      </c>
      <c r="E320" s="3">
        <v>25</v>
      </c>
      <c r="F320" s="3" t="s">
        <v>9</v>
      </c>
      <c r="G320" s="3" t="str">
        <f t="shared" si="30"/>
        <v>Male</v>
      </c>
      <c r="H320" s="3" t="s">
        <v>1004</v>
      </c>
      <c r="I320" s="3" t="str">
        <f t="shared" si="31"/>
        <v>Monicaview</v>
      </c>
      <c r="J320" s="3" t="s">
        <v>62</v>
      </c>
      <c r="K320" s="3" t="str">
        <f t="shared" si="32"/>
        <v>Kansas</v>
      </c>
      <c r="L320" s="3" t="s">
        <v>12</v>
      </c>
      <c r="M320" s="3" t="str">
        <f t="shared" si="33"/>
        <v>Usa</v>
      </c>
      <c r="N320" s="3" t="s">
        <v>19</v>
      </c>
      <c r="O320" s="3" t="str">
        <f t="shared" si="34"/>
        <v>Platinum</v>
      </c>
    </row>
    <row r="321" spans="1:15" x14ac:dyDescent="0.3">
      <c r="A321" s="4" t="s">
        <v>1005</v>
      </c>
      <c r="B321" s="4" t="str">
        <f t="shared" si="29"/>
        <v>Cust1319</v>
      </c>
      <c r="C321" s="3" t="s">
        <v>1006</v>
      </c>
      <c r="D321" s="3" t="str">
        <f t="shared" si="28"/>
        <v>Casey Simpson</v>
      </c>
      <c r="E321" s="3">
        <v>54</v>
      </c>
      <c r="F321" s="3" t="s">
        <v>9</v>
      </c>
      <c r="G321" s="3" t="str">
        <f t="shared" si="30"/>
        <v>Male</v>
      </c>
      <c r="H321" s="3" t="s">
        <v>1007</v>
      </c>
      <c r="I321" s="3" t="str">
        <f t="shared" si="31"/>
        <v>West Mathewside</v>
      </c>
      <c r="J321" s="3" t="s">
        <v>313</v>
      </c>
      <c r="K321" s="3" t="str">
        <f t="shared" si="32"/>
        <v>Mississippi</v>
      </c>
      <c r="L321" s="3" t="s">
        <v>12</v>
      </c>
      <c r="M321" s="3" t="str">
        <f t="shared" si="33"/>
        <v>Usa</v>
      </c>
      <c r="N321" s="3" t="s">
        <v>19</v>
      </c>
      <c r="O321" s="3" t="str">
        <f t="shared" si="34"/>
        <v>Platinum</v>
      </c>
    </row>
    <row r="322" spans="1:15" x14ac:dyDescent="0.3">
      <c r="A322" s="4" t="s">
        <v>1008</v>
      </c>
      <c r="B322" s="4" t="str">
        <f t="shared" si="29"/>
        <v>Cust1320</v>
      </c>
      <c r="C322" s="3" t="s">
        <v>1009</v>
      </c>
      <c r="D322" s="3" t="str">
        <f t="shared" ref="D322:D385" si="35">PROPER(TRIM(CLEAN(C322)))</f>
        <v>Jessica Gonzalez</v>
      </c>
      <c r="E322" s="3">
        <v>34</v>
      </c>
      <c r="F322" s="3" t="s">
        <v>16</v>
      </c>
      <c r="G322" s="3" t="str">
        <f t="shared" si="30"/>
        <v>Female</v>
      </c>
      <c r="H322" s="3" t="s">
        <v>1010</v>
      </c>
      <c r="I322" s="3" t="str">
        <f t="shared" si="31"/>
        <v>South Darrenland</v>
      </c>
      <c r="J322" s="3" t="s">
        <v>267</v>
      </c>
      <c r="K322" s="3" t="str">
        <f t="shared" si="32"/>
        <v>Iowa</v>
      </c>
      <c r="L322" s="3" t="s">
        <v>12</v>
      </c>
      <c r="M322" s="3" t="str">
        <f t="shared" si="33"/>
        <v>Usa</v>
      </c>
      <c r="N322" s="3" t="s">
        <v>26</v>
      </c>
      <c r="O322" s="3" t="str">
        <f t="shared" si="34"/>
        <v>Bronze</v>
      </c>
    </row>
    <row r="323" spans="1:15" x14ac:dyDescent="0.3">
      <c r="A323" s="4" t="s">
        <v>1011</v>
      </c>
      <c r="B323" s="4" t="str">
        <f t="shared" ref="B323:B386" si="36">PROPER(TRIM(CLEAN(A323)))</f>
        <v>Cust1321</v>
      </c>
      <c r="C323" s="3" t="s">
        <v>1012</v>
      </c>
      <c r="D323" s="3" t="str">
        <f t="shared" si="35"/>
        <v>Darren Burton</v>
      </c>
      <c r="E323" s="3">
        <v>21</v>
      </c>
      <c r="F323" s="3" t="s">
        <v>16</v>
      </c>
      <c r="G323" s="3" t="str">
        <f t="shared" ref="G323:G386" si="37">PROPER(TRIM(CLEAN(F323)))</f>
        <v>Female</v>
      </c>
      <c r="H323" s="3" t="s">
        <v>1013</v>
      </c>
      <c r="I323" s="3" t="str">
        <f t="shared" ref="I323:I386" si="38">PROPER(TRIM(CLEAN(H323)))</f>
        <v>Lake Alice</v>
      </c>
      <c r="J323" s="3" t="s">
        <v>237</v>
      </c>
      <c r="K323" s="3" t="str">
        <f t="shared" ref="K323:K386" si="39">PROPER(TRIM(CLEAN(J323)))</f>
        <v>Tennessee</v>
      </c>
      <c r="L323" s="3" t="s">
        <v>12</v>
      </c>
      <c r="M323" s="3" t="str">
        <f t="shared" ref="M323:M386" si="40">PROPER(TRIM(CLEAN(L323)))</f>
        <v>Usa</v>
      </c>
      <c r="N323" s="3" t="s">
        <v>26</v>
      </c>
      <c r="O323" s="3" t="str">
        <f t="shared" ref="O323:O386" si="41">IF(ISBLANK(N323), "Unknown",N323)</f>
        <v>Bronze</v>
      </c>
    </row>
    <row r="324" spans="1:15" x14ac:dyDescent="0.3">
      <c r="A324" s="4" t="s">
        <v>1014</v>
      </c>
      <c r="B324" s="4" t="str">
        <f t="shared" si="36"/>
        <v>Cust1322</v>
      </c>
      <c r="C324" s="3" t="s">
        <v>1015</v>
      </c>
      <c r="D324" s="3" t="str">
        <f t="shared" si="35"/>
        <v>Samuel Arias</v>
      </c>
      <c r="E324" s="3">
        <v>54</v>
      </c>
      <c r="F324" s="3" t="s">
        <v>9</v>
      </c>
      <c r="G324" s="3" t="str">
        <f t="shared" si="37"/>
        <v>Male</v>
      </c>
      <c r="H324" s="3" t="s">
        <v>1016</v>
      </c>
      <c r="I324" s="3" t="str">
        <f t="shared" si="38"/>
        <v>North Nicole</v>
      </c>
      <c r="J324" s="3" t="s">
        <v>845</v>
      </c>
      <c r="K324" s="3" t="str">
        <f t="shared" si="39"/>
        <v>Wyoming</v>
      </c>
      <c r="L324" s="3" t="s">
        <v>12</v>
      </c>
      <c r="M324" s="3" t="str">
        <f t="shared" si="40"/>
        <v>Usa</v>
      </c>
      <c r="N324" s="3" t="s">
        <v>26</v>
      </c>
      <c r="O324" s="3" t="str">
        <f t="shared" si="41"/>
        <v>Bronze</v>
      </c>
    </row>
    <row r="325" spans="1:15" x14ac:dyDescent="0.3">
      <c r="A325" s="4" t="s">
        <v>1017</v>
      </c>
      <c r="B325" s="4" t="str">
        <f t="shared" si="36"/>
        <v>Cust1323</v>
      </c>
      <c r="C325" s="3" t="s">
        <v>1018</v>
      </c>
      <c r="D325" s="3" t="str">
        <f t="shared" si="35"/>
        <v>Kristy Dunlap</v>
      </c>
      <c r="E325" s="3">
        <v>64</v>
      </c>
      <c r="F325" s="3" t="s">
        <v>16</v>
      </c>
      <c r="G325" s="3" t="str">
        <f t="shared" si="37"/>
        <v>Female</v>
      </c>
      <c r="H325" s="3" t="s">
        <v>1019</v>
      </c>
      <c r="I325" s="3" t="str">
        <f t="shared" si="38"/>
        <v>Whiteport</v>
      </c>
      <c r="J325" s="3" t="s">
        <v>11</v>
      </c>
      <c r="K325" s="3" t="str">
        <f t="shared" si="39"/>
        <v>North Carolina</v>
      </c>
      <c r="L325" s="3" t="s">
        <v>12</v>
      </c>
      <c r="M325" s="3" t="str">
        <f t="shared" si="40"/>
        <v>Usa</v>
      </c>
      <c r="N325" s="3" t="s">
        <v>19</v>
      </c>
      <c r="O325" s="3" t="str">
        <f t="shared" si="41"/>
        <v>Platinum</v>
      </c>
    </row>
    <row r="326" spans="1:15" x14ac:dyDescent="0.3">
      <c r="A326" s="4" t="s">
        <v>1020</v>
      </c>
      <c r="B326" s="4" t="str">
        <f t="shared" si="36"/>
        <v>Cust1324</v>
      </c>
      <c r="C326" s="3" t="s">
        <v>1021</v>
      </c>
      <c r="D326" s="3" t="str">
        <f t="shared" si="35"/>
        <v>Alex Mann Ii</v>
      </c>
      <c r="E326" s="3">
        <v>58</v>
      </c>
      <c r="F326" s="3" t="s">
        <v>9</v>
      </c>
      <c r="G326" s="3" t="str">
        <f t="shared" si="37"/>
        <v>Male</v>
      </c>
      <c r="H326" s="3" t="s">
        <v>1022</v>
      </c>
      <c r="I326" s="3" t="str">
        <f t="shared" si="38"/>
        <v>South Zacharychester</v>
      </c>
      <c r="J326" s="3" t="s">
        <v>96</v>
      </c>
      <c r="K326" s="3" t="str">
        <f t="shared" si="39"/>
        <v>Oklahoma</v>
      </c>
      <c r="L326" s="3" t="s">
        <v>12</v>
      </c>
      <c r="M326" s="3" t="str">
        <f t="shared" si="40"/>
        <v>Usa</v>
      </c>
      <c r="N326" s="3" t="s">
        <v>26</v>
      </c>
      <c r="O326" s="3" t="str">
        <f t="shared" si="41"/>
        <v>Bronze</v>
      </c>
    </row>
    <row r="327" spans="1:15" x14ac:dyDescent="0.3">
      <c r="A327" s="4" t="s">
        <v>1023</v>
      </c>
      <c r="B327" s="4" t="str">
        <f t="shared" si="36"/>
        <v>Cust1325</v>
      </c>
      <c r="C327" s="3" t="s">
        <v>1024</v>
      </c>
      <c r="D327" s="3" t="str">
        <f t="shared" si="35"/>
        <v>Andrew Smith</v>
      </c>
      <c r="E327" s="3">
        <v>60</v>
      </c>
      <c r="F327" s="3" t="s">
        <v>9</v>
      </c>
      <c r="G327" s="3" t="str">
        <f t="shared" si="37"/>
        <v>Male</v>
      </c>
      <c r="H327" s="3" t="s">
        <v>1025</v>
      </c>
      <c r="I327" s="3" t="str">
        <f t="shared" si="38"/>
        <v>East Matthew</v>
      </c>
      <c r="J327" s="3" t="s">
        <v>324</v>
      </c>
      <c r="K327" s="3" t="str">
        <f t="shared" si="39"/>
        <v>Wisconsin</v>
      </c>
      <c r="L327" s="3" t="s">
        <v>12</v>
      </c>
      <c r="M327" s="3" t="str">
        <f t="shared" si="40"/>
        <v>Usa</v>
      </c>
      <c r="N327" s="3" t="s">
        <v>26</v>
      </c>
      <c r="O327" s="3" t="str">
        <f t="shared" si="41"/>
        <v>Bronze</v>
      </c>
    </row>
    <row r="328" spans="1:15" x14ac:dyDescent="0.3">
      <c r="A328" s="4" t="s">
        <v>1026</v>
      </c>
      <c r="B328" s="4" t="str">
        <f t="shared" si="36"/>
        <v>Cust1326</v>
      </c>
      <c r="C328" s="3" t="s">
        <v>1027</v>
      </c>
      <c r="D328" s="3" t="str">
        <f t="shared" si="35"/>
        <v>Robert King</v>
      </c>
      <c r="E328" s="3">
        <v>58</v>
      </c>
      <c r="F328" s="3" t="s">
        <v>16</v>
      </c>
      <c r="G328" s="3" t="str">
        <f t="shared" si="37"/>
        <v>Female</v>
      </c>
      <c r="H328" s="3" t="s">
        <v>1028</v>
      </c>
      <c r="I328" s="3" t="str">
        <f t="shared" si="38"/>
        <v>Cindyton</v>
      </c>
      <c r="J328" s="3" t="s">
        <v>217</v>
      </c>
      <c r="K328" s="3" t="str">
        <f t="shared" si="39"/>
        <v>Rhode Island</v>
      </c>
      <c r="L328" s="3" t="s">
        <v>12</v>
      </c>
      <c r="M328" s="3" t="str">
        <f t="shared" si="40"/>
        <v>Usa</v>
      </c>
      <c r="N328" s="3" t="s">
        <v>13</v>
      </c>
      <c r="O328" s="3" t="str">
        <f t="shared" si="41"/>
        <v>Gold</v>
      </c>
    </row>
    <row r="329" spans="1:15" x14ac:dyDescent="0.3">
      <c r="A329" s="4" t="s">
        <v>1029</v>
      </c>
      <c r="B329" s="4" t="str">
        <f t="shared" si="36"/>
        <v>Cust1327</v>
      </c>
      <c r="C329" s="3" t="s">
        <v>1030</v>
      </c>
      <c r="D329" s="3" t="str">
        <f t="shared" si="35"/>
        <v>Reginald Willis</v>
      </c>
      <c r="E329" s="3">
        <v>62</v>
      </c>
      <c r="F329" s="3" t="s">
        <v>16</v>
      </c>
      <c r="G329" s="3" t="str">
        <f t="shared" si="37"/>
        <v>Female</v>
      </c>
      <c r="H329" s="3" t="s">
        <v>1031</v>
      </c>
      <c r="I329" s="3" t="str">
        <f t="shared" si="38"/>
        <v>Kellybury</v>
      </c>
      <c r="J329" s="3" t="s">
        <v>58</v>
      </c>
      <c r="K329" s="3" t="str">
        <f t="shared" si="39"/>
        <v>New York</v>
      </c>
      <c r="L329" s="3" t="s">
        <v>12</v>
      </c>
      <c r="M329" s="3" t="str">
        <f t="shared" si="40"/>
        <v>Usa</v>
      </c>
      <c r="N329" s="3" t="s">
        <v>26</v>
      </c>
      <c r="O329" s="3" t="str">
        <f t="shared" si="41"/>
        <v>Bronze</v>
      </c>
    </row>
    <row r="330" spans="1:15" x14ac:dyDescent="0.3">
      <c r="A330" s="4" t="s">
        <v>1032</v>
      </c>
      <c r="B330" s="4" t="str">
        <f t="shared" si="36"/>
        <v>Cust1328</v>
      </c>
      <c r="C330" s="3" t="s">
        <v>1033</v>
      </c>
      <c r="D330" s="3" t="str">
        <f t="shared" si="35"/>
        <v>Mario Harvey Jr.</v>
      </c>
      <c r="E330" s="3">
        <v>46</v>
      </c>
      <c r="F330" s="3" t="s">
        <v>9</v>
      </c>
      <c r="G330" s="3" t="str">
        <f t="shared" si="37"/>
        <v>Male</v>
      </c>
      <c r="H330" s="3" t="s">
        <v>1034</v>
      </c>
      <c r="I330" s="3" t="str">
        <f t="shared" si="38"/>
        <v>Jessicaport</v>
      </c>
      <c r="J330" s="3" t="s">
        <v>201</v>
      </c>
      <c r="K330" s="3" t="str">
        <f t="shared" si="39"/>
        <v>Minnesota</v>
      </c>
      <c r="L330" s="3" t="s">
        <v>12</v>
      </c>
      <c r="M330" s="3" t="str">
        <f t="shared" si="40"/>
        <v>Usa</v>
      </c>
      <c r="N330" s="3" t="s">
        <v>19</v>
      </c>
      <c r="O330" s="3" t="str">
        <f t="shared" si="41"/>
        <v>Platinum</v>
      </c>
    </row>
    <row r="331" spans="1:15" x14ac:dyDescent="0.3">
      <c r="A331" s="4" t="s">
        <v>1035</v>
      </c>
      <c r="B331" s="4" t="str">
        <f t="shared" si="36"/>
        <v>Cust1329</v>
      </c>
      <c r="C331" s="3" t="s">
        <v>1036</v>
      </c>
      <c r="D331" s="3" t="str">
        <f t="shared" si="35"/>
        <v>Victor Mcintosh</v>
      </c>
      <c r="E331" s="3">
        <v>62</v>
      </c>
      <c r="F331" s="3" t="s">
        <v>16</v>
      </c>
      <c r="G331" s="3" t="str">
        <f t="shared" si="37"/>
        <v>Female</v>
      </c>
      <c r="H331" s="3" t="s">
        <v>1037</v>
      </c>
      <c r="I331" s="3" t="str">
        <f t="shared" si="38"/>
        <v>Tiffanyshire</v>
      </c>
      <c r="J331" s="3" t="s">
        <v>201</v>
      </c>
      <c r="K331" s="3" t="str">
        <f t="shared" si="39"/>
        <v>Minnesota</v>
      </c>
      <c r="L331" s="3" t="s">
        <v>12</v>
      </c>
      <c r="M331" s="3" t="str">
        <f t="shared" si="40"/>
        <v>Usa</v>
      </c>
      <c r="N331" s="3" t="s">
        <v>26</v>
      </c>
      <c r="O331" s="3" t="str">
        <f t="shared" si="41"/>
        <v>Bronze</v>
      </c>
    </row>
    <row r="332" spans="1:15" x14ac:dyDescent="0.3">
      <c r="A332" s="4" t="s">
        <v>1038</v>
      </c>
      <c r="B332" s="4" t="str">
        <f t="shared" si="36"/>
        <v>Cust1330</v>
      </c>
      <c r="C332" s="3" t="s">
        <v>1039</v>
      </c>
      <c r="D332" s="3" t="str">
        <f t="shared" si="35"/>
        <v>Pamela Mcguire</v>
      </c>
      <c r="E332" s="3">
        <v>54</v>
      </c>
      <c r="F332" s="3" t="s">
        <v>9</v>
      </c>
      <c r="G332" s="3" t="str">
        <f t="shared" si="37"/>
        <v>Male</v>
      </c>
      <c r="H332" s="3" t="s">
        <v>1040</v>
      </c>
      <c r="I332" s="3" t="str">
        <f t="shared" si="38"/>
        <v>South Jasontown</v>
      </c>
      <c r="J332" s="3" t="s">
        <v>194</v>
      </c>
      <c r="K332" s="3" t="str">
        <f t="shared" si="39"/>
        <v>Illinois</v>
      </c>
      <c r="L332" s="3" t="s">
        <v>12</v>
      </c>
      <c r="M332" s="3" t="str">
        <f t="shared" si="40"/>
        <v>Usa</v>
      </c>
      <c r="N332" s="3" t="s">
        <v>19</v>
      </c>
      <c r="O332" s="3" t="str">
        <f t="shared" si="41"/>
        <v>Platinum</v>
      </c>
    </row>
    <row r="333" spans="1:15" x14ac:dyDescent="0.3">
      <c r="A333" s="4" t="s">
        <v>1041</v>
      </c>
      <c r="B333" s="4" t="str">
        <f t="shared" si="36"/>
        <v>Cust1331</v>
      </c>
      <c r="C333" s="3" t="s">
        <v>1042</v>
      </c>
      <c r="D333" s="3" t="str">
        <f t="shared" si="35"/>
        <v>Maria Phillips</v>
      </c>
      <c r="E333" s="3">
        <v>38</v>
      </c>
      <c r="F333" s="3" t="s">
        <v>16</v>
      </c>
      <c r="G333" s="3" t="str">
        <f t="shared" si="37"/>
        <v>Female</v>
      </c>
      <c r="H333" s="3" t="s">
        <v>1043</v>
      </c>
      <c r="I333" s="3" t="str">
        <f t="shared" si="38"/>
        <v>North Kathytown</v>
      </c>
      <c r="J333" s="3" t="s">
        <v>66</v>
      </c>
      <c r="K333" s="3" t="str">
        <f t="shared" si="39"/>
        <v>Montana</v>
      </c>
      <c r="L333" s="3" t="s">
        <v>12</v>
      </c>
      <c r="M333" s="3" t="str">
        <f t="shared" si="40"/>
        <v>Usa</v>
      </c>
      <c r="N333" s="3" t="s">
        <v>26</v>
      </c>
      <c r="O333" s="3" t="str">
        <f t="shared" si="41"/>
        <v>Bronze</v>
      </c>
    </row>
    <row r="334" spans="1:15" x14ac:dyDescent="0.3">
      <c r="A334" s="4" t="s">
        <v>1044</v>
      </c>
      <c r="B334" s="4" t="str">
        <f t="shared" si="36"/>
        <v>Cust1332</v>
      </c>
      <c r="C334" s="3" t="s">
        <v>1045</v>
      </c>
      <c r="D334" s="3" t="str">
        <f t="shared" si="35"/>
        <v>Dr. Lindsay Hanna</v>
      </c>
      <c r="E334" s="3">
        <v>34</v>
      </c>
      <c r="F334" s="3" t="s">
        <v>16</v>
      </c>
      <c r="G334" s="3" t="str">
        <f t="shared" si="37"/>
        <v>Female</v>
      </c>
      <c r="H334" s="3" t="s">
        <v>1046</v>
      </c>
      <c r="I334" s="3" t="str">
        <f t="shared" si="38"/>
        <v>New Paulstad</v>
      </c>
      <c r="J334" s="3" t="s">
        <v>99</v>
      </c>
      <c r="K334" s="3" t="str">
        <f t="shared" si="39"/>
        <v>Hawaii</v>
      </c>
      <c r="L334" s="3" t="s">
        <v>12</v>
      </c>
      <c r="M334" s="3" t="str">
        <f t="shared" si="40"/>
        <v>Usa</v>
      </c>
      <c r="N334" s="3" t="s">
        <v>26</v>
      </c>
      <c r="O334" s="3" t="str">
        <f t="shared" si="41"/>
        <v>Bronze</v>
      </c>
    </row>
    <row r="335" spans="1:15" x14ac:dyDescent="0.3">
      <c r="A335" s="4" t="s">
        <v>1047</v>
      </c>
      <c r="B335" s="4" t="str">
        <f t="shared" si="36"/>
        <v>Cust1333</v>
      </c>
      <c r="C335" s="3" t="s">
        <v>1048</v>
      </c>
      <c r="D335" s="3" t="str">
        <f t="shared" si="35"/>
        <v>Teresa Johnson</v>
      </c>
      <c r="E335" s="3">
        <v>64</v>
      </c>
      <c r="F335" s="3" t="s">
        <v>16</v>
      </c>
      <c r="G335" s="3" t="str">
        <f t="shared" si="37"/>
        <v>Female</v>
      </c>
      <c r="H335" s="3" t="s">
        <v>1049</v>
      </c>
      <c r="I335" s="3" t="str">
        <f t="shared" si="38"/>
        <v>Johnsonbury</v>
      </c>
      <c r="J335" s="3" t="s">
        <v>81</v>
      </c>
      <c r="K335" s="3" t="str">
        <f t="shared" si="39"/>
        <v>Georgia</v>
      </c>
      <c r="L335" s="3" t="s">
        <v>12</v>
      </c>
      <c r="M335" s="3" t="str">
        <f t="shared" si="40"/>
        <v>Usa</v>
      </c>
      <c r="N335" s="3" t="s">
        <v>13</v>
      </c>
      <c r="O335" s="3" t="str">
        <f t="shared" si="41"/>
        <v>Gold</v>
      </c>
    </row>
    <row r="336" spans="1:15" x14ac:dyDescent="0.3">
      <c r="A336" s="4" t="s">
        <v>1050</v>
      </c>
      <c r="B336" s="4" t="str">
        <f t="shared" si="36"/>
        <v>Cust1334</v>
      </c>
      <c r="C336" s="3" t="s">
        <v>1051</v>
      </c>
      <c r="D336" s="3" t="str">
        <f t="shared" si="35"/>
        <v>Mr. Christopher Sims</v>
      </c>
      <c r="E336" s="3">
        <v>50</v>
      </c>
      <c r="F336" s="3" t="s">
        <v>16</v>
      </c>
      <c r="G336" s="3" t="str">
        <f t="shared" si="37"/>
        <v>Female</v>
      </c>
      <c r="H336" s="3" t="s">
        <v>1052</v>
      </c>
      <c r="I336" s="3" t="str">
        <f t="shared" si="38"/>
        <v>Donaldsontown</v>
      </c>
      <c r="J336" s="3" t="s">
        <v>167</v>
      </c>
      <c r="K336" s="3" t="str">
        <f t="shared" si="39"/>
        <v>Connecticut</v>
      </c>
      <c r="L336" s="3" t="s">
        <v>12</v>
      </c>
      <c r="M336" s="3" t="str">
        <f t="shared" si="40"/>
        <v>Usa</v>
      </c>
      <c r="N336" s="3" t="s">
        <v>31</v>
      </c>
      <c r="O336" s="3" t="str">
        <f t="shared" si="41"/>
        <v>Silver</v>
      </c>
    </row>
    <row r="337" spans="1:15" x14ac:dyDescent="0.3">
      <c r="A337" s="4" t="s">
        <v>1053</v>
      </c>
      <c r="B337" s="4" t="str">
        <f t="shared" si="36"/>
        <v>Cust1335</v>
      </c>
      <c r="C337" s="3" t="s">
        <v>1054</v>
      </c>
      <c r="D337" s="3" t="str">
        <f t="shared" si="35"/>
        <v>Jennifer Woods</v>
      </c>
      <c r="E337" s="3">
        <v>37</v>
      </c>
      <c r="F337" s="3" t="s">
        <v>9</v>
      </c>
      <c r="G337" s="3" t="str">
        <f t="shared" si="37"/>
        <v>Male</v>
      </c>
      <c r="H337" s="3" t="s">
        <v>1055</v>
      </c>
      <c r="I337" s="3" t="str">
        <f t="shared" si="38"/>
        <v>West Brendamouth</v>
      </c>
      <c r="J337" s="3" t="s">
        <v>11</v>
      </c>
      <c r="K337" s="3" t="str">
        <f t="shared" si="39"/>
        <v>North Carolina</v>
      </c>
      <c r="L337" s="3" t="s">
        <v>12</v>
      </c>
      <c r="M337" s="3" t="str">
        <f t="shared" si="40"/>
        <v>Usa</v>
      </c>
      <c r="N337" s="3" t="s">
        <v>19</v>
      </c>
      <c r="O337" s="3" t="str">
        <f t="shared" si="41"/>
        <v>Platinum</v>
      </c>
    </row>
    <row r="338" spans="1:15" x14ac:dyDescent="0.3">
      <c r="A338" s="4" t="s">
        <v>1056</v>
      </c>
      <c r="B338" s="4" t="str">
        <f t="shared" si="36"/>
        <v>Cust1336</v>
      </c>
      <c r="C338" s="3" t="s">
        <v>1057</v>
      </c>
      <c r="D338" s="3" t="str">
        <f t="shared" si="35"/>
        <v>John Jones</v>
      </c>
      <c r="E338" s="3">
        <v>58</v>
      </c>
      <c r="F338" s="3" t="s">
        <v>16</v>
      </c>
      <c r="G338" s="3" t="str">
        <f t="shared" si="37"/>
        <v>Female</v>
      </c>
      <c r="H338" s="3" t="s">
        <v>1058</v>
      </c>
      <c r="I338" s="3" t="str">
        <f t="shared" si="38"/>
        <v>North Michaelborough</v>
      </c>
      <c r="J338" s="3" t="s">
        <v>35</v>
      </c>
      <c r="K338" s="3" t="str">
        <f t="shared" si="39"/>
        <v>Oregon</v>
      </c>
      <c r="L338" s="3" t="s">
        <v>12</v>
      </c>
      <c r="M338" s="3" t="str">
        <f t="shared" si="40"/>
        <v>Usa</v>
      </c>
      <c r="N338" s="3" t="s">
        <v>31</v>
      </c>
      <c r="O338" s="3" t="str">
        <f t="shared" si="41"/>
        <v>Silver</v>
      </c>
    </row>
    <row r="339" spans="1:15" x14ac:dyDescent="0.3">
      <c r="A339" s="4" t="s">
        <v>1059</v>
      </c>
      <c r="B339" s="4" t="str">
        <f t="shared" si="36"/>
        <v>Cust1337</v>
      </c>
      <c r="C339" s="3" t="s">
        <v>1060</v>
      </c>
      <c r="D339" s="3" t="str">
        <f t="shared" si="35"/>
        <v>Carol Lewis</v>
      </c>
      <c r="E339" s="3">
        <v>40</v>
      </c>
      <c r="F339" s="3" t="s">
        <v>16</v>
      </c>
      <c r="G339" s="3" t="str">
        <f t="shared" si="37"/>
        <v>Female</v>
      </c>
      <c r="H339" s="3" t="s">
        <v>1061</v>
      </c>
      <c r="I339" s="3" t="str">
        <f t="shared" si="38"/>
        <v>Ryanport</v>
      </c>
      <c r="J339" s="3" t="s">
        <v>11</v>
      </c>
      <c r="K339" s="3" t="str">
        <f t="shared" si="39"/>
        <v>North Carolina</v>
      </c>
      <c r="L339" s="3" t="s">
        <v>12</v>
      </c>
      <c r="M339" s="3" t="str">
        <f t="shared" si="40"/>
        <v>Usa</v>
      </c>
      <c r="N339" s="3" t="s">
        <v>26</v>
      </c>
      <c r="O339" s="3" t="str">
        <f t="shared" si="41"/>
        <v>Bronze</v>
      </c>
    </row>
    <row r="340" spans="1:15" x14ac:dyDescent="0.3">
      <c r="A340" s="4" t="s">
        <v>1062</v>
      </c>
      <c r="B340" s="4" t="str">
        <f t="shared" si="36"/>
        <v>Cust1338</v>
      </c>
      <c r="C340" s="3" t="s">
        <v>1063</v>
      </c>
      <c r="D340" s="3" t="str">
        <f t="shared" si="35"/>
        <v>Jasmine Snyder</v>
      </c>
      <c r="E340" s="3">
        <v>46</v>
      </c>
      <c r="F340" s="3" t="s">
        <v>16</v>
      </c>
      <c r="G340" s="3" t="str">
        <f t="shared" si="37"/>
        <v>Female</v>
      </c>
      <c r="H340" s="3" t="s">
        <v>1064</v>
      </c>
      <c r="I340" s="3" t="str">
        <f t="shared" si="38"/>
        <v>Hudsonfort</v>
      </c>
      <c r="J340" s="3" t="s">
        <v>167</v>
      </c>
      <c r="K340" s="3" t="str">
        <f t="shared" si="39"/>
        <v>Connecticut</v>
      </c>
      <c r="L340" s="3" t="s">
        <v>12</v>
      </c>
      <c r="M340" s="3" t="str">
        <f t="shared" si="40"/>
        <v>Usa</v>
      </c>
      <c r="N340" s="3" t="s">
        <v>31</v>
      </c>
      <c r="O340" s="3" t="str">
        <f t="shared" si="41"/>
        <v>Silver</v>
      </c>
    </row>
    <row r="341" spans="1:15" x14ac:dyDescent="0.3">
      <c r="A341" s="4" t="s">
        <v>1065</v>
      </c>
      <c r="B341" s="4" t="str">
        <f t="shared" si="36"/>
        <v>Cust1339</v>
      </c>
      <c r="C341" s="3" t="s">
        <v>1066</v>
      </c>
      <c r="D341" s="3" t="str">
        <f t="shared" si="35"/>
        <v>Mrs. Susan Buckley</v>
      </c>
      <c r="E341" s="3">
        <v>52</v>
      </c>
      <c r="F341" s="3" t="s">
        <v>16</v>
      </c>
      <c r="G341" s="3" t="str">
        <f t="shared" si="37"/>
        <v>Female</v>
      </c>
      <c r="H341" s="3" t="s">
        <v>1067</v>
      </c>
      <c r="I341" s="3" t="str">
        <f t="shared" si="38"/>
        <v>Stevensbury</v>
      </c>
      <c r="J341" s="3" t="s">
        <v>133</v>
      </c>
      <c r="K341" s="3" t="str">
        <f t="shared" si="39"/>
        <v>Arizona</v>
      </c>
      <c r="L341" s="3" t="s">
        <v>12</v>
      </c>
      <c r="M341" s="3" t="str">
        <f t="shared" si="40"/>
        <v>Usa</v>
      </c>
      <c r="N341" s="3" t="s">
        <v>19</v>
      </c>
      <c r="O341" s="3" t="str">
        <f t="shared" si="41"/>
        <v>Platinum</v>
      </c>
    </row>
    <row r="342" spans="1:15" x14ac:dyDescent="0.3">
      <c r="A342" s="4" t="s">
        <v>1068</v>
      </c>
      <c r="B342" s="4" t="str">
        <f t="shared" si="36"/>
        <v>Cust1340</v>
      </c>
      <c r="C342" s="3" t="s">
        <v>1069</v>
      </c>
      <c r="D342" s="3" t="str">
        <f t="shared" si="35"/>
        <v>Eric Davis</v>
      </c>
      <c r="E342" s="3">
        <v>27</v>
      </c>
      <c r="F342" s="3" t="s">
        <v>9</v>
      </c>
      <c r="G342" s="3" t="str">
        <f t="shared" si="37"/>
        <v>Male</v>
      </c>
      <c r="H342" s="3" t="s">
        <v>1070</v>
      </c>
      <c r="I342" s="3" t="str">
        <f t="shared" si="38"/>
        <v>Johntown</v>
      </c>
      <c r="J342" s="3" t="s">
        <v>274</v>
      </c>
      <c r="K342" s="3" t="str">
        <f t="shared" si="39"/>
        <v>Colorado</v>
      </c>
      <c r="L342" s="3" t="s">
        <v>12</v>
      </c>
      <c r="M342" s="3" t="str">
        <f t="shared" si="40"/>
        <v>Usa</v>
      </c>
      <c r="N342" s="3" t="s">
        <v>26</v>
      </c>
      <c r="O342" s="3" t="str">
        <f t="shared" si="41"/>
        <v>Bronze</v>
      </c>
    </row>
    <row r="343" spans="1:15" x14ac:dyDescent="0.3">
      <c r="A343" s="4" t="s">
        <v>1071</v>
      </c>
      <c r="B343" s="4" t="str">
        <f t="shared" si="36"/>
        <v>Cust1341</v>
      </c>
      <c r="C343" s="3" t="s">
        <v>1072</v>
      </c>
      <c r="D343" s="3" t="str">
        <f t="shared" si="35"/>
        <v>Angela Williams</v>
      </c>
      <c r="E343" s="3">
        <v>56</v>
      </c>
      <c r="F343" s="3" t="s">
        <v>16</v>
      </c>
      <c r="G343" s="3" t="str">
        <f t="shared" si="37"/>
        <v>Female</v>
      </c>
      <c r="H343" s="3" t="s">
        <v>1073</v>
      </c>
      <c r="I343" s="3" t="str">
        <f t="shared" si="38"/>
        <v>Lake Alyssaburgh</v>
      </c>
      <c r="J343" s="3" t="s">
        <v>194</v>
      </c>
      <c r="K343" s="3" t="str">
        <f t="shared" si="39"/>
        <v>Illinois</v>
      </c>
      <c r="L343" s="3" t="s">
        <v>12</v>
      </c>
      <c r="M343" s="3" t="str">
        <f t="shared" si="40"/>
        <v>Usa</v>
      </c>
      <c r="N343" s="3" t="s">
        <v>26</v>
      </c>
      <c r="O343" s="3" t="str">
        <f t="shared" si="41"/>
        <v>Bronze</v>
      </c>
    </row>
    <row r="344" spans="1:15" x14ac:dyDescent="0.3">
      <c r="A344" s="4" t="s">
        <v>1074</v>
      </c>
      <c r="B344" s="4" t="str">
        <f t="shared" si="36"/>
        <v>Cust1342</v>
      </c>
      <c r="C344" s="3" t="s">
        <v>1075</v>
      </c>
      <c r="D344" s="3" t="str">
        <f t="shared" si="35"/>
        <v>Michelle Cunningham</v>
      </c>
      <c r="E344" s="3">
        <v>30</v>
      </c>
      <c r="F344" s="3" t="s">
        <v>16</v>
      </c>
      <c r="G344" s="3" t="str">
        <f t="shared" si="37"/>
        <v>Female</v>
      </c>
      <c r="H344" s="3" t="s">
        <v>1076</v>
      </c>
      <c r="I344" s="3" t="str">
        <f t="shared" si="38"/>
        <v>Amandaborough</v>
      </c>
      <c r="J344" s="3" t="s">
        <v>167</v>
      </c>
      <c r="K344" s="3" t="str">
        <f t="shared" si="39"/>
        <v>Connecticut</v>
      </c>
      <c r="L344" s="3" t="s">
        <v>12</v>
      </c>
      <c r="M344" s="3" t="str">
        <f t="shared" si="40"/>
        <v>Usa</v>
      </c>
      <c r="N344" s="3" t="s">
        <v>26</v>
      </c>
      <c r="O344" s="3" t="str">
        <f t="shared" si="41"/>
        <v>Bronze</v>
      </c>
    </row>
    <row r="345" spans="1:15" x14ac:dyDescent="0.3">
      <c r="A345" s="4" t="s">
        <v>1077</v>
      </c>
      <c r="B345" s="4" t="str">
        <f t="shared" si="36"/>
        <v>Cust1343</v>
      </c>
      <c r="C345" s="3" t="s">
        <v>1078</v>
      </c>
      <c r="D345" s="3" t="str">
        <f t="shared" si="35"/>
        <v>Ryan Moore</v>
      </c>
      <c r="E345" s="3">
        <v>38</v>
      </c>
      <c r="F345" s="3" t="s">
        <v>9</v>
      </c>
      <c r="G345" s="3" t="str">
        <f t="shared" si="37"/>
        <v>Male</v>
      </c>
      <c r="H345" s="3" t="s">
        <v>1079</v>
      </c>
      <c r="I345" s="3" t="str">
        <f t="shared" si="38"/>
        <v>Cartershire</v>
      </c>
      <c r="J345" s="3" t="s">
        <v>287</v>
      </c>
      <c r="K345" s="3" t="str">
        <f t="shared" si="39"/>
        <v>Virginia</v>
      </c>
      <c r="L345" s="3" t="s">
        <v>12</v>
      </c>
      <c r="M345" s="3" t="str">
        <f t="shared" si="40"/>
        <v>Usa</v>
      </c>
      <c r="N345" s="3" t="s">
        <v>26</v>
      </c>
      <c r="O345" s="3" t="str">
        <f t="shared" si="41"/>
        <v>Bronze</v>
      </c>
    </row>
    <row r="346" spans="1:15" x14ac:dyDescent="0.3">
      <c r="A346" s="4" t="s">
        <v>1080</v>
      </c>
      <c r="B346" s="4" t="str">
        <f t="shared" si="36"/>
        <v>Cust1344</v>
      </c>
      <c r="C346" s="3" t="s">
        <v>1081</v>
      </c>
      <c r="D346" s="3" t="str">
        <f t="shared" si="35"/>
        <v>Evelyn Brown</v>
      </c>
      <c r="E346" s="3">
        <v>39</v>
      </c>
      <c r="F346" s="3" t="s">
        <v>9</v>
      </c>
      <c r="G346" s="3" t="str">
        <f t="shared" si="37"/>
        <v>Male</v>
      </c>
      <c r="H346" s="3" t="s">
        <v>1082</v>
      </c>
      <c r="I346" s="3" t="str">
        <f t="shared" si="38"/>
        <v>West Victoriaborough</v>
      </c>
      <c r="J346" s="3" t="s">
        <v>233</v>
      </c>
      <c r="K346" s="3" t="str">
        <f t="shared" si="39"/>
        <v>New Mexico</v>
      </c>
      <c r="L346" s="3" t="s">
        <v>12</v>
      </c>
      <c r="M346" s="3" t="str">
        <f t="shared" si="40"/>
        <v>Usa</v>
      </c>
      <c r="N346" s="3" t="s">
        <v>13</v>
      </c>
      <c r="O346" s="3" t="str">
        <f t="shared" si="41"/>
        <v>Gold</v>
      </c>
    </row>
    <row r="347" spans="1:15" x14ac:dyDescent="0.3">
      <c r="A347" s="4" t="s">
        <v>1083</v>
      </c>
      <c r="B347" s="4" t="str">
        <f t="shared" si="36"/>
        <v>Cust1345</v>
      </c>
      <c r="C347" s="3" t="s">
        <v>1084</v>
      </c>
      <c r="D347" s="3" t="str">
        <f t="shared" si="35"/>
        <v>Daniel Nelson</v>
      </c>
      <c r="E347" s="3">
        <v>33</v>
      </c>
      <c r="F347" s="3" t="s">
        <v>9</v>
      </c>
      <c r="G347" s="3" t="str">
        <f t="shared" si="37"/>
        <v>Male</v>
      </c>
      <c r="H347" s="3" t="s">
        <v>1085</v>
      </c>
      <c r="I347" s="3" t="str">
        <f t="shared" si="38"/>
        <v>North Jonathan</v>
      </c>
      <c r="J347" s="3" t="s">
        <v>96</v>
      </c>
      <c r="K347" s="3" t="str">
        <f t="shared" si="39"/>
        <v>Oklahoma</v>
      </c>
      <c r="L347" s="3" t="s">
        <v>12</v>
      </c>
      <c r="M347" s="3" t="str">
        <f t="shared" si="40"/>
        <v>Usa</v>
      </c>
      <c r="N347" s="3" t="s">
        <v>26</v>
      </c>
      <c r="O347" s="3" t="str">
        <f t="shared" si="41"/>
        <v>Bronze</v>
      </c>
    </row>
    <row r="348" spans="1:15" x14ac:dyDescent="0.3">
      <c r="A348" s="4" t="s">
        <v>1086</v>
      </c>
      <c r="B348" s="4" t="str">
        <f t="shared" si="36"/>
        <v>Cust1346</v>
      </c>
      <c r="C348" s="3" t="s">
        <v>1087</v>
      </c>
      <c r="D348" s="3" t="str">
        <f t="shared" si="35"/>
        <v>John Jordan</v>
      </c>
      <c r="E348" s="3">
        <v>58</v>
      </c>
      <c r="F348" s="3" t="s">
        <v>16</v>
      </c>
      <c r="G348" s="3" t="str">
        <f t="shared" si="37"/>
        <v>Female</v>
      </c>
      <c r="H348" s="3" t="s">
        <v>1088</v>
      </c>
      <c r="I348" s="3" t="str">
        <f t="shared" si="38"/>
        <v>Port Crystalberg</v>
      </c>
      <c r="J348" s="3" t="s">
        <v>237</v>
      </c>
      <c r="K348" s="3" t="str">
        <f t="shared" si="39"/>
        <v>Tennessee</v>
      </c>
      <c r="L348" s="3" t="s">
        <v>12</v>
      </c>
      <c r="M348" s="3" t="str">
        <f t="shared" si="40"/>
        <v>Usa</v>
      </c>
      <c r="N348" s="3" t="s">
        <v>19</v>
      </c>
      <c r="O348" s="3" t="str">
        <f t="shared" si="41"/>
        <v>Platinum</v>
      </c>
    </row>
    <row r="349" spans="1:15" x14ac:dyDescent="0.3">
      <c r="A349" s="4" t="s">
        <v>1089</v>
      </c>
      <c r="B349" s="4" t="str">
        <f t="shared" si="36"/>
        <v>Cust1347</v>
      </c>
      <c r="C349" s="3" t="s">
        <v>1090</v>
      </c>
      <c r="D349" s="3" t="str">
        <f t="shared" si="35"/>
        <v>Justin Mason Dds</v>
      </c>
      <c r="E349" s="3">
        <v>39</v>
      </c>
      <c r="F349" s="3" t="s">
        <v>16</v>
      </c>
      <c r="G349" s="3" t="str">
        <f t="shared" si="37"/>
        <v>Female</v>
      </c>
      <c r="H349" s="3" t="s">
        <v>1091</v>
      </c>
      <c r="I349" s="3" t="str">
        <f t="shared" si="38"/>
        <v>Peggystad</v>
      </c>
      <c r="J349" s="3" t="s">
        <v>167</v>
      </c>
      <c r="K349" s="3" t="str">
        <f t="shared" si="39"/>
        <v>Connecticut</v>
      </c>
      <c r="L349" s="3" t="s">
        <v>12</v>
      </c>
      <c r="M349" s="3" t="str">
        <f t="shared" si="40"/>
        <v>Usa</v>
      </c>
      <c r="N349" s="3" t="s">
        <v>13</v>
      </c>
      <c r="O349" s="3" t="str">
        <f t="shared" si="41"/>
        <v>Gold</v>
      </c>
    </row>
    <row r="350" spans="1:15" x14ac:dyDescent="0.3">
      <c r="A350" s="4" t="s">
        <v>1092</v>
      </c>
      <c r="B350" s="4" t="str">
        <f t="shared" si="36"/>
        <v>Cust1348</v>
      </c>
      <c r="C350" s="3" t="s">
        <v>1093</v>
      </c>
      <c r="D350" s="3" t="str">
        <f t="shared" si="35"/>
        <v>Sherry Cabrera</v>
      </c>
      <c r="E350" s="3">
        <v>55</v>
      </c>
      <c r="F350" s="3" t="s">
        <v>9</v>
      </c>
      <c r="G350" s="3" t="str">
        <f t="shared" si="37"/>
        <v>Male</v>
      </c>
      <c r="H350" s="3" t="s">
        <v>1094</v>
      </c>
      <c r="I350" s="3" t="str">
        <f t="shared" si="38"/>
        <v>Shannonview</v>
      </c>
      <c r="J350" s="3" t="s">
        <v>51</v>
      </c>
      <c r="K350" s="3" t="str">
        <f t="shared" si="39"/>
        <v>Pennsylvania</v>
      </c>
      <c r="L350" s="3" t="s">
        <v>12</v>
      </c>
      <c r="M350" s="3" t="str">
        <f t="shared" si="40"/>
        <v>Usa</v>
      </c>
      <c r="N350" s="3" t="s">
        <v>31</v>
      </c>
      <c r="O350" s="3" t="str">
        <f t="shared" si="41"/>
        <v>Silver</v>
      </c>
    </row>
    <row r="351" spans="1:15" x14ac:dyDescent="0.3">
      <c r="A351" s="4" t="s">
        <v>1095</v>
      </c>
      <c r="B351" s="4" t="str">
        <f t="shared" si="36"/>
        <v>Cust1349</v>
      </c>
      <c r="C351" s="3" t="s">
        <v>1096</v>
      </c>
      <c r="D351" s="3" t="str">
        <f t="shared" si="35"/>
        <v>Heather Valenzuela</v>
      </c>
      <c r="E351" s="3">
        <v>31</v>
      </c>
      <c r="F351" s="3" t="s">
        <v>9</v>
      </c>
      <c r="G351" s="3" t="str">
        <f t="shared" si="37"/>
        <v>Male</v>
      </c>
      <c r="H351" s="3" t="s">
        <v>1097</v>
      </c>
      <c r="I351" s="3" t="str">
        <f t="shared" si="38"/>
        <v>New Angiefurt</v>
      </c>
      <c r="J351" s="3" t="s">
        <v>163</v>
      </c>
      <c r="K351" s="3" t="str">
        <f t="shared" si="39"/>
        <v>Alaska</v>
      </c>
      <c r="L351" s="3" t="s">
        <v>12</v>
      </c>
      <c r="M351" s="3" t="str">
        <f t="shared" si="40"/>
        <v>Usa</v>
      </c>
      <c r="N351" s="3" t="s">
        <v>26</v>
      </c>
      <c r="O351" s="3" t="str">
        <f t="shared" si="41"/>
        <v>Bronze</v>
      </c>
    </row>
    <row r="352" spans="1:15" x14ac:dyDescent="0.3">
      <c r="A352" s="4" t="s">
        <v>1098</v>
      </c>
      <c r="B352" s="4" t="str">
        <f t="shared" si="36"/>
        <v>Cust1350</v>
      </c>
      <c r="C352" s="3" t="s">
        <v>1099</v>
      </c>
      <c r="D352" s="3" t="str">
        <f t="shared" si="35"/>
        <v>Charles Miller</v>
      </c>
      <c r="E352" s="3">
        <v>26</v>
      </c>
      <c r="F352" s="3" t="s">
        <v>9</v>
      </c>
      <c r="G352" s="3" t="str">
        <f t="shared" si="37"/>
        <v>Male</v>
      </c>
      <c r="H352" s="3" t="s">
        <v>1100</v>
      </c>
      <c r="I352" s="3" t="str">
        <f t="shared" si="38"/>
        <v>Lake Allisonborough</v>
      </c>
      <c r="J352" s="3" t="s">
        <v>267</v>
      </c>
      <c r="K352" s="3" t="str">
        <f t="shared" si="39"/>
        <v>Iowa</v>
      </c>
      <c r="L352" s="3" t="s">
        <v>12</v>
      </c>
      <c r="M352" s="3" t="str">
        <f t="shared" si="40"/>
        <v>Usa</v>
      </c>
      <c r="N352" s="3" t="s">
        <v>31</v>
      </c>
      <c r="O352" s="3" t="str">
        <f t="shared" si="41"/>
        <v>Silver</v>
      </c>
    </row>
    <row r="353" spans="1:15" x14ac:dyDescent="0.3">
      <c r="A353" s="4" t="s">
        <v>1101</v>
      </c>
      <c r="B353" s="4" t="str">
        <f t="shared" si="36"/>
        <v>Cust1351</v>
      </c>
      <c r="C353" s="3" t="s">
        <v>1102</v>
      </c>
      <c r="D353" s="3" t="str">
        <f t="shared" si="35"/>
        <v>Jeffrey Mccarthy</v>
      </c>
      <c r="E353" s="3">
        <v>25</v>
      </c>
      <c r="F353" s="3" t="s">
        <v>16</v>
      </c>
      <c r="G353" s="3" t="str">
        <f t="shared" si="37"/>
        <v>Female</v>
      </c>
      <c r="H353" s="3" t="s">
        <v>1103</v>
      </c>
      <c r="I353" s="3" t="str">
        <f t="shared" si="38"/>
        <v>North Samuel</v>
      </c>
      <c r="J353" s="3" t="s">
        <v>70</v>
      </c>
      <c r="K353" s="3" t="str">
        <f t="shared" si="39"/>
        <v>Nebraska</v>
      </c>
      <c r="L353" s="3" t="s">
        <v>12</v>
      </c>
      <c r="M353" s="3" t="str">
        <f t="shared" si="40"/>
        <v>Usa</v>
      </c>
      <c r="N353" s="3" t="s">
        <v>26</v>
      </c>
      <c r="O353" s="3" t="str">
        <f t="shared" si="41"/>
        <v>Bronze</v>
      </c>
    </row>
    <row r="354" spans="1:15" x14ac:dyDescent="0.3">
      <c r="A354" s="4" t="s">
        <v>1104</v>
      </c>
      <c r="B354" s="4" t="str">
        <f t="shared" si="36"/>
        <v>Cust1352</v>
      </c>
      <c r="C354" s="3" t="s">
        <v>1105</v>
      </c>
      <c r="D354" s="3" t="str">
        <f t="shared" si="35"/>
        <v>Michael Greene</v>
      </c>
      <c r="E354" s="3">
        <v>52</v>
      </c>
      <c r="F354" s="3" t="s">
        <v>16</v>
      </c>
      <c r="G354" s="3" t="str">
        <f t="shared" si="37"/>
        <v>Female</v>
      </c>
      <c r="H354" s="3" t="s">
        <v>1106</v>
      </c>
      <c r="I354" s="3" t="str">
        <f t="shared" si="38"/>
        <v>Port Saramouth</v>
      </c>
      <c r="J354" s="3" t="s">
        <v>324</v>
      </c>
      <c r="K354" s="3" t="str">
        <f t="shared" si="39"/>
        <v>Wisconsin</v>
      </c>
      <c r="L354" s="3" t="s">
        <v>12</v>
      </c>
      <c r="M354" s="3" t="str">
        <f t="shared" si="40"/>
        <v>Usa</v>
      </c>
      <c r="N354" s="3" t="s">
        <v>31</v>
      </c>
      <c r="O354" s="3" t="str">
        <f t="shared" si="41"/>
        <v>Silver</v>
      </c>
    </row>
    <row r="355" spans="1:15" x14ac:dyDescent="0.3">
      <c r="A355" s="4" t="s">
        <v>1107</v>
      </c>
      <c r="B355" s="4" t="str">
        <f t="shared" si="36"/>
        <v>Cust1353</v>
      </c>
      <c r="C355" s="3" t="s">
        <v>3832</v>
      </c>
      <c r="D355" s="3" t="str">
        <f t="shared" si="35"/>
        <v>Laura Green</v>
      </c>
      <c r="E355" s="3">
        <v>56</v>
      </c>
      <c r="F355" s="3" t="s">
        <v>16</v>
      </c>
      <c r="G355" s="3" t="str">
        <f t="shared" si="37"/>
        <v>Female</v>
      </c>
      <c r="H355" s="3" t="s">
        <v>1108</v>
      </c>
      <c r="I355" s="3" t="str">
        <f t="shared" si="38"/>
        <v>Westbury</v>
      </c>
      <c r="J355" s="3" t="s">
        <v>35</v>
      </c>
      <c r="K355" s="3" t="str">
        <f t="shared" si="39"/>
        <v>Oregon</v>
      </c>
      <c r="L355" s="3" t="s">
        <v>12</v>
      </c>
      <c r="M355" s="3" t="str">
        <f t="shared" si="40"/>
        <v>Usa</v>
      </c>
      <c r="N355" s="3" t="s">
        <v>19</v>
      </c>
      <c r="O355" s="3" t="str">
        <f t="shared" si="41"/>
        <v>Platinum</v>
      </c>
    </row>
    <row r="356" spans="1:15" x14ac:dyDescent="0.3">
      <c r="A356" s="4" t="s">
        <v>1109</v>
      </c>
      <c r="B356" s="4" t="str">
        <f t="shared" si="36"/>
        <v>Cust1354</v>
      </c>
      <c r="C356" s="3" t="s">
        <v>1110</v>
      </c>
      <c r="D356" s="3" t="str">
        <f t="shared" si="35"/>
        <v>Ryan Torres</v>
      </c>
      <c r="E356" s="3">
        <v>38</v>
      </c>
      <c r="F356" s="3" t="s">
        <v>9</v>
      </c>
      <c r="G356" s="3" t="str">
        <f t="shared" si="37"/>
        <v>Male</v>
      </c>
      <c r="H356" s="3" t="s">
        <v>1111</v>
      </c>
      <c r="I356" s="3" t="str">
        <f t="shared" si="38"/>
        <v>Guerreroport</v>
      </c>
      <c r="J356" s="3" t="s">
        <v>167</v>
      </c>
      <c r="K356" s="3" t="str">
        <f t="shared" si="39"/>
        <v>Connecticut</v>
      </c>
      <c r="L356" s="3" t="s">
        <v>12</v>
      </c>
      <c r="M356" s="3" t="str">
        <f t="shared" si="40"/>
        <v>Usa</v>
      </c>
      <c r="N356" s="3" t="s">
        <v>31</v>
      </c>
      <c r="O356" s="3" t="str">
        <f t="shared" si="41"/>
        <v>Silver</v>
      </c>
    </row>
    <row r="357" spans="1:15" x14ac:dyDescent="0.3">
      <c r="A357" s="4" t="s">
        <v>1112</v>
      </c>
      <c r="B357" s="4" t="str">
        <f t="shared" si="36"/>
        <v>Cust1355</v>
      </c>
      <c r="C357" s="3" t="s">
        <v>1113</v>
      </c>
      <c r="D357" s="3" t="str">
        <f t="shared" si="35"/>
        <v>Carlos Flores</v>
      </c>
      <c r="E357" s="3">
        <v>20</v>
      </c>
      <c r="F357" s="3" t="s">
        <v>9</v>
      </c>
      <c r="G357" s="3" t="str">
        <f t="shared" si="37"/>
        <v>Male</v>
      </c>
      <c r="H357" s="3" t="s">
        <v>1114</v>
      </c>
      <c r="I357" s="3" t="str">
        <f t="shared" si="38"/>
        <v>North Johnfurt</v>
      </c>
      <c r="J357" s="3" t="s">
        <v>74</v>
      </c>
      <c r="K357" s="3" t="str">
        <f t="shared" si="39"/>
        <v>Washington</v>
      </c>
      <c r="L357" s="3" t="s">
        <v>12</v>
      </c>
      <c r="M357" s="3" t="str">
        <f t="shared" si="40"/>
        <v>Usa</v>
      </c>
      <c r="N357" s="3" t="s">
        <v>13</v>
      </c>
      <c r="O357" s="3" t="str">
        <f t="shared" si="41"/>
        <v>Gold</v>
      </c>
    </row>
    <row r="358" spans="1:15" x14ac:dyDescent="0.3">
      <c r="A358" s="4" t="s">
        <v>1115</v>
      </c>
      <c r="B358" s="4" t="str">
        <f t="shared" si="36"/>
        <v>Cust1356</v>
      </c>
      <c r="C358" s="3" t="s">
        <v>1116</v>
      </c>
      <c r="D358" s="3" t="str">
        <f t="shared" si="35"/>
        <v>Steve Hunt</v>
      </c>
      <c r="E358" s="3">
        <v>54</v>
      </c>
      <c r="F358" s="3" t="s">
        <v>9</v>
      </c>
      <c r="G358" s="3" t="str">
        <f t="shared" si="37"/>
        <v>Male</v>
      </c>
      <c r="H358" s="3" t="s">
        <v>1117</v>
      </c>
      <c r="I358" s="3" t="str">
        <f t="shared" si="38"/>
        <v>North Richard</v>
      </c>
      <c r="J358" s="3" t="s">
        <v>287</v>
      </c>
      <c r="K358" s="3" t="str">
        <f t="shared" si="39"/>
        <v>Virginia</v>
      </c>
      <c r="L358" s="3" t="s">
        <v>12</v>
      </c>
      <c r="M358" s="3" t="str">
        <f t="shared" si="40"/>
        <v>Usa</v>
      </c>
      <c r="N358" s="3" t="s">
        <v>26</v>
      </c>
      <c r="O358" s="3" t="str">
        <f t="shared" si="41"/>
        <v>Bronze</v>
      </c>
    </row>
    <row r="359" spans="1:15" x14ac:dyDescent="0.3">
      <c r="A359" s="4" t="s">
        <v>1118</v>
      </c>
      <c r="B359" s="4" t="str">
        <f t="shared" si="36"/>
        <v>Cust1357</v>
      </c>
      <c r="C359" s="3" t="s">
        <v>1119</v>
      </c>
      <c r="D359" s="3" t="str">
        <f t="shared" si="35"/>
        <v>Manuel Castillo</v>
      </c>
      <c r="E359" s="3">
        <v>41</v>
      </c>
      <c r="F359" s="3" t="s">
        <v>9</v>
      </c>
      <c r="G359" s="3" t="str">
        <f t="shared" si="37"/>
        <v>Male</v>
      </c>
      <c r="H359" s="3" t="s">
        <v>1120</v>
      </c>
      <c r="I359" s="3" t="str">
        <f t="shared" si="38"/>
        <v>Nealview</v>
      </c>
      <c r="J359" s="3" t="s">
        <v>237</v>
      </c>
      <c r="K359" s="3" t="str">
        <f t="shared" si="39"/>
        <v>Tennessee</v>
      </c>
      <c r="L359" s="3" t="s">
        <v>12</v>
      </c>
      <c r="M359" s="3" t="str">
        <f t="shared" si="40"/>
        <v>Usa</v>
      </c>
      <c r="N359" s="3" t="s">
        <v>13</v>
      </c>
      <c r="O359" s="3" t="str">
        <f t="shared" si="41"/>
        <v>Gold</v>
      </c>
    </row>
    <row r="360" spans="1:15" x14ac:dyDescent="0.3">
      <c r="A360" s="4" t="s">
        <v>1121</v>
      </c>
      <c r="B360" s="4" t="str">
        <f t="shared" si="36"/>
        <v>Cust1358</v>
      </c>
      <c r="C360" s="3" t="s">
        <v>1122</v>
      </c>
      <c r="D360" s="3" t="str">
        <f t="shared" si="35"/>
        <v>Ashley Anderson</v>
      </c>
      <c r="E360" s="3">
        <v>60</v>
      </c>
      <c r="F360" s="3" t="s">
        <v>16</v>
      </c>
      <c r="G360" s="3" t="str">
        <f t="shared" si="37"/>
        <v>Female</v>
      </c>
      <c r="H360" s="3" t="s">
        <v>1123</v>
      </c>
      <c r="I360" s="3" t="str">
        <f t="shared" si="38"/>
        <v>West Johnmouth</v>
      </c>
      <c r="J360" s="3" t="s">
        <v>313</v>
      </c>
      <c r="K360" s="3" t="str">
        <f t="shared" si="39"/>
        <v>Mississippi</v>
      </c>
      <c r="L360" s="3" t="s">
        <v>12</v>
      </c>
      <c r="M360" s="3" t="str">
        <f t="shared" si="40"/>
        <v>Usa</v>
      </c>
      <c r="N360" s="3" t="s">
        <v>13</v>
      </c>
      <c r="O360" s="3" t="str">
        <f t="shared" si="41"/>
        <v>Gold</v>
      </c>
    </row>
    <row r="361" spans="1:15" x14ac:dyDescent="0.3">
      <c r="A361" s="4" t="s">
        <v>1124</v>
      </c>
      <c r="B361" s="4" t="str">
        <f t="shared" si="36"/>
        <v>Cust1359</v>
      </c>
      <c r="C361" s="3" t="s">
        <v>1125</v>
      </c>
      <c r="D361" s="3" t="str">
        <f t="shared" si="35"/>
        <v>Melanie Lam</v>
      </c>
      <c r="E361" s="3">
        <v>32</v>
      </c>
      <c r="F361" s="3" t="s">
        <v>9</v>
      </c>
      <c r="G361" s="3" t="str">
        <f t="shared" si="37"/>
        <v>Male</v>
      </c>
      <c r="H361" s="3" t="s">
        <v>1126</v>
      </c>
      <c r="I361" s="3" t="str">
        <f t="shared" si="38"/>
        <v>East Michaelton</v>
      </c>
      <c r="J361" s="3" t="s">
        <v>62</v>
      </c>
      <c r="K361" s="3" t="str">
        <f t="shared" si="39"/>
        <v>Kansas</v>
      </c>
      <c r="L361" s="3" t="s">
        <v>12</v>
      </c>
      <c r="M361" s="3" t="str">
        <f t="shared" si="40"/>
        <v>Usa</v>
      </c>
      <c r="N361" s="3" t="s">
        <v>31</v>
      </c>
      <c r="O361" s="3" t="str">
        <f t="shared" si="41"/>
        <v>Silver</v>
      </c>
    </row>
    <row r="362" spans="1:15" x14ac:dyDescent="0.3">
      <c r="A362" s="4" t="s">
        <v>1127</v>
      </c>
      <c r="B362" s="4" t="str">
        <f t="shared" si="36"/>
        <v>Cust1360</v>
      </c>
      <c r="C362" s="3" t="s">
        <v>1128</v>
      </c>
      <c r="D362" s="3" t="str">
        <f t="shared" si="35"/>
        <v>Denise Tate</v>
      </c>
      <c r="E362" s="3">
        <v>34</v>
      </c>
      <c r="F362" s="3" t="s">
        <v>9</v>
      </c>
      <c r="G362" s="3" t="str">
        <f t="shared" si="37"/>
        <v>Male</v>
      </c>
      <c r="H362" s="3" t="s">
        <v>1129</v>
      </c>
      <c r="I362" s="3" t="str">
        <f t="shared" si="38"/>
        <v>Andersonside</v>
      </c>
      <c r="J362" s="3" t="s">
        <v>291</v>
      </c>
      <c r="K362" s="3" t="str">
        <f t="shared" si="39"/>
        <v>Arkansas</v>
      </c>
      <c r="L362" s="3" t="s">
        <v>12</v>
      </c>
      <c r="M362" s="3" t="str">
        <f t="shared" si="40"/>
        <v>Usa</v>
      </c>
      <c r="N362" s="3" t="s">
        <v>19</v>
      </c>
      <c r="O362" s="3" t="str">
        <f t="shared" si="41"/>
        <v>Platinum</v>
      </c>
    </row>
    <row r="363" spans="1:15" x14ac:dyDescent="0.3">
      <c r="A363" s="4" t="s">
        <v>1130</v>
      </c>
      <c r="B363" s="4" t="str">
        <f t="shared" si="36"/>
        <v>Cust1361</v>
      </c>
      <c r="C363" s="3" t="s">
        <v>1131</v>
      </c>
      <c r="D363" s="3" t="str">
        <f t="shared" si="35"/>
        <v>Natalie Johnson</v>
      </c>
      <c r="E363" s="3">
        <v>64</v>
      </c>
      <c r="F363" s="3" t="s">
        <v>9</v>
      </c>
      <c r="G363" s="3" t="str">
        <f t="shared" si="37"/>
        <v>Male</v>
      </c>
      <c r="H363" s="3" t="s">
        <v>1132</v>
      </c>
      <c r="I363" s="3" t="str">
        <f t="shared" si="38"/>
        <v>New Jessechester</v>
      </c>
      <c r="J363" s="3" t="s">
        <v>254</v>
      </c>
      <c r="K363" s="3" t="str">
        <f t="shared" si="39"/>
        <v>Indiana</v>
      </c>
      <c r="L363" s="3" t="s">
        <v>12</v>
      </c>
      <c r="M363" s="3" t="str">
        <f t="shared" si="40"/>
        <v>Usa</v>
      </c>
      <c r="N363" s="3" t="s">
        <v>19</v>
      </c>
      <c r="O363" s="3" t="str">
        <f t="shared" si="41"/>
        <v>Platinum</v>
      </c>
    </row>
    <row r="364" spans="1:15" x14ac:dyDescent="0.3">
      <c r="A364" s="4" t="s">
        <v>1133</v>
      </c>
      <c r="B364" s="4" t="str">
        <f t="shared" si="36"/>
        <v>Cust1362</v>
      </c>
      <c r="C364" s="3" t="s">
        <v>1134</v>
      </c>
      <c r="D364" s="3" t="str">
        <f t="shared" si="35"/>
        <v>Joshua Smith Dvm</v>
      </c>
      <c r="E364" s="3">
        <v>60</v>
      </c>
      <c r="F364" s="3" t="s">
        <v>9</v>
      </c>
      <c r="G364" s="3" t="str">
        <f t="shared" si="37"/>
        <v>Male</v>
      </c>
      <c r="H364" s="3" t="s">
        <v>1135</v>
      </c>
      <c r="I364" s="3" t="str">
        <f t="shared" si="38"/>
        <v>Melvinton</v>
      </c>
      <c r="J364" s="3" t="s">
        <v>163</v>
      </c>
      <c r="K364" s="3" t="str">
        <f t="shared" si="39"/>
        <v>Alaska</v>
      </c>
      <c r="L364" s="3" t="s">
        <v>12</v>
      </c>
      <c r="M364" s="3" t="str">
        <f t="shared" si="40"/>
        <v>Usa</v>
      </c>
      <c r="N364" s="3" t="s">
        <v>13</v>
      </c>
      <c r="O364" s="3" t="str">
        <f t="shared" si="41"/>
        <v>Gold</v>
      </c>
    </row>
    <row r="365" spans="1:15" x14ac:dyDescent="0.3">
      <c r="A365" s="4" t="s">
        <v>1136</v>
      </c>
      <c r="B365" s="4" t="str">
        <f t="shared" si="36"/>
        <v>Cust1363</v>
      </c>
      <c r="C365" s="3" t="s">
        <v>1137</v>
      </c>
      <c r="D365" s="3" t="str">
        <f t="shared" si="35"/>
        <v>Elizabeth Smith</v>
      </c>
      <c r="E365" s="3">
        <v>23</v>
      </c>
      <c r="F365" s="3" t="s">
        <v>9</v>
      </c>
      <c r="G365" s="3" t="str">
        <f t="shared" si="37"/>
        <v>Male</v>
      </c>
      <c r="H365" s="3" t="s">
        <v>1138</v>
      </c>
      <c r="I365" s="3" t="str">
        <f t="shared" si="38"/>
        <v>Murphytown</v>
      </c>
      <c r="J365" s="3" t="s">
        <v>25</v>
      </c>
      <c r="K365" s="3" t="str">
        <f t="shared" si="39"/>
        <v>Ohio</v>
      </c>
      <c r="L365" s="3" t="s">
        <v>12</v>
      </c>
      <c r="M365" s="3" t="str">
        <f t="shared" si="40"/>
        <v>Usa</v>
      </c>
      <c r="N365" s="3" t="s">
        <v>26</v>
      </c>
      <c r="O365" s="3" t="str">
        <f t="shared" si="41"/>
        <v>Bronze</v>
      </c>
    </row>
    <row r="366" spans="1:15" x14ac:dyDescent="0.3">
      <c r="A366" s="4" t="s">
        <v>1139</v>
      </c>
      <c r="B366" s="4" t="str">
        <f t="shared" si="36"/>
        <v>Cust1364</v>
      </c>
      <c r="C366" s="3" t="s">
        <v>1140</v>
      </c>
      <c r="D366" s="3" t="str">
        <f t="shared" si="35"/>
        <v>Chloe Aguilar</v>
      </c>
      <c r="E366" s="3">
        <v>58</v>
      </c>
      <c r="F366" s="3" t="s">
        <v>9</v>
      </c>
      <c r="G366" s="3" t="str">
        <f t="shared" si="37"/>
        <v>Male</v>
      </c>
      <c r="H366" s="3" t="s">
        <v>1141</v>
      </c>
      <c r="I366" s="3" t="str">
        <f t="shared" si="38"/>
        <v>Lake Johnside</v>
      </c>
      <c r="J366" s="3" t="s">
        <v>133</v>
      </c>
      <c r="K366" s="3" t="str">
        <f t="shared" si="39"/>
        <v>Arizona</v>
      </c>
      <c r="L366" s="3" t="s">
        <v>12</v>
      </c>
      <c r="M366" s="3" t="str">
        <f t="shared" si="40"/>
        <v>Usa</v>
      </c>
      <c r="N366" s="3" t="s">
        <v>26</v>
      </c>
      <c r="O366" s="3" t="str">
        <f t="shared" si="41"/>
        <v>Bronze</v>
      </c>
    </row>
    <row r="367" spans="1:15" x14ac:dyDescent="0.3">
      <c r="A367" s="4" t="s">
        <v>1142</v>
      </c>
      <c r="B367" s="4" t="str">
        <f t="shared" si="36"/>
        <v>Cust1365</v>
      </c>
      <c r="C367" s="3" t="s">
        <v>1143</v>
      </c>
      <c r="D367" s="3" t="str">
        <f t="shared" si="35"/>
        <v>Brandon Mcbride</v>
      </c>
      <c r="E367" s="3">
        <v>63</v>
      </c>
      <c r="F367" s="3" t="s">
        <v>16</v>
      </c>
      <c r="G367" s="3" t="str">
        <f t="shared" si="37"/>
        <v>Female</v>
      </c>
      <c r="H367" s="3" t="s">
        <v>1144</v>
      </c>
      <c r="I367" s="3" t="str">
        <f t="shared" si="38"/>
        <v>Kellyside</v>
      </c>
      <c r="J367" s="3" t="s">
        <v>163</v>
      </c>
      <c r="K367" s="3" t="str">
        <f t="shared" si="39"/>
        <v>Alaska</v>
      </c>
      <c r="L367" s="3" t="s">
        <v>12</v>
      </c>
      <c r="M367" s="3" t="str">
        <f t="shared" si="40"/>
        <v>Usa</v>
      </c>
      <c r="N367" s="3" t="s">
        <v>19</v>
      </c>
      <c r="O367" s="3" t="str">
        <f t="shared" si="41"/>
        <v>Platinum</v>
      </c>
    </row>
    <row r="368" spans="1:15" x14ac:dyDescent="0.3">
      <c r="A368" s="4" t="s">
        <v>1145</v>
      </c>
      <c r="B368" s="4" t="str">
        <f t="shared" si="36"/>
        <v>Cust1366</v>
      </c>
      <c r="C368" s="3" t="s">
        <v>1146</v>
      </c>
      <c r="D368" s="3" t="str">
        <f t="shared" si="35"/>
        <v>Mallory Allen</v>
      </c>
      <c r="E368" s="3">
        <v>40</v>
      </c>
      <c r="F368" s="3" t="s">
        <v>16</v>
      </c>
      <c r="G368" s="3" t="str">
        <f t="shared" si="37"/>
        <v>Female</v>
      </c>
      <c r="H368" s="3" t="s">
        <v>1147</v>
      </c>
      <c r="I368" s="3" t="str">
        <f t="shared" si="38"/>
        <v>North Theresa</v>
      </c>
      <c r="J368" s="3" t="s">
        <v>22</v>
      </c>
      <c r="K368" s="3" t="str">
        <f t="shared" si="39"/>
        <v>Alabama</v>
      </c>
      <c r="L368" s="3" t="s">
        <v>12</v>
      </c>
      <c r="M368" s="3" t="str">
        <f t="shared" si="40"/>
        <v>Usa</v>
      </c>
      <c r="N368" s="3" t="s">
        <v>19</v>
      </c>
      <c r="O368" s="3" t="str">
        <f t="shared" si="41"/>
        <v>Platinum</v>
      </c>
    </row>
    <row r="369" spans="1:15" x14ac:dyDescent="0.3">
      <c r="A369" s="4" t="s">
        <v>1148</v>
      </c>
      <c r="B369" s="4" t="str">
        <f t="shared" si="36"/>
        <v>Cust1367</v>
      </c>
      <c r="C369" s="3" t="s">
        <v>1149</v>
      </c>
      <c r="D369" s="3" t="str">
        <f t="shared" si="35"/>
        <v>Melinda Johnson</v>
      </c>
      <c r="E369" s="3">
        <v>51</v>
      </c>
      <c r="F369" s="3" t="s">
        <v>9</v>
      </c>
      <c r="G369" s="3" t="str">
        <f t="shared" si="37"/>
        <v>Male</v>
      </c>
      <c r="H369" s="3" t="s">
        <v>1150</v>
      </c>
      <c r="I369" s="3" t="str">
        <f t="shared" si="38"/>
        <v>Kaufmanfurt</v>
      </c>
      <c r="J369" s="3" t="s">
        <v>25</v>
      </c>
      <c r="K369" s="3" t="str">
        <f t="shared" si="39"/>
        <v>Ohio</v>
      </c>
      <c r="L369" s="3" t="s">
        <v>12</v>
      </c>
      <c r="M369" s="3" t="str">
        <f t="shared" si="40"/>
        <v>Usa</v>
      </c>
      <c r="N369" s="3" t="s">
        <v>26</v>
      </c>
      <c r="O369" s="3" t="str">
        <f t="shared" si="41"/>
        <v>Bronze</v>
      </c>
    </row>
    <row r="370" spans="1:15" x14ac:dyDescent="0.3">
      <c r="A370" s="4" t="s">
        <v>1151</v>
      </c>
      <c r="B370" s="4" t="str">
        <f t="shared" si="36"/>
        <v>Cust1368</v>
      </c>
      <c r="C370" s="3" t="s">
        <v>1152</v>
      </c>
      <c r="D370" s="3" t="str">
        <f t="shared" si="35"/>
        <v>Miranda King</v>
      </c>
      <c r="E370" s="3">
        <v>34</v>
      </c>
      <c r="F370" s="3" t="s">
        <v>16</v>
      </c>
      <c r="G370" s="3" t="str">
        <f t="shared" si="37"/>
        <v>Female</v>
      </c>
      <c r="H370" s="3" t="s">
        <v>1153</v>
      </c>
      <c r="I370" s="3" t="str">
        <f t="shared" si="38"/>
        <v>West Mathew</v>
      </c>
      <c r="J370" s="3" t="s">
        <v>58</v>
      </c>
      <c r="K370" s="3" t="str">
        <f t="shared" si="39"/>
        <v>New York</v>
      </c>
      <c r="L370" s="3" t="s">
        <v>12</v>
      </c>
      <c r="M370" s="3" t="str">
        <f t="shared" si="40"/>
        <v>Usa</v>
      </c>
      <c r="N370" s="3" t="s">
        <v>19</v>
      </c>
      <c r="O370" s="3" t="str">
        <f t="shared" si="41"/>
        <v>Platinum</v>
      </c>
    </row>
    <row r="371" spans="1:15" x14ac:dyDescent="0.3">
      <c r="A371" s="4" t="s">
        <v>1154</v>
      </c>
      <c r="B371" s="4" t="str">
        <f t="shared" si="36"/>
        <v>Cust1369</v>
      </c>
      <c r="C371" s="3" t="s">
        <v>1155</v>
      </c>
      <c r="D371" s="3" t="str">
        <f t="shared" si="35"/>
        <v>Gregory Allen</v>
      </c>
      <c r="E371" s="3">
        <v>20</v>
      </c>
      <c r="F371" s="3" t="s">
        <v>16</v>
      </c>
      <c r="G371" s="3" t="str">
        <f t="shared" si="37"/>
        <v>Female</v>
      </c>
      <c r="H371" s="3" t="s">
        <v>1156</v>
      </c>
      <c r="I371" s="3" t="str">
        <f t="shared" si="38"/>
        <v>West Bruce</v>
      </c>
      <c r="J371" s="3" t="s">
        <v>171</v>
      </c>
      <c r="K371" s="3" t="str">
        <f t="shared" si="39"/>
        <v>Vermont</v>
      </c>
      <c r="L371" s="3" t="s">
        <v>12</v>
      </c>
      <c r="M371" s="3" t="str">
        <f t="shared" si="40"/>
        <v>Usa</v>
      </c>
      <c r="N371" s="3" t="s">
        <v>19</v>
      </c>
      <c r="O371" s="3" t="str">
        <f t="shared" si="41"/>
        <v>Platinum</v>
      </c>
    </row>
    <row r="372" spans="1:15" x14ac:dyDescent="0.3">
      <c r="A372" s="4" t="s">
        <v>1157</v>
      </c>
      <c r="B372" s="4" t="str">
        <f t="shared" si="36"/>
        <v>Cust1370</v>
      </c>
      <c r="C372" s="3" t="s">
        <v>1158</v>
      </c>
      <c r="D372" s="3" t="str">
        <f t="shared" si="35"/>
        <v>James Holloway Jr.</v>
      </c>
      <c r="E372" s="3">
        <v>45</v>
      </c>
      <c r="F372" s="3" t="s">
        <v>9</v>
      </c>
      <c r="G372" s="3" t="str">
        <f t="shared" si="37"/>
        <v>Male</v>
      </c>
      <c r="H372" s="3" t="s">
        <v>1159</v>
      </c>
      <c r="I372" s="3" t="str">
        <f t="shared" si="38"/>
        <v>Millston</v>
      </c>
      <c r="J372" s="3" t="s">
        <v>254</v>
      </c>
      <c r="K372" s="3" t="str">
        <f t="shared" si="39"/>
        <v>Indiana</v>
      </c>
      <c r="L372" s="3" t="s">
        <v>12</v>
      </c>
      <c r="M372" s="3" t="str">
        <f t="shared" si="40"/>
        <v>Usa</v>
      </c>
      <c r="N372" s="3" t="s">
        <v>31</v>
      </c>
      <c r="O372" s="3" t="str">
        <f t="shared" si="41"/>
        <v>Silver</v>
      </c>
    </row>
    <row r="373" spans="1:15" x14ac:dyDescent="0.3">
      <c r="A373" s="4" t="s">
        <v>1160</v>
      </c>
      <c r="B373" s="4" t="str">
        <f t="shared" si="36"/>
        <v>Cust1371</v>
      </c>
      <c r="C373" s="3" t="s">
        <v>1161</v>
      </c>
      <c r="D373" s="3" t="str">
        <f t="shared" si="35"/>
        <v>Michael Garner</v>
      </c>
      <c r="E373" s="3">
        <v>21</v>
      </c>
      <c r="F373" s="3" t="s">
        <v>16</v>
      </c>
      <c r="G373" s="3" t="str">
        <f t="shared" si="37"/>
        <v>Female</v>
      </c>
      <c r="H373" s="3" t="s">
        <v>1162</v>
      </c>
      <c r="I373" s="3" t="str">
        <f t="shared" si="38"/>
        <v>Port Crystal</v>
      </c>
      <c r="J373" s="3" t="s">
        <v>47</v>
      </c>
      <c r="K373" s="3" t="str">
        <f t="shared" si="39"/>
        <v>New Hampshire</v>
      </c>
      <c r="L373" s="3" t="s">
        <v>12</v>
      </c>
      <c r="M373" s="3" t="str">
        <f t="shared" si="40"/>
        <v>Usa</v>
      </c>
      <c r="N373" s="3" t="s">
        <v>19</v>
      </c>
      <c r="O373" s="3" t="str">
        <f t="shared" si="41"/>
        <v>Platinum</v>
      </c>
    </row>
    <row r="374" spans="1:15" x14ac:dyDescent="0.3">
      <c r="A374" s="4" t="s">
        <v>1163</v>
      </c>
      <c r="B374" s="4" t="str">
        <f t="shared" si="36"/>
        <v>Cust1372</v>
      </c>
      <c r="C374" s="3" t="s">
        <v>1164</v>
      </c>
      <c r="D374" s="3" t="str">
        <f t="shared" si="35"/>
        <v>Jacqueline Anthony</v>
      </c>
      <c r="E374" s="3">
        <v>28</v>
      </c>
      <c r="F374" s="3" t="s">
        <v>9</v>
      </c>
      <c r="G374" s="3" t="str">
        <f t="shared" si="37"/>
        <v>Male</v>
      </c>
      <c r="H374" s="3" t="s">
        <v>1165</v>
      </c>
      <c r="I374" s="3" t="str">
        <f t="shared" si="38"/>
        <v>Vincentside</v>
      </c>
      <c r="J374" s="3" t="s">
        <v>25</v>
      </c>
      <c r="K374" s="3" t="str">
        <f t="shared" si="39"/>
        <v>Ohio</v>
      </c>
      <c r="L374" s="3" t="s">
        <v>12</v>
      </c>
      <c r="M374" s="3" t="str">
        <f t="shared" si="40"/>
        <v>Usa</v>
      </c>
      <c r="N374" s="3" t="s">
        <v>26</v>
      </c>
      <c r="O374" s="3" t="str">
        <f t="shared" si="41"/>
        <v>Bronze</v>
      </c>
    </row>
    <row r="375" spans="1:15" x14ac:dyDescent="0.3">
      <c r="A375" s="4" t="s">
        <v>1166</v>
      </c>
      <c r="B375" s="4" t="str">
        <f t="shared" si="36"/>
        <v>Cust1373</v>
      </c>
      <c r="C375" s="3" t="s">
        <v>1167</v>
      </c>
      <c r="D375" s="3" t="str">
        <f t="shared" si="35"/>
        <v>James Orozco</v>
      </c>
      <c r="E375" s="3">
        <v>37</v>
      </c>
      <c r="F375" s="3" t="s">
        <v>16</v>
      </c>
      <c r="G375" s="3" t="str">
        <f t="shared" si="37"/>
        <v>Female</v>
      </c>
      <c r="H375" s="3" t="s">
        <v>1168</v>
      </c>
      <c r="I375" s="3" t="str">
        <f t="shared" si="38"/>
        <v>Simpsonfort</v>
      </c>
      <c r="J375" s="3" t="s">
        <v>434</v>
      </c>
      <c r="K375" s="3" t="str">
        <f t="shared" si="39"/>
        <v>Maine</v>
      </c>
      <c r="L375" s="3" t="s">
        <v>12</v>
      </c>
      <c r="M375" s="3" t="str">
        <f t="shared" si="40"/>
        <v>Usa</v>
      </c>
      <c r="N375" s="3" t="s">
        <v>13</v>
      </c>
      <c r="O375" s="3" t="str">
        <f t="shared" si="41"/>
        <v>Gold</v>
      </c>
    </row>
    <row r="376" spans="1:15" x14ac:dyDescent="0.3">
      <c r="A376" s="4" t="s">
        <v>1169</v>
      </c>
      <c r="B376" s="4" t="str">
        <f t="shared" si="36"/>
        <v>Cust1374</v>
      </c>
      <c r="C376" s="3" t="s">
        <v>1170</v>
      </c>
      <c r="D376" s="3" t="str">
        <f t="shared" si="35"/>
        <v>Emma Wilson</v>
      </c>
      <c r="E376" s="3">
        <v>60</v>
      </c>
      <c r="F376" s="3" t="s">
        <v>9</v>
      </c>
      <c r="G376" s="3" t="str">
        <f t="shared" si="37"/>
        <v>Male</v>
      </c>
      <c r="H376" s="3" t="s">
        <v>1171</v>
      </c>
      <c r="I376" s="3" t="str">
        <f t="shared" si="38"/>
        <v>Andersonburgh</v>
      </c>
      <c r="J376" s="3" t="s">
        <v>99</v>
      </c>
      <c r="K376" s="3" t="str">
        <f t="shared" si="39"/>
        <v>Hawaii</v>
      </c>
      <c r="L376" s="3" t="s">
        <v>12</v>
      </c>
      <c r="M376" s="3" t="str">
        <f t="shared" si="40"/>
        <v>Usa</v>
      </c>
      <c r="N376" s="3" t="s">
        <v>19</v>
      </c>
      <c r="O376" s="3" t="str">
        <f t="shared" si="41"/>
        <v>Platinum</v>
      </c>
    </row>
    <row r="377" spans="1:15" x14ac:dyDescent="0.3">
      <c r="A377" s="4" t="s">
        <v>1172</v>
      </c>
      <c r="B377" s="4" t="str">
        <f t="shared" si="36"/>
        <v>Cust1375</v>
      </c>
      <c r="C377" s="3" t="s">
        <v>1173</v>
      </c>
      <c r="D377" s="3" t="str">
        <f t="shared" si="35"/>
        <v>Joshua Bell</v>
      </c>
      <c r="E377" s="3">
        <v>26</v>
      </c>
      <c r="F377" s="3" t="s">
        <v>9</v>
      </c>
      <c r="G377" s="3" t="str">
        <f t="shared" si="37"/>
        <v>Male</v>
      </c>
      <c r="H377" s="3" t="s">
        <v>1174</v>
      </c>
      <c r="I377" s="3" t="str">
        <f t="shared" si="38"/>
        <v>Port Richardshire</v>
      </c>
      <c r="J377" s="3" t="s">
        <v>201</v>
      </c>
      <c r="K377" s="3" t="str">
        <f t="shared" si="39"/>
        <v>Minnesota</v>
      </c>
      <c r="L377" s="3" t="s">
        <v>12</v>
      </c>
      <c r="M377" s="3" t="str">
        <f t="shared" si="40"/>
        <v>Usa</v>
      </c>
      <c r="N377" s="3" t="s">
        <v>19</v>
      </c>
      <c r="O377" s="3" t="str">
        <f t="shared" si="41"/>
        <v>Platinum</v>
      </c>
    </row>
    <row r="378" spans="1:15" x14ac:dyDescent="0.3">
      <c r="A378" s="4" t="s">
        <v>1175</v>
      </c>
      <c r="B378" s="4" t="str">
        <f t="shared" si="36"/>
        <v>Cust1376</v>
      </c>
      <c r="C378" s="3" t="s">
        <v>1176</v>
      </c>
      <c r="D378" s="3" t="str">
        <f t="shared" si="35"/>
        <v>Michele Burke</v>
      </c>
      <c r="E378" s="3">
        <v>30</v>
      </c>
      <c r="F378" s="3" t="s">
        <v>9</v>
      </c>
      <c r="G378" s="3" t="str">
        <f t="shared" si="37"/>
        <v>Male</v>
      </c>
      <c r="H378" s="3" t="s">
        <v>1177</v>
      </c>
      <c r="I378" s="3" t="str">
        <f t="shared" si="38"/>
        <v>Chambersberg</v>
      </c>
      <c r="J378" s="3" t="s">
        <v>167</v>
      </c>
      <c r="K378" s="3" t="str">
        <f t="shared" si="39"/>
        <v>Connecticut</v>
      </c>
      <c r="L378" s="3" t="s">
        <v>12</v>
      </c>
      <c r="M378" s="3" t="str">
        <f t="shared" si="40"/>
        <v>Usa</v>
      </c>
      <c r="N378" s="3" t="s">
        <v>26</v>
      </c>
      <c r="O378" s="3" t="str">
        <f t="shared" si="41"/>
        <v>Bronze</v>
      </c>
    </row>
    <row r="379" spans="1:15" x14ac:dyDescent="0.3">
      <c r="A379" s="4" t="s">
        <v>1178</v>
      </c>
      <c r="B379" s="4" t="str">
        <f t="shared" si="36"/>
        <v>Cust1377</v>
      </c>
      <c r="C379" s="3" t="s">
        <v>1179</v>
      </c>
      <c r="D379" s="3" t="str">
        <f t="shared" si="35"/>
        <v>Charles Conley</v>
      </c>
      <c r="E379" s="3">
        <v>39</v>
      </c>
      <c r="F379" s="3" t="s">
        <v>16</v>
      </c>
      <c r="G379" s="3" t="str">
        <f t="shared" si="37"/>
        <v>Female</v>
      </c>
      <c r="H379" s="3" t="s">
        <v>1180</v>
      </c>
      <c r="I379" s="3" t="str">
        <f t="shared" si="38"/>
        <v>Nathanshire</v>
      </c>
      <c r="J379" s="3" t="s">
        <v>434</v>
      </c>
      <c r="K379" s="3" t="str">
        <f t="shared" si="39"/>
        <v>Maine</v>
      </c>
      <c r="L379" s="3" t="s">
        <v>12</v>
      </c>
      <c r="M379" s="3" t="str">
        <f t="shared" si="40"/>
        <v>Usa</v>
      </c>
      <c r="N379" s="3" t="s">
        <v>13</v>
      </c>
      <c r="O379" s="3" t="str">
        <f t="shared" si="41"/>
        <v>Gold</v>
      </c>
    </row>
    <row r="380" spans="1:15" x14ac:dyDescent="0.3">
      <c r="A380" s="4" t="s">
        <v>1181</v>
      </c>
      <c r="B380" s="4" t="str">
        <f t="shared" si="36"/>
        <v>Cust1378</v>
      </c>
      <c r="C380" s="3" t="s">
        <v>1182</v>
      </c>
      <c r="D380" s="3" t="str">
        <f t="shared" si="35"/>
        <v>Frank Stewart</v>
      </c>
      <c r="E380" s="3">
        <v>44</v>
      </c>
      <c r="F380" s="3" t="s">
        <v>16</v>
      </c>
      <c r="G380" s="3" t="str">
        <f t="shared" si="37"/>
        <v>Female</v>
      </c>
      <c r="H380" s="3" t="s">
        <v>1183</v>
      </c>
      <c r="I380" s="3" t="str">
        <f t="shared" si="38"/>
        <v>Fischerborough</v>
      </c>
      <c r="J380" s="3" t="s">
        <v>92</v>
      </c>
      <c r="K380" s="3" t="str">
        <f t="shared" si="39"/>
        <v>Delaware</v>
      </c>
      <c r="L380" s="3" t="s">
        <v>12</v>
      </c>
      <c r="M380" s="3" t="str">
        <f t="shared" si="40"/>
        <v>Usa</v>
      </c>
      <c r="N380" s="3" t="s">
        <v>26</v>
      </c>
      <c r="O380" s="3" t="str">
        <f t="shared" si="41"/>
        <v>Bronze</v>
      </c>
    </row>
    <row r="381" spans="1:15" x14ac:dyDescent="0.3">
      <c r="A381" s="4" t="s">
        <v>1184</v>
      </c>
      <c r="B381" s="4" t="str">
        <f t="shared" si="36"/>
        <v>Cust1379</v>
      </c>
      <c r="C381" s="3" t="s">
        <v>1185</v>
      </c>
      <c r="D381" s="3" t="str">
        <f t="shared" si="35"/>
        <v>Tanya Lopez</v>
      </c>
      <c r="E381" s="3">
        <v>34</v>
      </c>
      <c r="F381" s="3" t="s">
        <v>16</v>
      </c>
      <c r="G381" s="3" t="str">
        <f t="shared" si="37"/>
        <v>Female</v>
      </c>
      <c r="H381" s="3" t="s">
        <v>1186</v>
      </c>
      <c r="I381" s="3" t="str">
        <f t="shared" si="38"/>
        <v>West Jeffreyburgh</v>
      </c>
      <c r="J381" s="3" t="s">
        <v>267</v>
      </c>
      <c r="K381" s="3" t="str">
        <f t="shared" si="39"/>
        <v>Iowa</v>
      </c>
      <c r="L381" s="3" t="s">
        <v>12</v>
      </c>
      <c r="M381" s="3" t="str">
        <f t="shared" si="40"/>
        <v>Usa</v>
      </c>
      <c r="N381" s="3" t="s">
        <v>13</v>
      </c>
      <c r="O381" s="3" t="str">
        <f t="shared" si="41"/>
        <v>Gold</v>
      </c>
    </row>
    <row r="382" spans="1:15" x14ac:dyDescent="0.3">
      <c r="A382" s="4" t="s">
        <v>1187</v>
      </c>
      <c r="B382" s="4" t="str">
        <f t="shared" si="36"/>
        <v>Cust1380</v>
      </c>
      <c r="C382" s="3" t="s">
        <v>1188</v>
      </c>
      <c r="D382" s="3" t="str">
        <f t="shared" si="35"/>
        <v>Shelley Ponce</v>
      </c>
      <c r="E382" s="3">
        <v>23</v>
      </c>
      <c r="F382" s="3" t="s">
        <v>9</v>
      </c>
      <c r="G382" s="3" t="str">
        <f t="shared" si="37"/>
        <v>Male</v>
      </c>
      <c r="H382" s="3" t="s">
        <v>1189</v>
      </c>
      <c r="I382" s="3" t="str">
        <f t="shared" si="38"/>
        <v>South Cassandrachester</v>
      </c>
      <c r="J382" s="3" t="s">
        <v>217</v>
      </c>
      <c r="K382" s="3" t="str">
        <f t="shared" si="39"/>
        <v>Rhode Island</v>
      </c>
      <c r="L382" s="3" t="s">
        <v>12</v>
      </c>
      <c r="M382" s="3" t="str">
        <f t="shared" si="40"/>
        <v>Usa</v>
      </c>
      <c r="N382" s="3" t="s">
        <v>13</v>
      </c>
      <c r="O382" s="3" t="str">
        <f t="shared" si="41"/>
        <v>Gold</v>
      </c>
    </row>
    <row r="383" spans="1:15" x14ac:dyDescent="0.3">
      <c r="A383" s="4" t="s">
        <v>1190</v>
      </c>
      <c r="B383" s="4" t="str">
        <f t="shared" si="36"/>
        <v>Cust1381</v>
      </c>
      <c r="C383" s="3" t="s">
        <v>1191</v>
      </c>
      <c r="D383" s="3" t="str">
        <f t="shared" si="35"/>
        <v>Erika Padilla</v>
      </c>
      <c r="E383" s="3">
        <v>50</v>
      </c>
      <c r="F383" s="3" t="s">
        <v>9</v>
      </c>
      <c r="G383" s="3" t="str">
        <f t="shared" si="37"/>
        <v>Male</v>
      </c>
      <c r="H383" s="3" t="s">
        <v>1192</v>
      </c>
      <c r="I383" s="3" t="str">
        <f t="shared" si="38"/>
        <v>Andrewsland</v>
      </c>
      <c r="J383" s="3" t="s">
        <v>22</v>
      </c>
      <c r="K383" s="3" t="str">
        <f t="shared" si="39"/>
        <v>Alabama</v>
      </c>
      <c r="L383" s="3" t="s">
        <v>12</v>
      </c>
      <c r="M383" s="3" t="str">
        <f t="shared" si="40"/>
        <v>Usa</v>
      </c>
      <c r="N383" s="3" t="s">
        <v>31</v>
      </c>
      <c r="O383" s="3" t="str">
        <f t="shared" si="41"/>
        <v>Silver</v>
      </c>
    </row>
    <row r="384" spans="1:15" x14ac:dyDescent="0.3">
      <c r="A384" s="4" t="s">
        <v>1193</v>
      </c>
      <c r="B384" s="4" t="str">
        <f t="shared" si="36"/>
        <v>Cust1382</v>
      </c>
      <c r="C384" s="3" t="s">
        <v>1194</v>
      </c>
      <c r="D384" s="3" t="str">
        <f t="shared" si="35"/>
        <v>Martha Brown</v>
      </c>
      <c r="E384" s="3">
        <v>20</v>
      </c>
      <c r="F384" s="3" t="s">
        <v>16</v>
      </c>
      <c r="G384" s="3" t="str">
        <f t="shared" si="37"/>
        <v>Female</v>
      </c>
      <c r="H384" s="3" t="s">
        <v>1195</v>
      </c>
      <c r="I384" s="3" t="str">
        <f t="shared" si="38"/>
        <v>Novakstad</v>
      </c>
      <c r="J384" s="3" t="s">
        <v>30</v>
      </c>
      <c r="K384" s="3" t="str">
        <f t="shared" si="39"/>
        <v>California</v>
      </c>
      <c r="L384" s="3" t="s">
        <v>12</v>
      </c>
      <c r="M384" s="3" t="str">
        <f t="shared" si="40"/>
        <v>Usa</v>
      </c>
      <c r="N384" s="3" t="s">
        <v>13</v>
      </c>
      <c r="O384" s="3" t="str">
        <f t="shared" si="41"/>
        <v>Gold</v>
      </c>
    </row>
    <row r="385" spans="1:15" x14ac:dyDescent="0.3">
      <c r="A385" s="4" t="s">
        <v>1196</v>
      </c>
      <c r="B385" s="4" t="str">
        <f t="shared" si="36"/>
        <v>Cust1383</v>
      </c>
      <c r="C385" s="3" t="s">
        <v>1197</v>
      </c>
      <c r="D385" s="3" t="str">
        <f t="shared" si="35"/>
        <v>Kristine Higgins</v>
      </c>
      <c r="E385" s="3">
        <v>27</v>
      </c>
      <c r="F385" s="3" t="s">
        <v>16</v>
      </c>
      <c r="G385" s="3" t="str">
        <f t="shared" si="37"/>
        <v>Female</v>
      </c>
      <c r="H385" s="3" t="s">
        <v>1198</v>
      </c>
      <c r="I385" s="3" t="str">
        <f t="shared" si="38"/>
        <v>Jennifertown</v>
      </c>
      <c r="J385" s="3" t="s">
        <v>317</v>
      </c>
      <c r="K385" s="3" t="str">
        <f t="shared" si="39"/>
        <v>South Carolina</v>
      </c>
      <c r="L385" s="3" t="s">
        <v>12</v>
      </c>
      <c r="M385" s="3" t="str">
        <f t="shared" si="40"/>
        <v>Usa</v>
      </c>
      <c r="N385" s="3" t="s">
        <v>31</v>
      </c>
      <c r="O385" s="3" t="str">
        <f t="shared" si="41"/>
        <v>Silver</v>
      </c>
    </row>
    <row r="386" spans="1:15" x14ac:dyDescent="0.3">
      <c r="A386" s="4" t="s">
        <v>1199</v>
      </c>
      <c r="B386" s="4" t="str">
        <f t="shared" si="36"/>
        <v>Cust1384</v>
      </c>
      <c r="C386" s="3" t="s">
        <v>1200</v>
      </c>
      <c r="D386" s="3" t="str">
        <f t="shared" ref="D386:D449" si="42">PROPER(TRIM(CLEAN(C386)))</f>
        <v>Andrew Mason</v>
      </c>
      <c r="E386" s="3">
        <v>52</v>
      </c>
      <c r="F386" s="3" t="s">
        <v>16</v>
      </c>
      <c r="G386" s="3" t="str">
        <f t="shared" si="37"/>
        <v>Female</v>
      </c>
      <c r="H386" s="3" t="s">
        <v>1201</v>
      </c>
      <c r="I386" s="3" t="str">
        <f t="shared" si="38"/>
        <v>North Michael</v>
      </c>
      <c r="J386" s="3" t="s">
        <v>267</v>
      </c>
      <c r="K386" s="3" t="str">
        <f t="shared" si="39"/>
        <v>Iowa</v>
      </c>
      <c r="L386" s="3" t="s">
        <v>12</v>
      </c>
      <c r="M386" s="3" t="str">
        <f t="shared" si="40"/>
        <v>Usa</v>
      </c>
      <c r="N386" s="3" t="s">
        <v>26</v>
      </c>
      <c r="O386" s="3" t="str">
        <f t="shared" si="41"/>
        <v>Bronze</v>
      </c>
    </row>
    <row r="387" spans="1:15" x14ac:dyDescent="0.3">
      <c r="A387" s="4" t="s">
        <v>1202</v>
      </c>
      <c r="B387" s="4" t="str">
        <f t="shared" ref="B387:B450" si="43">PROPER(TRIM(CLEAN(A387)))</f>
        <v>Cust1385</v>
      </c>
      <c r="C387" s="3" t="s">
        <v>1203</v>
      </c>
      <c r="D387" s="3" t="str">
        <f t="shared" si="42"/>
        <v>Tammy Brennan</v>
      </c>
      <c r="E387" s="3">
        <v>60</v>
      </c>
      <c r="F387" s="3" t="s">
        <v>9</v>
      </c>
      <c r="G387" s="3" t="str">
        <f t="shared" ref="G387:G450" si="44">PROPER(TRIM(CLEAN(F387)))</f>
        <v>Male</v>
      </c>
      <c r="H387" s="3" t="s">
        <v>1204</v>
      </c>
      <c r="I387" s="3" t="str">
        <f t="shared" ref="I387:I450" si="45">PROPER(TRIM(CLEAN(H387)))</f>
        <v>Lake Brandontown</v>
      </c>
      <c r="J387" s="3" t="s">
        <v>317</v>
      </c>
      <c r="K387" s="3" t="str">
        <f t="shared" ref="K387:K450" si="46">PROPER(TRIM(CLEAN(J387)))</f>
        <v>South Carolina</v>
      </c>
      <c r="L387" s="3" t="s">
        <v>12</v>
      </c>
      <c r="M387" s="3" t="str">
        <f t="shared" ref="M387:M450" si="47">PROPER(TRIM(CLEAN(L387)))</f>
        <v>Usa</v>
      </c>
      <c r="N387" s="3" t="s">
        <v>13</v>
      </c>
      <c r="O387" s="3" t="str">
        <f t="shared" ref="O387:O450" si="48">IF(ISBLANK(N387), "Unknown",N387)</f>
        <v>Gold</v>
      </c>
    </row>
    <row r="388" spans="1:15" x14ac:dyDescent="0.3">
      <c r="A388" s="4" t="s">
        <v>1205</v>
      </c>
      <c r="B388" s="4" t="str">
        <f t="shared" si="43"/>
        <v>Cust1386</v>
      </c>
      <c r="C388" s="3" t="s">
        <v>1206</v>
      </c>
      <c r="D388" s="3" t="str">
        <f t="shared" si="42"/>
        <v>Melanie Mitchell</v>
      </c>
      <c r="E388" s="3">
        <v>18</v>
      </c>
      <c r="F388" s="3" t="s">
        <v>16</v>
      </c>
      <c r="G388" s="3" t="str">
        <f t="shared" si="44"/>
        <v>Female</v>
      </c>
      <c r="H388" s="3" t="s">
        <v>1207</v>
      </c>
      <c r="I388" s="3" t="str">
        <f t="shared" si="45"/>
        <v>West Laura</v>
      </c>
      <c r="J388" s="3" t="s">
        <v>140</v>
      </c>
      <c r="K388" s="3" t="str">
        <f t="shared" si="46"/>
        <v>Maryland</v>
      </c>
      <c r="L388" s="3" t="s">
        <v>12</v>
      </c>
      <c r="M388" s="3" t="str">
        <f t="shared" si="47"/>
        <v>Usa</v>
      </c>
      <c r="N388" s="3" t="s">
        <v>26</v>
      </c>
      <c r="O388" s="3" t="str">
        <f t="shared" si="48"/>
        <v>Bronze</v>
      </c>
    </row>
    <row r="389" spans="1:15" x14ac:dyDescent="0.3">
      <c r="A389" s="4" t="s">
        <v>1208</v>
      </c>
      <c r="B389" s="4" t="str">
        <f t="shared" si="43"/>
        <v>Cust1387</v>
      </c>
      <c r="C389" s="3" t="s">
        <v>1209</v>
      </c>
      <c r="D389" s="3" t="str">
        <f t="shared" si="42"/>
        <v>Timothy Gardner</v>
      </c>
      <c r="E389" s="3">
        <v>28</v>
      </c>
      <c r="F389" s="3" t="s">
        <v>16</v>
      </c>
      <c r="G389" s="3" t="str">
        <f t="shared" si="44"/>
        <v>Female</v>
      </c>
      <c r="H389" s="3" t="s">
        <v>1210</v>
      </c>
      <c r="I389" s="3" t="str">
        <f t="shared" si="45"/>
        <v>New Dawn</v>
      </c>
      <c r="J389" s="3" t="s">
        <v>88</v>
      </c>
      <c r="K389" s="3" t="str">
        <f t="shared" si="46"/>
        <v>New Jersey</v>
      </c>
      <c r="L389" s="3" t="s">
        <v>12</v>
      </c>
      <c r="M389" s="3" t="str">
        <f t="shared" si="47"/>
        <v>Usa</v>
      </c>
      <c r="N389" s="3" t="s">
        <v>31</v>
      </c>
      <c r="O389" s="3" t="str">
        <f t="shared" si="48"/>
        <v>Silver</v>
      </c>
    </row>
    <row r="390" spans="1:15" x14ac:dyDescent="0.3">
      <c r="A390" s="4" t="s">
        <v>1211</v>
      </c>
      <c r="B390" s="4" t="str">
        <f t="shared" si="43"/>
        <v>Cust1388</v>
      </c>
      <c r="C390" s="3" t="s">
        <v>1212</v>
      </c>
      <c r="D390" s="3" t="str">
        <f t="shared" si="42"/>
        <v>Timothy Valenzuela</v>
      </c>
      <c r="E390" s="3">
        <v>53</v>
      </c>
      <c r="F390" s="3" t="s">
        <v>9</v>
      </c>
      <c r="G390" s="3" t="str">
        <f t="shared" si="44"/>
        <v>Male</v>
      </c>
      <c r="H390" s="3" t="s">
        <v>1213</v>
      </c>
      <c r="I390" s="3" t="str">
        <f t="shared" si="45"/>
        <v>Stevensshire</v>
      </c>
      <c r="J390" s="3" t="s">
        <v>113</v>
      </c>
      <c r="K390" s="3" t="str">
        <f t="shared" si="46"/>
        <v>Missouri</v>
      </c>
      <c r="L390" s="3" t="s">
        <v>12</v>
      </c>
      <c r="M390" s="3" t="str">
        <f t="shared" si="47"/>
        <v>Usa</v>
      </c>
      <c r="N390" s="3" t="s">
        <v>19</v>
      </c>
      <c r="O390" s="3" t="str">
        <f t="shared" si="48"/>
        <v>Platinum</v>
      </c>
    </row>
    <row r="391" spans="1:15" x14ac:dyDescent="0.3">
      <c r="A391" s="4" t="s">
        <v>1214</v>
      </c>
      <c r="B391" s="4" t="str">
        <f t="shared" si="43"/>
        <v>Cust1389</v>
      </c>
      <c r="C391" s="3" t="s">
        <v>1215</v>
      </c>
      <c r="D391" s="3" t="str">
        <f t="shared" si="42"/>
        <v>Cynthia Lopez</v>
      </c>
      <c r="E391" s="3">
        <v>50</v>
      </c>
      <c r="F391" s="3" t="s">
        <v>9</v>
      </c>
      <c r="G391" s="3" t="str">
        <f t="shared" si="44"/>
        <v>Male</v>
      </c>
      <c r="H391" s="3" t="s">
        <v>1216</v>
      </c>
      <c r="I391" s="3" t="str">
        <f t="shared" si="45"/>
        <v>Joseland</v>
      </c>
      <c r="J391" s="3" t="s">
        <v>70</v>
      </c>
      <c r="K391" s="3" t="str">
        <f t="shared" si="46"/>
        <v>Nebraska</v>
      </c>
      <c r="L391" s="3" t="s">
        <v>12</v>
      </c>
      <c r="M391" s="3" t="str">
        <f t="shared" si="47"/>
        <v>Usa</v>
      </c>
      <c r="N391" s="3" t="s">
        <v>19</v>
      </c>
      <c r="O391" s="3" t="str">
        <f t="shared" si="48"/>
        <v>Platinum</v>
      </c>
    </row>
    <row r="392" spans="1:15" x14ac:dyDescent="0.3">
      <c r="A392" s="4" t="s">
        <v>1217</v>
      </c>
      <c r="B392" s="4" t="str">
        <f t="shared" si="43"/>
        <v>Cust1390</v>
      </c>
      <c r="C392" s="3" t="s">
        <v>1218</v>
      </c>
      <c r="D392" s="3" t="str">
        <f t="shared" si="42"/>
        <v>Daniel Bell</v>
      </c>
      <c r="E392" s="3">
        <v>56</v>
      </c>
      <c r="F392" s="3" t="s">
        <v>9</v>
      </c>
      <c r="G392" s="3" t="str">
        <f t="shared" si="44"/>
        <v>Male</v>
      </c>
      <c r="H392" s="3" t="s">
        <v>1219</v>
      </c>
      <c r="I392" s="3" t="str">
        <f t="shared" si="45"/>
        <v>Deniseberg</v>
      </c>
      <c r="J392" s="3" t="s">
        <v>291</v>
      </c>
      <c r="K392" s="3" t="str">
        <f t="shared" si="46"/>
        <v>Arkansas</v>
      </c>
      <c r="L392" s="3" t="s">
        <v>12</v>
      </c>
      <c r="M392" s="3" t="str">
        <f t="shared" si="47"/>
        <v>Usa</v>
      </c>
      <c r="N392" s="3" t="s">
        <v>31</v>
      </c>
      <c r="O392" s="3" t="str">
        <f t="shared" si="48"/>
        <v>Silver</v>
      </c>
    </row>
    <row r="393" spans="1:15" x14ac:dyDescent="0.3">
      <c r="A393" s="4" t="s">
        <v>1220</v>
      </c>
      <c r="B393" s="4" t="str">
        <f t="shared" si="43"/>
        <v>Cust1391</v>
      </c>
      <c r="C393" s="3" t="s">
        <v>1221</v>
      </c>
      <c r="D393" s="3" t="str">
        <f t="shared" si="42"/>
        <v>Heidi Tyler</v>
      </c>
      <c r="E393" s="3">
        <v>40</v>
      </c>
      <c r="F393" s="3" t="s">
        <v>16</v>
      </c>
      <c r="G393" s="3" t="str">
        <f t="shared" si="44"/>
        <v>Female</v>
      </c>
      <c r="H393" s="3" t="s">
        <v>1222</v>
      </c>
      <c r="I393" s="3" t="str">
        <f t="shared" si="45"/>
        <v>Dawnstad</v>
      </c>
      <c r="J393" s="3" t="s">
        <v>35</v>
      </c>
      <c r="K393" s="3" t="str">
        <f t="shared" si="46"/>
        <v>Oregon</v>
      </c>
      <c r="L393" s="3" t="s">
        <v>12</v>
      </c>
      <c r="M393" s="3" t="str">
        <f t="shared" si="47"/>
        <v>Usa</v>
      </c>
      <c r="N393" s="3" t="s">
        <v>26</v>
      </c>
      <c r="O393" s="3" t="str">
        <f t="shared" si="48"/>
        <v>Bronze</v>
      </c>
    </row>
    <row r="394" spans="1:15" x14ac:dyDescent="0.3">
      <c r="A394" s="4" t="s">
        <v>1223</v>
      </c>
      <c r="B394" s="4" t="str">
        <f t="shared" si="43"/>
        <v>Cust1392</v>
      </c>
      <c r="C394" s="3" t="s">
        <v>1224</v>
      </c>
      <c r="D394" s="3" t="str">
        <f t="shared" si="42"/>
        <v>Jacqueline Payne</v>
      </c>
      <c r="E394" s="3">
        <v>46</v>
      </c>
      <c r="F394" s="3" t="s">
        <v>9</v>
      </c>
      <c r="G394" s="3" t="str">
        <f t="shared" si="44"/>
        <v>Male</v>
      </c>
      <c r="H394" s="3" t="s">
        <v>1225</v>
      </c>
      <c r="I394" s="3" t="str">
        <f t="shared" si="45"/>
        <v>Gutierrezstad</v>
      </c>
      <c r="J394" s="3" t="s">
        <v>113</v>
      </c>
      <c r="K394" s="3" t="str">
        <f t="shared" si="46"/>
        <v>Missouri</v>
      </c>
      <c r="L394" s="3" t="s">
        <v>12</v>
      </c>
      <c r="M394" s="3" t="str">
        <f t="shared" si="47"/>
        <v>Usa</v>
      </c>
      <c r="N394" s="3" t="s">
        <v>13</v>
      </c>
      <c r="O394" s="3" t="str">
        <f t="shared" si="48"/>
        <v>Gold</v>
      </c>
    </row>
    <row r="395" spans="1:15" x14ac:dyDescent="0.3">
      <c r="A395" s="4" t="s">
        <v>1226</v>
      </c>
      <c r="B395" s="4" t="str">
        <f t="shared" si="43"/>
        <v>Cust1393</v>
      </c>
      <c r="C395" s="3" t="s">
        <v>1227</v>
      </c>
      <c r="D395" s="3" t="str">
        <f t="shared" si="42"/>
        <v>Michael Mcneil</v>
      </c>
      <c r="E395" s="3">
        <v>46</v>
      </c>
      <c r="F395" s="3" t="s">
        <v>9</v>
      </c>
      <c r="G395" s="3" t="str">
        <f t="shared" si="44"/>
        <v>Male</v>
      </c>
      <c r="H395" s="3" t="s">
        <v>1228</v>
      </c>
      <c r="I395" s="3" t="str">
        <f t="shared" si="45"/>
        <v>Stewartchester</v>
      </c>
      <c r="J395" s="3" t="s">
        <v>117</v>
      </c>
      <c r="K395" s="3" t="str">
        <f t="shared" si="46"/>
        <v>Utah</v>
      </c>
      <c r="L395" s="3" t="s">
        <v>12</v>
      </c>
      <c r="M395" s="3" t="str">
        <f t="shared" si="47"/>
        <v>Usa</v>
      </c>
      <c r="N395" s="3" t="s">
        <v>26</v>
      </c>
      <c r="O395" s="3" t="str">
        <f t="shared" si="48"/>
        <v>Bronze</v>
      </c>
    </row>
    <row r="396" spans="1:15" x14ac:dyDescent="0.3">
      <c r="A396" s="4" t="s">
        <v>1229</v>
      </c>
      <c r="B396" s="4" t="str">
        <f t="shared" si="43"/>
        <v>Cust1394</v>
      </c>
      <c r="C396" s="3" t="s">
        <v>1230</v>
      </c>
      <c r="D396" s="3" t="str">
        <f t="shared" si="42"/>
        <v>Alejandro Evans</v>
      </c>
      <c r="E396" s="3">
        <v>43</v>
      </c>
      <c r="F396" s="3" t="s">
        <v>16</v>
      </c>
      <c r="G396" s="3" t="str">
        <f t="shared" si="44"/>
        <v>Female</v>
      </c>
      <c r="H396" s="3" t="s">
        <v>1231</v>
      </c>
      <c r="I396" s="3" t="str">
        <f t="shared" si="45"/>
        <v>Cannonberg</v>
      </c>
      <c r="J396" s="3" t="s">
        <v>167</v>
      </c>
      <c r="K396" s="3" t="str">
        <f t="shared" si="46"/>
        <v>Connecticut</v>
      </c>
      <c r="L396" s="3" t="s">
        <v>12</v>
      </c>
      <c r="M396" s="3" t="str">
        <f t="shared" si="47"/>
        <v>Usa</v>
      </c>
      <c r="N396" s="3" t="s">
        <v>26</v>
      </c>
      <c r="O396" s="3" t="str">
        <f t="shared" si="48"/>
        <v>Bronze</v>
      </c>
    </row>
    <row r="397" spans="1:15" x14ac:dyDescent="0.3">
      <c r="A397" s="4" t="s">
        <v>1232</v>
      </c>
      <c r="B397" s="4" t="str">
        <f t="shared" si="43"/>
        <v>Cust1395</v>
      </c>
      <c r="C397" s="3" t="s">
        <v>1233</v>
      </c>
      <c r="D397" s="3" t="str">
        <f t="shared" si="42"/>
        <v>Brandon Mcguire</v>
      </c>
      <c r="E397" s="3">
        <v>50</v>
      </c>
      <c r="F397" s="3" t="s">
        <v>9</v>
      </c>
      <c r="G397" s="3" t="str">
        <f t="shared" si="44"/>
        <v>Male</v>
      </c>
      <c r="H397" s="3" t="s">
        <v>1234</v>
      </c>
      <c r="I397" s="3" t="str">
        <f t="shared" si="45"/>
        <v>Lake Morganland</v>
      </c>
      <c r="J397" s="3" t="s">
        <v>62</v>
      </c>
      <c r="K397" s="3" t="str">
        <f t="shared" si="46"/>
        <v>Kansas</v>
      </c>
      <c r="L397" s="3" t="s">
        <v>12</v>
      </c>
      <c r="M397" s="3" t="str">
        <f t="shared" si="47"/>
        <v>Usa</v>
      </c>
      <c r="N397" s="3" t="s">
        <v>13</v>
      </c>
      <c r="O397" s="3" t="str">
        <f t="shared" si="48"/>
        <v>Gold</v>
      </c>
    </row>
    <row r="398" spans="1:15" x14ac:dyDescent="0.3">
      <c r="A398" s="4" t="s">
        <v>1235</v>
      </c>
      <c r="B398" s="4" t="str">
        <f t="shared" si="43"/>
        <v>Cust1396</v>
      </c>
      <c r="C398" s="3" t="s">
        <v>1236</v>
      </c>
      <c r="D398" s="3" t="str">
        <f t="shared" si="42"/>
        <v>Alexander Byrd</v>
      </c>
      <c r="E398" s="3">
        <v>25</v>
      </c>
      <c r="F398" s="3" t="s">
        <v>16</v>
      </c>
      <c r="G398" s="3" t="str">
        <f t="shared" si="44"/>
        <v>Female</v>
      </c>
      <c r="H398" s="3" t="s">
        <v>1237</v>
      </c>
      <c r="I398" s="3" t="str">
        <f t="shared" si="45"/>
        <v>Parkerview</v>
      </c>
      <c r="J398" s="3" t="s">
        <v>58</v>
      </c>
      <c r="K398" s="3" t="str">
        <f t="shared" si="46"/>
        <v>New York</v>
      </c>
      <c r="L398" s="3" t="s">
        <v>12</v>
      </c>
      <c r="M398" s="3" t="str">
        <f t="shared" si="47"/>
        <v>Usa</v>
      </c>
      <c r="N398" s="3" t="s">
        <v>31</v>
      </c>
      <c r="O398" s="3" t="str">
        <f t="shared" si="48"/>
        <v>Silver</v>
      </c>
    </row>
    <row r="399" spans="1:15" x14ac:dyDescent="0.3">
      <c r="A399" s="4" t="s">
        <v>1238</v>
      </c>
      <c r="B399" s="4" t="str">
        <f t="shared" si="43"/>
        <v>Cust1397</v>
      </c>
      <c r="C399" s="3" t="s">
        <v>1239</v>
      </c>
      <c r="D399" s="3" t="str">
        <f t="shared" si="42"/>
        <v>Charles Norman Phd</v>
      </c>
      <c r="E399" s="3">
        <v>62</v>
      </c>
      <c r="F399" s="3" t="s">
        <v>16</v>
      </c>
      <c r="G399" s="3" t="str">
        <f t="shared" si="44"/>
        <v>Female</v>
      </c>
      <c r="H399" s="3" t="s">
        <v>123</v>
      </c>
      <c r="I399" s="3" t="str">
        <f t="shared" si="45"/>
        <v>East Jennifer</v>
      </c>
      <c r="J399" s="3" t="s">
        <v>62</v>
      </c>
      <c r="K399" s="3" t="str">
        <f t="shared" si="46"/>
        <v>Kansas</v>
      </c>
      <c r="L399" s="3" t="s">
        <v>12</v>
      </c>
      <c r="M399" s="3" t="str">
        <f t="shared" si="47"/>
        <v>Usa</v>
      </c>
      <c r="N399" s="3" t="s">
        <v>19</v>
      </c>
      <c r="O399" s="3" t="str">
        <f t="shared" si="48"/>
        <v>Platinum</v>
      </c>
    </row>
    <row r="400" spans="1:15" x14ac:dyDescent="0.3">
      <c r="A400" s="4" t="s">
        <v>1240</v>
      </c>
      <c r="B400" s="4" t="str">
        <f t="shared" si="43"/>
        <v>Cust1398</v>
      </c>
      <c r="C400" s="3" t="s">
        <v>1241</v>
      </c>
      <c r="D400" s="3" t="str">
        <f t="shared" si="42"/>
        <v>Jennifer Johnson</v>
      </c>
      <c r="E400" s="3">
        <v>54</v>
      </c>
      <c r="F400" s="3" t="s">
        <v>9</v>
      </c>
      <c r="G400" s="3" t="str">
        <f t="shared" si="44"/>
        <v>Male</v>
      </c>
      <c r="H400" s="3" t="s">
        <v>1242</v>
      </c>
      <c r="I400" s="3" t="str">
        <f t="shared" si="45"/>
        <v>Cheyenneborough</v>
      </c>
      <c r="J400" s="3" t="s">
        <v>47</v>
      </c>
      <c r="K400" s="3" t="str">
        <f t="shared" si="46"/>
        <v>New Hampshire</v>
      </c>
      <c r="L400" s="3" t="s">
        <v>12</v>
      </c>
      <c r="M400" s="3" t="str">
        <f t="shared" si="47"/>
        <v>Usa</v>
      </c>
      <c r="N400" s="3" t="s">
        <v>26</v>
      </c>
      <c r="O400" s="3" t="str">
        <f t="shared" si="48"/>
        <v>Bronze</v>
      </c>
    </row>
    <row r="401" spans="1:15" x14ac:dyDescent="0.3">
      <c r="A401" s="4" t="s">
        <v>1243</v>
      </c>
      <c r="B401" s="4" t="str">
        <f t="shared" si="43"/>
        <v>Cust1399</v>
      </c>
      <c r="C401" s="3" t="s">
        <v>1244</v>
      </c>
      <c r="D401" s="3" t="str">
        <f t="shared" si="42"/>
        <v>John Donaldson</v>
      </c>
      <c r="E401" s="3">
        <v>27</v>
      </c>
      <c r="F401" s="3" t="s">
        <v>9</v>
      </c>
      <c r="G401" s="3" t="str">
        <f t="shared" si="44"/>
        <v>Male</v>
      </c>
      <c r="H401" s="3" t="s">
        <v>1245</v>
      </c>
      <c r="I401" s="3" t="str">
        <f t="shared" si="45"/>
        <v>New Edward</v>
      </c>
      <c r="J401" s="3" t="s">
        <v>434</v>
      </c>
      <c r="K401" s="3" t="str">
        <f t="shared" si="46"/>
        <v>Maine</v>
      </c>
      <c r="L401" s="3" t="s">
        <v>12</v>
      </c>
      <c r="M401" s="3" t="str">
        <f t="shared" si="47"/>
        <v>Usa</v>
      </c>
      <c r="N401" s="3" t="s">
        <v>26</v>
      </c>
      <c r="O401" s="3" t="str">
        <f t="shared" si="48"/>
        <v>Bronze</v>
      </c>
    </row>
    <row r="402" spans="1:15" x14ac:dyDescent="0.3">
      <c r="A402" s="4" t="s">
        <v>1246</v>
      </c>
      <c r="B402" s="4" t="str">
        <f t="shared" si="43"/>
        <v>Cust1400</v>
      </c>
      <c r="C402" s="3" t="s">
        <v>1247</v>
      </c>
      <c r="D402" s="3" t="str">
        <f t="shared" si="42"/>
        <v>Mark Rogers</v>
      </c>
      <c r="E402" s="3">
        <v>57</v>
      </c>
      <c r="F402" s="3" t="s">
        <v>16</v>
      </c>
      <c r="G402" s="3" t="str">
        <f t="shared" si="44"/>
        <v>Female</v>
      </c>
      <c r="H402" s="3" t="s">
        <v>1248</v>
      </c>
      <c r="I402" s="3" t="str">
        <f t="shared" si="45"/>
        <v>Bookertown</v>
      </c>
      <c r="J402" s="3" t="s">
        <v>96</v>
      </c>
      <c r="K402" s="3" t="str">
        <f t="shared" si="46"/>
        <v>Oklahoma</v>
      </c>
      <c r="L402" s="3" t="s">
        <v>12</v>
      </c>
      <c r="M402" s="3" t="str">
        <f t="shared" si="47"/>
        <v>Usa</v>
      </c>
      <c r="N402" s="3" t="s">
        <v>19</v>
      </c>
      <c r="O402" s="3" t="str">
        <f t="shared" si="48"/>
        <v>Platinum</v>
      </c>
    </row>
    <row r="403" spans="1:15" x14ac:dyDescent="0.3">
      <c r="A403" s="4" t="s">
        <v>1249</v>
      </c>
      <c r="B403" s="4" t="str">
        <f t="shared" si="43"/>
        <v>Cust1401</v>
      </c>
      <c r="C403" s="3" t="s">
        <v>1250</v>
      </c>
      <c r="D403" s="3" t="str">
        <f t="shared" si="42"/>
        <v>Terry Moses</v>
      </c>
      <c r="E403" s="3">
        <v>51</v>
      </c>
      <c r="F403" s="3" t="s">
        <v>16</v>
      </c>
      <c r="G403" s="3" t="str">
        <f t="shared" si="44"/>
        <v>Female</v>
      </c>
      <c r="H403" s="3" t="s">
        <v>1251</v>
      </c>
      <c r="I403" s="3" t="str">
        <f t="shared" si="45"/>
        <v>Leahmouth</v>
      </c>
      <c r="J403" s="3" t="s">
        <v>184</v>
      </c>
      <c r="K403" s="3" t="str">
        <f t="shared" si="46"/>
        <v>Nevada</v>
      </c>
      <c r="L403" s="3" t="s">
        <v>12</v>
      </c>
      <c r="M403" s="3" t="str">
        <f t="shared" si="47"/>
        <v>Usa</v>
      </c>
      <c r="N403" s="3" t="s">
        <v>19</v>
      </c>
      <c r="O403" s="3" t="str">
        <f t="shared" si="48"/>
        <v>Platinum</v>
      </c>
    </row>
    <row r="404" spans="1:15" x14ac:dyDescent="0.3">
      <c r="A404" s="4" t="s">
        <v>1252</v>
      </c>
      <c r="B404" s="4" t="str">
        <f t="shared" si="43"/>
        <v>Cust1402</v>
      </c>
      <c r="C404" s="3" t="s">
        <v>1253</v>
      </c>
      <c r="D404" s="3" t="str">
        <f t="shared" si="42"/>
        <v>Cassandra Perez</v>
      </c>
      <c r="E404" s="3">
        <v>31</v>
      </c>
      <c r="F404" s="3" t="s">
        <v>9</v>
      </c>
      <c r="G404" s="3" t="str">
        <f t="shared" si="44"/>
        <v>Male</v>
      </c>
      <c r="H404" s="3" t="s">
        <v>80</v>
      </c>
      <c r="I404" s="3" t="str">
        <f t="shared" si="45"/>
        <v>Brandonville</v>
      </c>
      <c r="J404" s="3" t="s">
        <v>313</v>
      </c>
      <c r="K404" s="3" t="str">
        <f t="shared" si="46"/>
        <v>Mississippi</v>
      </c>
      <c r="L404" s="3" t="s">
        <v>12</v>
      </c>
      <c r="M404" s="3" t="str">
        <f t="shared" si="47"/>
        <v>Usa</v>
      </c>
      <c r="N404" s="3" t="s">
        <v>26</v>
      </c>
      <c r="O404" s="3" t="str">
        <f t="shared" si="48"/>
        <v>Bronze</v>
      </c>
    </row>
    <row r="405" spans="1:15" x14ac:dyDescent="0.3">
      <c r="A405" s="4" t="s">
        <v>1254</v>
      </c>
      <c r="B405" s="4" t="str">
        <f t="shared" si="43"/>
        <v>Cust1403</v>
      </c>
      <c r="C405" s="3" t="s">
        <v>1255</v>
      </c>
      <c r="D405" s="3" t="str">
        <f t="shared" si="42"/>
        <v>Justin Ingram</v>
      </c>
      <c r="E405" s="3">
        <v>34</v>
      </c>
      <c r="F405" s="3" t="s">
        <v>9</v>
      </c>
      <c r="G405" s="3" t="str">
        <f t="shared" si="44"/>
        <v>Male</v>
      </c>
      <c r="H405" s="3" t="s">
        <v>1256</v>
      </c>
      <c r="I405" s="3" t="str">
        <f t="shared" si="45"/>
        <v>Lake Lisaland</v>
      </c>
      <c r="J405" s="3" t="s">
        <v>328</v>
      </c>
      <c r="K405" s="3" t="str">
        <f t="shared" si="46"/>
        <v>Louisiana</v>
      </c>
      <c r="L405" s="3" t="s">
        <v>12</v>
      </c>
      <c r="M405" s="3" t="str">
        <f t="shared" si="47"/>
        <v>Usa</v>
      </c>
      <c r="N405" s="3" t="s">
        <v>26</v>
      </c>
      <c r="O405" s="3" t="str">
        <f t="shared" si="48"/>
        <v>Bronze</v>
      </c>
    </row>
    <row r="406" spans="1:15" x14ac:dyDescent="0.3">
      <c r="A406" s="4" t="s">
        <v>1257</v>
      </c>
      <c r="B406" s="4" t="str">
        <f t="shared" si="43"/>
        <v>Cust1404</v>
      </c>
      <c r="C406" s="3" t="s">
        <v>1258</v>
      </c>
      <c r="D406" s="3" t="str">
        <f t="shared" si="42"/>
        <v>David Ross</v>
      </c>
      <c r="E406" s="3">
        <v>22</v>
      </c>
      <c r="F406" s="3" t="s">
        <v>16</v>
      </c>
      <c r="G406" s="3" t="str">
        <f t="shared" si="44"/>
        <v>Female</v>
      </c>
      <c r="H406" s="3" t="s">
        <v>1259</v>
      </c>
      <c r="I406" s="3" t="str">
        <f t="shared" si="45"/>
        <v>South Angela</v>
      </c>
      <c r="J406" s="3" t="s">
        <v>291</v>
      </c>
      <c r="K406" s="3" t="str">
        <f t="shared" si="46"/>
        <v>Arkansas</v>
      </c>
      <c r="L406" s="3" t="s">
        <v>12</v>
      </c>
      <c r="M406" s="3" t="str">
        <f t="shared" si="47"/>
        <v>Usa</v>
      </c>
      <c r="N406" s="3" t="s">
        <v>31</v>
      </c>
      <c r="O406" s="3" t="str">
        <f t="shared" si="48"/>
        <v>Silver</v>
      </c>
    </row>
    <row r="407" spans="1:15" x14ac:dyDescent="0.3">
      <c r="A407" s="4" t="s">
        <v>1260</v>
      </c>
      <c r="B407" s="4" t="str">
        <f t="shared" si="43"/>
        <v>Cust1405</v>
      </c>
      <c r="C407" s="3" t="s">
        <v>1261</v>
      </c>
      <c r="D407" s="3" t="str">
        <f t="shared" si="42"/>
        <v>Eric Wolfe</v>
      </c>
      <c r="E407" s="3">
        <v>18</v>
      </c>
      <c r="F407" s="3" t="s">
        <v>16</v>
      </c>
      <c r="G407" s="3" t="str">
        <f t="shared" si="44"/>
        <v>Female</v>
      </c>
      <c r="H407" s="3" t="s">
        <v>1262</v>
      </c>
      <c r="I407" s="3" t="str">
        <f t="shared" si="45"/>
        <v>Garciaview</v>
      </c>
      <c r="J407" s="3" t="s">
        <v>328</v>
      </c>
      <c r="K407" s="3" t="str">
        <f t="shared" si="46"/>
        <v>Louisiana</v>
      </c>
      <c r="L407" s="3" t="s">
        <v>12</v>
      </c>
      <c r="M407" s="3" t="str">
        <f t="shared" si="47"/>
        <v>Usa</v>
      </c>
      <c r="N407" s="3" t="s">
        <v>13</v>
      </c>
      <c r="O407" s="3" t="str">
        <f t="shared" si="48"/>
        <v>Gold</v>
      </c>
    </row>
    <row r="408" spans="1:15" x14ac:dyDescent="0.3">
      <c r="A408" s="4" t="s">
        <v>1263</v>
      </c>
      <c r="B408" s="4" t="str">
        <f t="shared" si="43"/>
        <v>Cust1406</v>
      </c>
      <c r="C408" s="3" t="s">
        <v>1264</v>
      </c>
      <c r="D408" s="3" t="str">
        <f t="shared" si="42"/>
        <v>David Lozano</v>
      </c>
      <c r="E408" s="3">
        <v>23</v>
      </c>
      <c r="F408" s="3" t="s">
        <v>16</v>
      </c>
      <c r="G408" s="3" t="str">
        <f t="shared" si="44"/>
        <v>Female</v>
      </c>
      <c r="H408" s="3" t="s">
        <v>1265</v>
      </c>
      <c r="I408" s="3" t="str">
        <f t="shared" si="45"/>
        <v>North Michaelfurt</v>
      </c>
      <c r="J408" s="3" t="s">
        <v>324</v>
      </c>
      <c r="K408" s="3" t="str">
        <f t="shared" si="46"/>
        <v>Wisconsin</v>
      </c>
      <c r="L408" s="3" t="s">
        <v>12</v>
      </c>
      <c r="M408" s="3" t="str">
        <f t="shared" si="47"/>
        <v>Usa</v>
      </c>
      <c r="N408" s="3" t="s">
        <v>13</v>
      </c>
      <c r="O408" s="3" t="str">
        <f t="shared" si="48"/>
        <v>Gold</v>
      </c>
    </row>
    <row r="409" spans="1:15" x14ac:dyDescent="0.3">
      <c r="A409" s="4" t="s">
        <v>1266</v>
      </c>
      <c r="B409" s="4" t="str">
        <f t="shared" si="43"/>
        <v>Cust1407</v>
      </c>
      <c r="C409" s="3" t="s">
        <v>1267</v>
      </c>
      <c r="D409" s="3" t="str">
        <f t="shared" si="42"/>
        <v>Joseph Mendoza</v>
      </c>
      <c r="E409" s="3">
        <v>33</v>
      </c>
      <c r="F409" s="3" t="s">
        <v>9</v>
      </c>
      <c r="G409" s="3" t="str">
        <f t="shared" si="44"/>
        <v>Male</v>
      </c>
      <c r="H409" s="3" t="s">
        <v>1268</v>
      </c>
      <c r="I409" s="3" t="str">
        <f t="shared" si="45"/>
        <v>Ashleymouth</v>
      </c>
      <c r="J409" s="3" t="s">
        <v>140</v>
      </c>
      <c r="K409" s="3" t="str">
        <f t="shared" si="46"/>
        <v>Maryland</v>
      </c>
      <c r="L409" s="3" t="s">
        <v>12</v>
      </c>
      <c r="M409" s="3" t="str">
        <f t="shared" si="47"/>
        <v>Usa</v>
      </c>
      <c r="N409" s="3" t="s">
        <v>13</v>
      </c>
      <c r="O409" s="3" t="str">
        <f t="shared" si="48"/>
        <v>Gold</v>
      </c>
    </row>
    <row r="410" spans="1:15" x14ac:dyDescent="0.3">
      <c r="A410" s="4" t="s">
        <v>1269</v>
      </c>
      <c r="B410" s="4" t="str">
        <f t="shared" si="43"/>
        <v>Cust1408</v>
      </c>
      <c r="C410" s="3" t="s">
        <v>1270</v>
      </c>
      <c r="D410" s="3" t="str">
        <f t="shared" si="42"/>
        <v>Isabel Foster</v>
      </c>
      <c r="E410" s="3">
        <v>36</v>
      </c>
      <c r="F410" s="3" t="s">
        <v>9</v>
      </c>
      <c r="G410" s="3" t="str">
        <f t="shared" si="44"/>
        <v>Male</v>
      </c>
      <c r="H410" s="3" t="s">
        <v>1271</v>
      </c>
      <c r="I410" s="3" t="str">
        <f t="shared" si="45"/>
        <v>Port Joshuaville</v>
      </c>
      <c r="J410" s="3" t="s">
        <v>88</v>
      </c>
      <c r="K410" s="3" t="str">
        <f t="shared" si="46"/>
        <v>New Jersey</v>
      </c>
      <c r="L410" s="3" t="s">
        <v>12</v>
      </c>
      <c r="M410" s="3" t="str">
        <f t="shared" si="47"/>
        <v>Usa</v>
      </c>
      <c r="N410" s="3" t="s">
        <v>13</v>
      </c>
      <c r="O410" s="3" t="str">
        <f t="shared" si="48"/>
        <v>Gold</v>
      </c>
    </row>
    <row r="411" spans="1:15" x14ac:dyDescent="0.3">
      <c r="A411" s="4" t="s">
        <v>1272</v>
      </c>
      <c r="B411" s="4" t="str">
        <f t="shared" si="43"/>
        <v>Cust1409</v>
      </c>
      <c r="C411" s="3" t="s">
        <v>1273</v>
      </c>
      <c r="D411" s="3" t="str">
        <f t="shared" si="42"/>
        <v>Sarah Smith</v>
      </c>
      <c r="E411" s="3">
        <v>55</v>
      </c>
      <c r="F411" s="3" t="s">
        <v>9</v>
      </c>
      <c r="G411" s="3" t="str">
        <f t="shared" si="44"/>
        <v>Male</v>
      </c>
      <c r="H411" s="3" t="s">
        <v>1274</v>
      </c>
      <c r="I411" s="3" t="str">
        <f t="shared" si="45"/>
        <v>Kathleenport</v>
      </c>
      <c r="J411" s="3" t="s">
        <v>845</v>
      </c>
      <c r="K411" s="3" t="str">
        <f t="shared" si="46"/>
        <v>Wyoming</v>
      </c>
      <c r="L411" s="3" t="s">
        <v>12</v>
      </c>
      <c r="M411" s="3" t="str">
        <f t="shared" si="47"/>
        <v>Usa</v>
      </c>
      <c r="N411" s="3" t="s">
        <v>13</v>
      </c>
      <c r="O411" s="3" t="str">
        <f t="shared" si="48"/>
        <v>Gold</v>
      </c>
    </row>
    <row r="412" spans="1:15" x14ac:dyDescent="0.3">
      <c r="A412" s="4" t="s">
        <v>1275</v>
      </c>
      <c r="B412" s="4" t="str">
        <f t="shared" si="43"/>
        <v>Cust1410</v>
      </c>
      <c r="C412" s="3" t="s">
        <v>1276</v>
      </c>
      <c r="D412" s="3" t="str">
        <f t="shared" si="42"/>
        <v>Jackie Thompson</v>
      </c>
      <c r="E412" s="3">
        <v>48</v>
      </c>
      <c r="F412" s="3" t="s">
        <v>16</v>
      </c>
      <c r="G412" s="3" t="str">
        <f t="shared" si="44"/>
        <v>Female</v>
      </c>
      <c r="H412" s="3" t="s">
        <v>1277</v>
      </c>
      <c r="I412" s="3" t="str">
        <f t="shared" si="45"/>
        <v>South Edwin</v>
      </c>
      <c r="J412" s="3" t="s">
        <v>88</v>
      </c>
      <c r="K412" s="3" t="str">
        <f t="shared" si="46"/>
        <v>New Jersey</v>
      </c>
      <c r="L412" s="3" t="s">
        <v>12</v>
      </c>
      <c r="M412" s="3" t="str">
        <f t="shared" si="47"/>
        <v>Usa</v>
      </c>
      <c r="N412" s="3" t="s">
        <v>26</v>
      </c>
      <c r="O412" s="3" t="str">
        <f t="shared" si="48"/>
        <v>Bronze</v>
      </c>
    </row>
    <row r="413" spans="1:15" x14ac:dyDescent="0.3">
      <c r="A413" s="4" t="s">
        <v>1278</v>
      </c>
      <c r="B413" s="4" t="str">
        <f t="shared" si="43"/>
        <v>Cust1411</v>
      </c>
      <c r="C413" s="3" t="s">
        <v>1279</v>
      </c>
      <c r="D413" s="3" t="str">
        <f t="shared" si="42"/>
        <v>Katrina Perez</v>
      </c>
      <c r="E413" s="3">
        <v>63</v>
      </c>
      <c r="F413" s="3" t="s">
        <v>9</v>
      </c>
      <c r="G413" s="3" t="str">
        <f t="shared" si="44"/>
        <v>Male</v>
      </c>
      <c r="H413" s="3" t="s">
        <v>1280</v>
      </c>
      <c r="I413" s="3" t="str">
        <f t="shared" si="45"/>
        <v>West Rebecca</v>
      </c>
      <c r="J413" s="3" t="s">
        <v>25</v>
      </c>
      <c r="K413" s="3" t="str">
        <f t="shared" si="46"/>
        <v>Ohio</v>
      </c>
      <c r="L413" s="3" t="s">
        <v>12</v>
      </c>
      <c r="M413" s="3" t="str">
        <f t="shared" si="47"/>
        <v>Usa</v>
      </c>
      <c r="N413" s="3" t="s">
        <v>31</v>
      </c>
      <c r="O413" s="3" t="str">
        <f t="shared" si="48"/>
        <v>Silver</v>
      </c>
    </row>
    <row r="414" spans="1:15" x14ac:dyDescent="0.3">
      <c r="A414" s="4" t="s">
        <v>1281</v>
      </c>
      <c r="B414" s="4" t="str">
        <f t="shared" si="43"/>
        <v>Cust1412</v>
      </c>
      <c r="C414" s="3" t="s">
        <v>1282</v>
      </c>
      <c r="D414" s="3" t="str">
        <f t="shared" si="42"/>
        <v>Shane Brown</v>
      </c>
      <c r="E414" s="3">
        <v>23</v>
      </c>
      <c r="F414" s="3" t="s">
        <v>16</v>
      </c>
      <c r="G414" s="3" t="str">
        <f t="shared" si="44"/>
        <v>Female</v>
      </c>
      <c r="H414" s="3" t="s">
        <v>204</v>
      </c>
      <c r="I414" s="3" t="str">
        <f t="shared" si="45"/>
        <v>East Andrea</v>
      </c>
      <c r="J414" s="3" t="s">
        <v>156</v>
      </c>
      <c r="K414" s="3" t="str">
        <f t="shared" si="46"/>
        <v>Michigan</v>
      </c>
      <c r="L414" s="3" t="s">
        <v>12</v>
      </c>
      <c r="M414" s="3" t="str">
        <f t="shared" si="47"/>
        <v>Usa</v>
      </c>
      <c r="N414" s="3" t="s">
        <v>13</v>
      </c>
      <c r="O414" s="3" t="str">
        <f t="shared" si="48"/>
        <v>Gold</v>
      </c>
    </row>
    <row r="415" spans="1:15" x14ac:dyDescent="0.3">
      <c r="A415" s="4" t="s">
        <v>1283</v>
      </c>
      <c r="B415" s="4" t="str">
        <f t="shared" si="43"/>
        <v>Cust1413</v>
      </c>
      <c r="C415" s="3" t="s">
        <v>1284</v>
      </c>
      <c r="D415" s="3" t="str">
        <f t="shared" si="42"/>
        <v>Megan Ryan</v>
      </c>
      <c r="E415" s="3">
        <v>59</v>
      </c>
      <c r="F415" s="3" t="s">
        <v>16</v>
      </c>
      <c r="G415" s="3" t="str">
        <f t="shared" si="44"/>
        <v>Female</v>
      </c>
      <c r="H415" s="3" t="s">
        <v>1285</v>
      </c>
      <c r="I415" s="3" t="str">
        <f t="shared" si="45"/>
        <v>Andrewsfurt</v>
      </c>
      <c r="J415" s="3" t="s">
        <v>106</v>
      </c>
      <c r="K415" s="3" t="str">
        <f t="shared" si="46"/>
        <v>Idaho</v>
      </c>
      <c r="L415" s="3" t="s">
        <v>12</v>
      </c>
      <c r="M415" s="3" t="str">
        <f t="shared" si="47"/>
        <v>Usa</v>
      </c>
      <c r="N415" s="3" t="s">
        <v>26</v>
      </c>
      <c r="O415" s="3" t="str">
        <f t="shared" si="48"/>
        <v>Bronze</v>
      </c>
    </row>
    <row r="416" spans="1:15" x14ac:dyDescent="0.3">
      <c r="A416" s="4" t="s">
        <v>1286</v>
      </c>
      <c r="B416" s="4" t="str">
        <f t="shared" si="43"/>
        <v>Cust1414</v>
      </c>
      <c r="C416" s="3" t="s">
        <v>1287</v>
      </c>
      <c r="D416" s="3" t="str">
        <f t="shared" si="42"/>
        <v>Melissa Valentine</v>
      </c>
      <c r="E416" s="3">
        <v>35</v>
      </c>
      <c r="F416" s="3" t="s">
        <v>16</v>
      </c>
      <c r="G416" s="3" t="str">
        <f t="shared" si="44"/>
        <v>Female</v>
      </c>
      <c r="H416" s="3" t="s">
        <v>1288</v>
      </c>
      <c r="I416" s="3" t="str">
        <f t="shared" si="45"/>
        <v>East Patriciafort</v>
      </c>
      <c r="J416" s="3" t="s">
        <v>113</v>
      </c>
      <c r="K416" s="3" t="str">
        <f t="shared" si="46"/>
        <v>Missouri</v>
      </c>
      <c r="L416" s="3" t="s">
        <v>12</v>
      </c>
      <c r="M416" s="3" t="str">
        <f t="shared" si="47"/>
        <v>Usa</v>
      </c>
      <c r="N416" s="3" t="s">
        <v>13</v>
      </c>
      <c r="O416" s="3" t="str">
        <f t="shared" si="48"/>
        <v>Gold</v>
      </c>
    </row>
    <row r="417" spans="1:15" x14ac:dyDescent="0.3">
      <c r="A417" s="4" t="s">
        <v>1289</v>
      </c>
      <c r="B417" s="4" t="str">
        <f t="shared" si="43"/>
        <v>Cust1415</v>
      </c>
      <c r="C417" s="3" t="s">
        <v>1290</v>
      </c>
      <c r="D417" s="3" t="str">
        <f t="shared" si="42"/>
        <v>Tyler Cook</v>
      </c>
      <c r="E417" s="3">
        <v>26</v>
      </c>
      <c r="F417" s="3" t="s">
        <v>16</v>
      </c>
      <c r="G417" s="3" t="str">
        <f t="shared" si="44"/>
        <v>Female</v>
      </c>
      <c r="H417" s="3" t="s">
        <v>1291</v>
      </c>
      <c r="I417" s="3" t="str">
        <f t="shared" si="45"/>
        <v>Kramerview</v>
      </c>
      <c r="J417" s="3" t="s">
        <v>163</v>
      </c>
      <c r="K417" s="3" t="str">
        <f t="shared" si="46"/>
        <v>Alaska</v>
      </c>
      <c r="L417" s="3" t="s">
        <v>12</v>
      </c>
      <c r="M417" s="3" t="str">
        <f t="shared" si="47"/>
        <v>Usa</v>
      </c>
      <c r="N417" s="3" t="s">
        <v>31</v>
      </c>
      <c r="O417" s="3" t="str">
        <f t="shared" si="48"/>
        <v>Silver</v>
      </c>
    </row>
    <row r="418" spans="1:15" x14ac:dyDescent="0.3">
      <c r="A418" s="4" t="s">
        <v>1292</v>
      </c>
      <c r="B418" s="4" t="str">
        <f t="shared" si="43"/>
        <v>Cust1416</v>
      </c>
      <c r="C418" s="3" t="s">
        <v>1293</v>
      </c>
      <c r="D418" s="3" t="str">
        <f t="shared" si="42"/>
        <v>Jennifer Myers</v>
      </c>
      <c r="E418" s="3">
        <v>46</v>
      </c>
      <c r="F418" s="3" t="s">
        <v>9</v>
      </c>
      <c r="G418" s="3" t="str">
        <f t="shared" si="44"/>
        <v>Male</v>
      </c>
      <c r="H418" s="3" t="s">
        <v>1294</v>
      </c>
      <c r="I418" s="3" t="str">
        <f t="shared" si="45"/>
        <v>Marthaborough</v>
      </c>
      <c r="J418" s="3" t="s">
        <v>324</v>
      </c>
      <c r="K418" s="3" t="str">
        <f t="shared" si="46"/>
        <v>Wisconsin</v>
      </c>
      <c r="L418" s="3" t="s">
        <v>12</v>
      </c>
      <c r="M418" s="3" t="str">
        <f t="shared" si="47"/>
        <v>Usa</v>
      </c>
      <c r="N418" s="3" t="s">
        <v>19</v>
      </c>
      <c r="O418" s="3" t="str">
        <f t="shared" si="48"/>
        <v>Platinum</v>
      </c>
    </row>
    <row r="419" spans="1:15" x14ac:dyDescent="0.3">
      <c r="A419" s="4" t="s">
        <v>1295</v>
      </c>
      <c r="B419" s="4" t="str">
        <f t="shared" si="43"/>
        <v>Cust1417</v>
      </c>
      <c r="C419" s="3" t="s">
        <v>1296</v>
      </c>
      <c r="D419" s="3" t="str">
        <f t="shared" si="42"/>
        <v>Karen King</v>
      </c>
      <c r="E419" s="3">
        <v>64</v>
      </c>
      <c r="F419" s="3" t="s">
        <v>16</v>
      </c>
      <c r="G419" s="3" t="str">
        <f t="shared" si="44"/>
        <v>Female</v>
      </c>
      <c r="H419" s="3" t="s">
        <v>1297</v>
      </c>
      <c r="I419" s="3" t="str">
        <f t="shared" si="45"/>
        <v>Kimburgh</v>
      </c>
      <c r="J419" s="3" t="s">
        <v>11</v>
      </c>
      <c r="K419" s="3" t="str">
        <f t="shared" si="46"/>
        <v>North Carolina</v>
      </c>
      <c r="L419" s="3" t="s">
        <v>12</v>
      </c>
      <c r="M419" s="3" t="str">
        <f t="shared" si="47"/>
        <v>Usa</v>
      </c>
      <c r="N419" s="3" t="s">
        <v>26</v>
      </c>
      <c r="O419" s="3" t="str">
        <f t="shared" si="48"/>
        <v>Bronze</v>
      </c>
    </row>
    <row r="420" spans="1:15" x14ac:dyDescent="0.3">
      <c r="A420" s="4" t="s">
        <v>1298</v>
      </c>
      <c r="B420" s="4" t="str">
        <f t="shared" si="43"/>
        <v>Cust1418</v>
      </c>
      <c r="C420" s="3" t="s">
        <v>1299</v>
      </c>
      <c r="D420" s="3" t="str">
        <f t="shared" si="42"/>
        <v>Luke Parks</v>
      </c>
      <c r="E420" s="3">
        <v>60</v>
      </c>
      <c r="F420" s="3" t="s">
        <v>16</v>
      </c>
      <c r="G420" s="3" t="str">
        <f t="shared" si="44"/>
        <v>Female</v>
      </c>
      <c r="H420" s="3" t="s">
        <v>1300</v>
      </c>
      <c r="I420" s="3" t="str">
        <f t="shared" si="45"/>
        <v>West Mario</v>
      </c>
      <c r="J420" s="3" t="s">
        <v>47</v>
      </c>
      <c r="K420" s="3" t="str">
        <f t="shared" si="46"/>
        <v>New Hampshire</v>
      </c>
      <c r="L420" s="3" t="s">
        <v>12</v>
      </c>
      <c r="M420" s="3" t="str">
        <f t="shared" si="47"/>
        <v>Usa</v>
      </c>
      <c r="N420" s="3" t="s">
        <v>31</v>
      </c>
      <c r="O420" s="3" t="str">
        <f t="shared" si="48"/>
        <v>Silver</v>
      </c>
    </row>
    <row r="421" spans="1:15" x14ac:dyDescent="0.3">
      <c r="A421" s="4" t="s">
        <v>1301</v>
      </c>
      <c r="B421" s="4" t="str">
        <f t="shared" si="43"/>
        <v>Cust1419</v>
      </c>
      <c r="C421" s="3" t="s">
        <v>1302</v>
      </c>
      <c r="D421" s="3" t="str">
        <f t="shared" si="42"/>
        <v>Monica Miller</v>
      </c>
      <c r="E421" s="3">
        <v>33</v>
      </c>
      <c r="F421" s="3" t="s">
        <v>9</v>
      </c>
      <c r="G421" s="3" t="str">
        <f t="shared" si="44"/>
        <v>Male</v>
      </c>
      <c r="H421" s="3" t="s">
        <v>1303</v>
      </c>
      <c r="I421" s="3" t="str">
        <f t="shared" si="45"/>
        <v>Lake David</v>
      </c>
      <c r="J421" s="3" t="s">
        <v>313</v>
      </c>
      <c r="K421" s="3" t="str">
        <f t="shared" si="46"/>
        <v>Mississippi</v>
      </c>
      <c r="L421" s="3" t="s">
        <v>12</v>
      </c>
      <c r="M421" s="3" t="str">
        <f t="shared" si="47"/>
        <v>Usa</v>
      </c>
      <c r="N421" s="3" t="s">
        <v>13</v>
      </c>
      <c r="O421" s="3" t="str">
        <f t="shared" si="48"/>
        <v>Gold</v>
      </c>
    </row>
    <row r="422" spans="1:15" x14ac:dyDescent="0.3">
      <c r="A422" s="4" t="s">
        <v>1304</v>
      </c>
      <c r="B422" s="4" t="str">
        <f t="shared" si="43"/>
        <v>Cust1420</v>
      </c>
      <c r="C422" s="3" t="s">
        <v>1305</v>
      </c>
      <c r="D422" s="3" t="str">
        <f t="shared" si="42"/>
        <v>Dr. Tamara White Md</v>
      </c>
      <c r="E422" s="3">
        <v>60</v>
      </c>
      <c r="F422" s="3" t="s">
        <v>9</v>
      </c>
      <c r="G422" s="3" t="str">
        <f t="shared" si="44"/>
        <v>Male</v>
      </c>
      <c r="H422" s="3" t="s">
        <v>1306</v>
      </c>
      <c r="I422" s="3" t="str">
        <f t="shared" si="45"/>
        <v>New Benjamin</v>
      </c>
      <c r="J422" s="3" t="s">
        <v>11</v>
      </c>
      <c r="K422" s="3" t="str">
        <f t="shared" si="46"/>
        <v>North Carolina</v>
      </c>
      <c r="L422" s="3" t="s">
        <v>12</v>
      </c>
      <c r="M422" s="3" t="str">
        <f t="shared" si="47"/>
        <v>Usa</v>
      </c>
      <c r="N422" s="3" t="s">
        <v>26</v>
      </c>
      <c r="O422" s="3" t="str">
        <f t="shared" si="48"/>
        <v>Bronze</v>
      </c>
    </row>
    <row r="423" spans="1:15" x14ac:dyDescent="0.3">
      <c r="A423" s="4" t="s">
        <v>1307</v>
      </c>
      <c r="B423" s="4" t="str">
        <f t="shared" si="43"/>
        <v>Cust1421</v>
      </c>
      <c r="C423" s="3" t="s">
        <v>1308</v>
      </c>
      <c r="D423" s="3" t="str">
        <f t="shared" si="42"/>
        <v>Holly Robinson</v>
      </c>
      <c r="E423" s="3">
        <v>45</v>
      </c>
      <c r="F423" s="3" t="s">
        <v>16</v>
      </c>
      <c r="G423" s="3" t="str">
        <f t="shared" si="44"/>
        <v>Female</v>
      </c>
      <c r="H423" s="3" t="s">
        <v>1309</v>
      </c>
      <c r="I423" s="3" t="str">
        <f t="shared" si="45"/>
        <v>East Amy</v>
      </c>
      <c r="J423" s="3" t="s">
        <v>74</v>
      </c>
      <c r="K423" s="3" t="str">
        <f t="shared" si="46"/>
        <v>Washington</v>
      </c>
      <c r="L423" s="3" t="s">
        <v>12</v>
      </c>
      <c r="M423" s="3" t="str">
        <f t="shared" si="47"/>
        <v>Usa</v>
      </c>
      <c r="N423" s="3" t="s">
        <v>19</v>
      </c>
      <c r="O423" s="3" t="str">
        <f t="shared" si="48"/>
        <v>Platinum</v>
      </c>
    </row>
    <row r="424" spans="1:15" x14ac:dyDescent="0.3">
      <c r="A424" s="4" t="s">
        <v>1310</v>
      </c>
      <c r="B424" s="4" t="str">
        <f t="shared" si="43"/>
        <v>Cust1422</v>
      </c>
      <c r="C424" s="3" t="s">
        <v>1311</v>
      </c>
      <c r="D424" s="3" t="str">
        <f t="shared" si="42"/>
        <v>Brittany Edwards Dds</v>
      </c>
      <c r="E424" s="3">
        <v>42</v>
      </c>
      <c r="F424" s="3" t="s">
        <v>16</v>
      </c>
      <c r="G424" s="3" t="str">
        <f t="shared" si="44"/>
        <v>Female</v>
      </c>
      <c r="H424" s="3" t="s">
        <v>1312</v>
      </c>
      <c r="I424" s="3" t="str">
        <f t="shared" si="45"/>
        <v>Aliciahaven</v>
      </c>
      <c r="J424" s="3" t="s">
        <v>62</v>
      </c>
      <c r="K424" s="3" t="str">
        <f t="shared" si="46"/>
        <v>Kansas</v>
      </c>
      <c r="L424" s="3" t="s">
        <v>12</v>
      </c>
      <c r="M424" s="3" t="str">
        <f t="shared" si="47"/>
        <v>Usa</v>
      </c>
      <c r="N424" s="3" t="s">
        <v>19</v>
      </c>
      <c r="O424" s="3" t="str">
        <f t="shared" si="48"/>
        <v>Platinum</v>
      </c>
    </row>
    <row r="425" spans="1:15" x14ac:dyDescent="0.3">
      <c r="A425" s="4" t="s">
        <v>1313</v>
      </c>
      <c r="B425" s="4" t="str">
        <f t="shared" si="43"/>
        <v>Cust1423</v>
      </c>
      <c r="C425" s="3" t="s">
        <v>1314</v>
      </c>
      <c r="D425" s="3" t="str">
        <f t="shared" si="42"/>
        <v>Rebecca Baker</v>
      </c>
      <c r="E425" s="3">
        <v>35</v>
      </c>
      <c r="F425" s="3" t="s">
        <v>9</v>
      </c>
      <c r="G425" s="3" t="str">
        <f t="shared" si="44"/>
        <v>Male</v>
      </c>
      <c r="H425" s="3" t="s">
        <v>1315</v>
      </c>
      <c r="I425" s="3" t="str">
        <f t="shared" si="45"/>
        <v>New Katherine</v>
      </c>
      <c r="J425" s="3" t="s">
        <v>62</v>
      </c>
      <c r="K425" s="3" t="str">
        <f t="shared" si="46"/>
        <v>Kansas</v>
      </c>
      <c r="L425" s="3" t="s">
        <v>12</v>
      </c>
      <c r="M425" s="3" t="str">
        <f t="shared" si="47"/>
        <v>Usa</v>
      </c>
      <c r="N425" s="3" t="s">
        <v>31</v>
      </c>
      <c r="O425" s="3" t="str">
        <f t="shared" si="48"/>
        <v>Silver</v>
      </c>
    </row>
    <row r="426" spans="1:15" x14ac:dyDescent="0.3">
      <c r="A426" s="4" t="s">
        <v>1316</v>
      </c>
      <c r="B426" s="4" t="str">
        <f t="shared" si="43"/>
        <v>Cust1424</v>
      </c>
      <c r="C426" s="3" t="s">
        <v>1317</v>
      </c>
      <c r="D426" s="3" t="str">
        <f t="shared" si="42"/>
        <v>Edwin Barnes</v>
      </c>
      <c r="E426" s="3">
        <v>53</v>
      </c>
      <c r="F426" s="3" t="s">
        <v>9</v>
      </c>
      <c r="G426" s="3" t="str">
        <f t="shared" si="44"/>
        <v>Male</v>
      </c>
      <c r="H426" s="3" t="s">
        <v>1318</v>
      </c>
      <c r="I426" s="3" t="str">
        <f t="shared" si="45"/>
        <v>Lake Alexandra</v>
      </c>
      <c r="J426" s="3" t="s">
        <v>11</v>
      </c>
      <c r="K426" s="3" t="str">
        <f t="shared" si="46"/>
        <v>North Carolina</v>
      </c>
      <c r="L426" s="3" t="s">
        <v>12</v>
      </c>
      <c r="M426" s="3" t="str">
        <f t="shared" si="47"/>
        <v>Usa</v>
      </c>
      <c r="N426" s="3" t="s">
        <v>26</v>
      </c>
      <c r="O426" s="3" t="str">
        <f t="shared" si="48"/>
        <v>Bronze</v>
      </c>
    </row>
    <row r="427" spans="1:15" x14ac:dyDescent="0.3">
      <c r="A427" s="4" t="s">
        <v>1319</v>
      </c>
      <c r="B427" s="4" t="str">
        <f t="shared" si="43"/>
        <v>Cust1425</v>
      </c>
      <c r="C427" s="3" t="s">
        <v>1320</v>
      </c>
      <c r="D427" s="3" t="str">
        <f t="shared" si="42"/>
        <v>Bryce Hawkins</v>
      </c>
      <c r="E427" s="3">
        <v>40</v>
      </c>
      <c r="F427" s="3" t="s">
        <v>9</v>
      </c>
      <c r="G427" s="3" t="str">
        <f t="shared" si="44"/>
        <v>Male</v>
      </c>
      <c r="H427" s="3" t="s">
        <v>1321</v>
      </c>
      <c r="I427" s="3" t="str">
        <f t="shared" si="45"/>
        <v>Lake Monique</v>
      </c>
      <c r="J427" s="3" t="s">
        <v>117</v>
      </c>
      <c r="K427" s="3" t="str">
        <f t="shared" si="46"/>
        <v>Utah</v>
      </c>
      <c r="L427" s="3" t="s">
        <v>12</v>
      </c>
      <c r="M427" s="3" t="str">
        <f t="shared" si="47"/>
        <v>Usa</v>
      </c>
      <c r="N427" s="3" t="s">
        <v>26</v>
      </c>
      <c r="O427" s="3" t="str">
        <f t="shared" si="48"/>
        <v>Bronze</v>
      </c>
    </row>
    <row r="428" spans="1:15" x14ac:dyDescent="0.3">
      <c r="A428" s="4" t="s">
        <v>1322</v>
      </c>
      <c r="B428" s="4" t="str">
        <f t="shared" si="43"/>
        <v>Cust1426</v>
      </c>
      <c r="C428" s="3" t="s">
        <v>1323</v>
      </c>
      <c r="D428" s="3" t="str">
        <f t="shared" si="42"/>
        <v>Jeanette Nichols</v>
      </c>
      <c r="E428" s="3">
        <v>28</v>
      </c>
      <c r="F428" s="3" t="s">
        <v>9</v>
      </c>
      <c r="G428" s="3" t="str">
        <f t="shared" si="44"/>
        <v>Male</v>
      </c>
      <c r="H428" s="3" t="s">
        <v>1324</v>
      </c>
      <c r="I428" s="3" t="str">
        <f t="shared" si="45"/>
        <v>Aguilarland</v>
      </c>
      <c r="J428" s="3" t="s">
        <v>11</v>
      </c>
      <c r="K428" s="3" t="str">
        <f t="shared" si="46"/>
        <v>North Carolina</v>
      </c>
      <c r="L428" s="3" t="s">
        <v>12</v>
      </c>
      <c r="M428" s="3" t="str">
        <f t="shared" si="47"/>
        <v>Usa</v>
      </c>
      <c r="N428" s="3" t="s">
        <v>19</v>
      </c>
      <c r="O428" s="3" t="str">
        <f t="shared" si="48"/>
        <v>Platinum</v>
      </c>
    </row>
    <row r="429" spans="1:15" x14ac:dyDescent="0.3">
      <c r="A429" s="4" t="s">
        <v>1325</v>
      </c>
      <c r="B429" s="4" t="str">
        <f t="shared" si="43"/>
        <v>Cust1427</v>
      </c>
      <c r="C429" s="3" t="s">
        <v>1326</v>
      </c>
      <c r="D429" s="3" t="str">
        <f t="shared" si="42"/>
        <v>Jose Stewart</v>
      </c>
      <c r="E429" s="3">
        <v>18</v>
      </c>
      <c r="F429" s="3" t="s">
        <v>16</v>
      </c>
      <c r="G429" s="3" t="str">
        <f t="shared" si="44"/>
        <v>Female</v>
      </c>
      <c r="H429" s="3" t="s">
        <v>1327</v>
      </c>
      <c r="I429" s="3" t="str">
        <f t="shared" si="45"/>
        <v>South Robert</v>
      </c>
      <c r="J429" s="3" t="s">
        <v>434</v>
      </c>
      <c r="K429" s="3" t="str">
        <f t="shared" si="46"/>
        <v>Maine</v>
      </c>
      <c r="L429" s="3" t="s">
        <v>12</v>
      </c>
      <c r="M429" s="3" t="str">
        <f t="shared" si="47"/>
        <v>Usa</v>
      </c>
      <c r="N429" s="3" t="s">
        <v>13</v>
      </c>
      <c r="O429" s="3" t="str">
        <f t="shared" si="48"/>
        <v>Gold</v>
      </c>
    </row>
    <row r="430" spans="1:15" x14ac:dyDescent="0.3">
      <c r="A430" s="4" t="s">
        <v>1328</v>
      </c>
      <c r="B430" s="4" t="str">
        <f t="shared" si="43"/>
        <v>Cust1428</v>
      </c>
      <c r="C430" s="3" t="s">
        <v>1329</v>
      </c>
      <c r="D430" s="3" t="str">
        <f t="shared" si="42"/>
        <v>Samuel Mullins</v>
      </c>
      <c r="E430" s="3">
        <v>27</v>
      </c>
      <c r="F430" s="3" t="s">
        <v>16</v>
      </c>
      <c r="G430" s="3" t="str">
        <f t="shared" si="44"/>
        <v>Female</v>
      </c>
      <c r="H430" s="3" t="s">
        <v>1330</v>
      </c>
      <c r="I430" s="3" t="str">
        <f t="shared" si="45"/>
        <v>Hartmouth</v>
      </c>
      <c r="J430" s="3" t="s">
        <v>328</v>
      </c>
      <c r="K430" s="3" t="str">
        <f t="shared" si="46"/>
        <v>Louisiana</v>
      </c>
      <c r="L430" s="3" t="s">
        <v>12</v>
      </c>
      <c r="M430" s="3" t="str">
        <f t="shared" si="47"/>
        <v>Usa</v>
      </c>
      <c r="N430" s="3" t="s">
        <v>26</v>
      </c>
      <c r="O430" s="3" t="str">
        <f t="shared" si="48"/>
        <v>Bronze</v>
      </c>
    </row>
    <row r="431" spans="1:15" x14ac:dyDescent="0.3">
      <c r="A431" s="4" t="s">
        <v>1331</v>
      </c>
      <c r="B431" s="4" t="str">
        <f t="shared" si="43"/>
        <v>Cust1429</v>
      </c>
      <c r="C431" s="3" t="s">
        <v>1332</v>
      </c>
      <c r="D431" s="3" t="str">
        <f t="shared" si="42"/>
        <v>Sean Vang</v>
      </c>
      <c r="E431" s="3">
        <v>43</v>
      </c>
      <c r="F431" s="3" t="s">
        <v>9</v>
      </c>
      <c r="G431" s="3" t="str">
        <f t="shared" si="44"/>
        <v>Male</v>
      </c>
      <c r="H431" s="3" t="s">
        <v>1333</v>
      </c>
      <c r="I431" s="3" t="str">
        <f t="shared" si="45"/>
        <v>Davidchester</v>
      </c>
      <c r="J431" s="3" t="s">
        <v>106</v>
      </c>
      <c r="K431" s="3" t="str">
        <f t="shared" si="46"/>
        <v>Idaho</v>
      </c>
      <c r="L431" s="3" t="s">
        <v>12</v>
      </c>
      <c r="M431" s="3" t="str">
        <f t="shared" si="47"/>
        <v>Usa</v>
      </c>
      <c r="N431" s="3" t="s">
        <v>19</v>
      </c>
      <c r="O431" s="3" t="str">
        <f t="shared" si="48"/>
        <v>Platinum</v>
      </c>
    </row>
    <row r="432" spans="1:15" x14ac:dyDescent="0.3">
      <c r="A432" s="4" t="s">
        <v>1334</v>
      </c>
      <c r="B432" s="4" t="str">
        <f t="shared" si="43"/>
        <v>Cust1430</v>
      </c>
      <c r="C432" s="3" t="s">
        <v>1335</v>
      </c>
      <c r="D432" s="3" t="str">
        <f t="shared" si="42"/>
        <v>Kimberly Roberts</v>
      </c>
      <c r="E432" s="3">
        <v>36</v>
      </c>
      <c r="F432" s="3" t="s">
        <v>16</v>
      </c>
      <c r="G432" s="3" t="str">
        <f t="shared" si="44"/>
        <v>Female</v>
      </c>
      <c r="H432" s="3" t="s">
        <v>1336</v>
      </c>
      <c r="I432" s="3" t="str">
        <f t="shared" si="45"/>
        <v>Josephchester</v>
      </c>
      <c r="J432" s="3" t="s">
        <v>88</v>
      </c>
      <c r="K432" s="3" t="str">
        <f t="shared" si="46"/>
        <v>New Jersey</v>
      </c>
      <c r="L432" s="3" t="s">
        <v>12</v>
      </c>
      <c r="M432" s="3" t="str">
        <f t="shared" si="47"/>
        <v>Usa</v>
      </c>
      <c r="N432" s="3" t="s">
        <v>13</v>
      </c>
      <c r="O432" s="3" t="str">
        <f t="shared" si="48"/>
        <v>Gold</v>
      </c>
    </row>
    <row r="433" spans="1:15" x14ac:dyDescent="0.3">
      <c r="A433" s="4" t="s">
        <v>1337</v>
      </c>
      <c r="B433" s="4" t="str">
        <f t="shared" si="43"/>
        <v>Cust1431</v>
      </c>
      <c r="C433" s="3" t="s">
        <v>1338</v>
      </c>
      <c r="D433" s="3" t="str">
        <f t="shared" si="42"/>
        <v>John Smith</v>
      </c>
      <c r="E433" s="3">
        <v>27</v>
      </c>
      <c r="F433" s="3" t="s">
        <v>9</v>
      </c>
      <c r="G433" s="3" t="str">
        <f t="shared" si="44"/>
        <v>Male</v>
      </c>
      <c r="H433" s="3" t="s">
        <v>1339</v>
      </c>
      <c r="I433" s="3" t="str">
        <f t="shared" si="45"/>
        <v>South Andrewport</v>
      </c>
      <c r="J433" s="3" t="s">
        <v>30</v>
      </c>
      <c r="K433" s="3" t="str">
        <f t="shared" si="46"/>
        <v>California</v>
      </c>
      <c r="L433" s="3" t="s">
        <v>12</v>
      </c>
      <c r="M433" s="3" t="str">
        <f t="shared" si="47"/>
        <v>Usa</v>
      </c>
      <c r="N433" s="3" t="s">
        <v>19</v>
      </c>
      <c r="O433" s="3" t="str">
        <f t="shared" si="48"/>
        <v>Platinum</v>
      </c>
    </row>
    <row r="434" spans="1:15" x14ac:dyDescent="0.3">
      <c r="A434" s="4" t="s">
        <v>1340</v>
      </c>
      <c r="B434" s="4" t="str">
        <f t="shared" si="43"/>
        <v>Cust1432</v>
      </c>
      <c r="C434" s="3" t="s">
        <v>1341</v>
      </c>
      <c r="D434" s="3" t="str">
        <f t="shared" si="42"/>
        <v>Summer Weiss</v>
      </c>
      <c r="E434" s="3">
        <v>37</v>
      </c>
      <c r="F434" s="3" t="s">
        <v>9</v>
      </c>
      <c r="G434" s="3" t="str">
        <f t="shared" si="44"/>
        <v>Male</v>
      </c>
      <c r="H434" s="3" t="s">
        <v>1342</v>
      </c>
      <c r="I434" s="3" t="str">
        <f t="shared" si="45"/>
        <v>Phyllisport</v>
      </c>
      <c r="J434" s="3" t="s">
        <v>88</v>
      </c>
      <c r="K434" s="3" t="str">
        <f t="shared" si="46"/>
        <v>New Jersey</v>
      </c>
      <c r="L434" s="3" t="s">
        <v>12</v>
      </c>
      <c r="M434" s="3" t="str">
        <f t="shared" si="47"/>
        <v>Usa</v>
      </c>
      <c r="N434" s="3" t="s">
        <v>26</v>
      </c>
      <c r="O434" s="3" t="str">
        <f t="shared" si="48"/>
        <v>Bronze</v>
      </c>
    </row>
    <row r="435" spans="1:15" x14ac:dyDescent="0.3">
      <c r="A435" s="4" t="s">
        <v>1343</v>
      </c>
      <c r="B435" s="4" t="str">
        <f t="shared" si="43"/>
        <v>Cust1433</v>
      </c>
      <c r="C435" s="3" t="s">
        <v>1344</v>
      </c>
      <c r="D435" s="3" t="str">
        <f t="shared" si="42"/>
        <v>Thomas Moore</v>
      </c>
      <c r="E435" s="3">
        <v>51</v>
      </c>
      <c r="F435" s="3" t="s">
        <v>16</v>
      </c>
      <c r="G435" s="3" t="str">
        <f t="shared" si="44"/>
        <v>Female</v>
      </c>
      <c r="H435" s="3" t="s">
        <v>1345</v>
      </c>
      <c r="I435" s="3" t="str">
        <f t="shared" si="45"/>
        <v>Williamsberg</v>
      </c>
      <c r="J435" s="3" t="s">
        <v>58</v>
      </c>
      <c r="K435" s="3" t="str">
        <f t="shared" si="46"/>
        <v>New York</v>
      </c>
      <c r="L435" s="3" t="s">
        <v>12</v>
      </c>
      <c r="M435" s="3" t="str">
        <f t="shared" si="47"/>
        <v>Usa</v>
      </c>
      <c r="N435" s="3" t="s">
        <v>31</v>
      </c>
      <c r="O435" s="3" t="str">
        <f t="shared" si="48"/>
        <v>Silver</v>
      </c>
    </row>
    <row r="436" spans="1:15" x14ac:dyDescent="0.3">
      <c r="A436" s="4" t="s">
        <v>1346</v>
      </c>
      <c r="B436" s="4" t="str">
        <f t="shared" si="43"/>
        <v>Cust1434</v>
      </c>
      <c r="C436" s="3" t="s">
        <v>1347</v>
      </c>
      <c r="D436" s="3" t="str">
        <f t="shared" si="42"/>
        <v>Monique Castro</v>
      </c>
      <c r="E436" s="3">
        <v>48</v>
      </c>
      <c r="F436" s="3" t="s">
        <v>16</v>
      </c>
      <c r="G436" s="3" t="str">
        <f t="shared" si="44"/>
        <v>Female</v>
      </c>
      <c r="H436" s="3" t="s">
        <v>1348</v>
      </c>
      <c r="I436" s="3" t="str">
        <f t="shared" si="45"/>
        <v>New Sarah</v>
      </c>
      <c r="J436" s="3" t="s">
        <v>254</v>
      </c>
      <c r="K436" s="3" t="str">
        <f t="shared" si="46"/>
        <v>Indiana</v>
      </c>
      <c r="L436" s="3" t="s">
        <v>12</v>
      </c>
      <c r="M436" s="3" t="str">
        <f t="shared" si="47"/>
        <v>Usa</v>
      </c>
      <c r="N436" s="3" t="s">
        <v>13</v>
      </c>
      <c r="O436" s="3" t="str">
        <f t="shared" si="48"/>
        <v>Gold</v>
      </c>
    </row>
    <row r="437" spans="1:15" x14ac:dyDescent="0.3">
      <c r="A437" s="4" t="s">
        <v>1349</v>
      </c>
      <c r="B437" s="4" t="str">
        <f t="shared" si="43"/>
        <v>Cust1435</v>
      </c>
      <c r="C437" s="3" t="s">
        <v>1350</v>
      </c>
      <c r="D437" s="3" t="str">
        <f t="shared" si="42"/>
        <v>Lindsay Beasley</v>
      </c>
      <c r="E437" s="3">
        <v>37</v>
      </c>
      <c r="F437" s="3" t="s">
        <v>16</v>
      </c>
      <c r="G437" s="3" t="str">
        <f t="shared" si="44"/>
        <v>Female</v>
      </c>
      <c r="H437" s="3" t="s">
        <v>1351</v>
      </c>
      <c r="I437" s="3" t="str">
        <f t="shared" si="45"/>
        <v>Wesleyhaven</v>
      </c>
      <c r="J437" s="3" t="s">
        <v>106</v>
      </c>
      <c r="K437" s="3" t="str">
        <f t="shared" si="46"/>
        <v>Idaho</v>
      </c>
      <c r="L437" s="3" t="s">
        <v>12</v>
      </c>
      <c r="M437" s="3" t="str">
        <f t="shared" si="47"/>
        <v>Usa</v>
      </c>
      <c r="N437" s="3" t="s">
        <v>31</v>
      </c>
      <c r="O437" s="3" t="str">
        <f t="shared" si="48"/>
        <v>Silver</v>
      </c>
    </row>
    <row r="438" spans="1:15" x14ac:dyDescent="0.3">
      <c r="A438" s="4" t="s">
        <v>1352</v>
      </c>
      <c r="B438" s="4" t="str">
        <f t="shared" si="43"/>
        <v>Cust1436</v>
      </c>
      <c r="C438" s="3" t="s">
        <v>1353</v>
      </c>
      <c r="D438" s="3" t="str">
        <f t="shared" si="42"/>
        <v>Sharon Simpson</v>
      </c>
      <c r="E438" s="3">
        <v>61</v>
      </c>
      <c r="F438" s="3" t="s">
        <v>9</v>
      </c>
      <c r="G438" s="3" t="str">
        <f t="shared" si="44"/>
        <v>Male</v>
      </c>
      <c r="H438" s="3" t="s">
        <v>1354</v>
      </c>
      <c r="I438" s="3" t="str">
        <f t="shared" si="45"/>
        <v>South Michellebury</v>
      </c>
      <c r="J438" s="3" t="s">
        <v>39</v>
      </c>
      <c r="K438" s="3" t="str">
        <f t="shared" si="46"/>
        <v>South Dakota</v>
      </c>
      <c r="L438" s="3" t="s">
        <v>12</v>
      </c>
      <c r="M438" s="3" t="str">
        <f t="shared" si="47"/>
        <v>Usa</v>
      </c>
      <c r="N438" s="3" t="s">
        <v>13</v>
      </c>
      <c r="O438" s="3" t="str">
        <f t="shared" si="48"/>
        <v>Gold</v>
      </c>
    </row>
    <row r="439" spans="1:15" x14ac:dyDescent="0.3">
      <c r="A439" s="4" t="s">
        <v>1355</v>
      </c>
      <c r="B439" s="4" t="str">
        <f t="shared" si="43"/>
        <v>Cust1437</v>
      </c>
      <c r="C439" s="3" t="s">
        <v>1356</v>
      </c>
      <c r="D439" s="3" t="str">
        <f t="shared" si="42"/>
        <v>Melinda Rivera</v>
      </c>
      <c r="E439" s="3">
        <v>47</v>
      </c>
      <c r="F439" s="3" t="s">
        <v>16</v>
      </c>
      <c r="G439" s="3" t="str">
        <f t="shared" si="44"/>
        <v>Female</v>
      </c>
      <c r="H439" s="3" t="s">
        <v>597</v>
      </c>
      <c r="I439" s="3" t="str">
        <f t="shared" si="45"/>
        <v>East Davidmouth</v>
      </c>
      <c r="J439" s="3" t="s">
        <v>47</v>
      </c>
      <c r="K439" s="3" t="str">
        <f t="shared" si="46"/>
        <v>New Hampshire</v>
      </c>
      <c r="L439" s="3" t="s">
        <v>12</v>
      </c>
      <c r="M439" s="3" t="str">
        <f t="shared" si="47"/>
        <v>Usa</v>
      </c>
      <c r="N439" s="3" t="s">
        <v>19</v>
      </c>
      <c r="O439" s="3" t="str">
        <f t="shared" si="48"/>
        <v>Platinum</v>
      </c>
    </row>
    <row r="440" spans="1:15" x14ac:dyDescent="0.3">
      <c r="A440" s="4" t="s">
        <v>1357</v>
      </c>
      <c r="B440" s="4" t="str">
        <f t="shared" si="43"/>
        <v>Cust1438</v>
      </c>
      <c r="C440" s="3" t="s">
        <v>1358</v>
      </c>
      <c r="D440" s="3" t="str">
        <f t="shared" si="42"/>
        <v>Monica Flynn</v>
      </c>
      <c r="E440" s="3">
        <v>59</v>
      </c>
      <c r="F440" s="3" t="s">
        <v>16</v>
      </c>
      <c r="G440" s="3" t="str">
        <f t="shared" si="44"/>
        <v>Female</v>
      </c>
      <c r="H440" s="3" t="s">
        <v>1359</v>
      </c>
      <c r="I440" s="3" t="str">
        <f t="shared" si="45"/>
        <v>Amberburgh</v>
      </c>
      <c r="J440" s="3" t="s">
        <v>237</v>
      </c>
      <c r="K440" s="3" t="str">
        <f t="shared" si="46"/>
        <v>Tennessee</v>
      </c>
      <c r="L440" s="3" t="s">
        <v>12</v>
      </c>
      <c r="M440" s="3" t="str">
        <f t="shared" si="47"/>
        <v>Usa</v>
      </c>
      <c r="N440" s="3" t="s">
        <v>19</v>
      </c>
      <c r="O440" s="3" t="str">
        <f t="shared" si="48"/>
        <v>Platinum</v>
      </c>
    </row>
    <row r="441" spans="1:15" x14ac:dyDescent="0.3">
      <c r="A441" s="4" t="s">
        <v>1360</v>
      </c>
      <c r="B441" s="4" t="str">
        <f t="shared" si="43"/>
        <v>Cust1439</v>
      </c>
      <c r="C441" s="3" t="s">
        <v>1361</v>
      </c>
      <c r="D441" s="3" t="str">
        <f t="shared" si="42"/>
        <v>John Compton</v>
      </c>
      <c r="E441" s="3">
        <v>53</v>
      </c>
      <c r="F441" s="3" t="s">
        <v>9</v>
      </c>
      <c r="G441" s="3" t="str">
        <f t="shared" si="44"/>
        <v>Male</v>
      </c>
      <c r="H441" s="3" t="s">
        <v>931</v>
      </c>
      <c r="I441" s="3" t="str">
        <f t="shared" si="45"/>
        <v>North Daniel</v>
      </c>
      <c r="J441" s="3" t="s">
        <v>156</v>
      </c>
      <c r="K441" s="3" t="str">
        <f t="shared" si="46"/>
        <v>Michigan</v>
      </c>
      <c r="L441" s="3" t="s">
        <v>12</v>
      </c>
      <c r="M441" s="3" t="str">
        <f t="shared" si="47"/>
        <v>Usa</v>
      </c>
      <c r="N441" s="3" t="s">
        <v>31</v>
      </c>
      <c r="O441" s="3" t="str">
        <f t="shared" si="48"/>
        <v>Silver</v>
      </c>
    </row>
    <row r="442" spans="1:15" x14ac:dyDescent="0.3">
      <c r="A442" s="4" t="s">
        <v>1362</v>
      </c>
      <c r="B442" s="4" t="str">
        <f t="shared" si="43"/>
        <v>Cust1440</v>
      </c>
      <c r="C442" s="3" t="s">
        <v>1363</v>
      </c>
      <c r="D442" s="3" t="str">
        <f t="shared" si="42"/>
        <v>Tammy Trevino</v>
      </c>
      <c r="E442" s="3">
        <v>60</v>
      </c>
      <c r="F442" s="3" t="s">
        <v>9</v>
      </c>
      <c r="G442" s="3" t="str">
        <f t="shared" si="44"/>
        <v>Male</v>
      </c>
      <c r="H442" s="3" t="s">
        <v>1364</v>
      </c>
      <c r="I442" s="3" t="str">
        <f t="shared" si="45"/>
        <v>Justinberg</v>
      </c>
      <c r="J442" s="3" t="s">
        <v>18</v>
      </c>
      <c r="K442" s="3" t="str">
        <f t="shared" si="46"/>
        <v>North Dakota</v>
      </c>
      <c r="L442" s="3" t="s">
        <v>12</v>
      </c>
      <c r="M442" s="3" t="str">
        <f t="shared" si="47"/>
        <v>Usa</v>
      </c>
      <c r="N442" s="3" t="s">
        <v>31</v>
      </c>
      <c r="O442" s="3" t="str">
        <f t="shared" si="48"/>
        <v>Silver</v>
      </c>
    </row>
    <row r="443" spans="1:15" x14ac:dyDescent="0.3">
      <c r="A443" s="4" t="s">
        <v>1365</v>
      </c>
      <c r="B443" s="4" t="str">
        <f t="shared" si="43"/>
        <v>Cust1441</v>
      </c>
      <c r="C443" s="3" t="s">
        <v>1366</v>
      </c>
      <c r="D443" s="3" t="str">
        <f t="shared" si="42"/>
        <v>Dalton Walters</v>
      </c>
      <c r="E443" s="3">
        <v>31</v>
      </c>
      <c r="F443" s="3" t="s">
        <v>9</v>
      </c>
      <c r="G443" s="3" t="str">
        <f t="shared" si="44"/>
        <v>Male</v>
      </c>
      <c r="H443" s="3" t="s">
        <v>1367</v>
      </c>
      <c r="I443" s="3" t="str">
        <f t="shared" si="45"/>
        <v>Jonesstad</v>
      </c>
      <c r="J443" s="3" t="s">
        <v>324</v>
      </c>
      <c r="K443" s="3" t="str">
        <f t="shared" si="46"/>
        <v>Wisconsin</v>
      </c>
      <c r="L443" s="3" t="s">
        <v>12</v>
      </c>
      <c r="M443" s="3" t="str">
        <f t="shared" si="47"/>
        <v>Usa</v>
      </c>
      <c r="N443" s="3" t="s">
        <v>31</v>
      </c>
      <c r="O443" s="3" t="str">
        <f t="shared" si="48"/>
        <v>Silver</v>
      </c>
    </row>
    <row r="444" spans="1:15" x14ac:dyDescent="0.3">
      <c r="A444" s="4" t="s">
        <v>1368</v>
      </c>
      <c r="B444" s="4" t="str">
        <f t="shared" si="43"/>
        <v>Cust1442</v>
      </c>
      <c r="C444" s="3" t="s">
        <v>1369</v>
      </c>
      <c r="D444" s="3" t="str">
        <f t="shared" si="42"/>
        <v>Kelli Smith</v>
      </c>
      <c r="E444" s="3">
        <v>42</v>
      </c>
      <c r="F444" s="3" t="s">
        <v>16</v>
      </c>
      <c r="G444" s="3" t="str">
        <f t="shared" si="44"/>
        <v>Female</v>
      </c>
      <c r="H444" s="3" t="s">
        <v>1370</v>
      </c>
      <c r="I444" s="3" t="str">
        <f t="shared" si="45"/>
        <v>North Maryfort</v>
      </c>
      <c r="J444" s="3" t="s">
        <v>35</v>
      </c>
      <c r="K444" s="3" t="str">
        <f t="shared" si="46"/>
        <v>Oregon</v>
      </c>
      <c r="L444" s="3" t="s">
        <v>12</v>
      </c>
      <c r="M444" s="3" t="str">
        <f t="shared" si="47"/>
        <v>Usa</v>
      </c>
      <c r="N444" s="3" t="s">
        <v>26</v>
      </c>
      <c r="O444" s="3" t="str">
        <f t="shared" si="48"/>
        <v>Bronze</v>
      </c>
    </row>
    <row r="445" spans="1:15" x14ac:dyDescent="0.3">
      <c r="A445" s="4" t="s">
        <v>1371</v>
      </c>
      <c r="B445" s="4" t="str">
        <f t="shared" si="43"/>
        <v>Cust1443</v>
      </c>
      <c r="C445" s="3" t="s">
        <v>1372</v>
      </c>
      <c r="D445" s="3" t="str">
        <f t="shared" si="42"/>
        <v>Adam Castro</v>
      </c>
      <c r="E445" s="3">
        <v>51</v>
      </c>
      <c r="F445" s="3" t="s">
        <v>9</v>
      </c>
      <c r="G445" s="3" t="str">
        <f t="shared" si="44"/>
        <v>Male</v>
      </c>
      <c r="H445" s="3" t="s">
        <v>1373</v>
      </c>
      <c r="I445" s="3" t="str">
        <f t="shared" si="45"/>
        <v>New Donnabury</v>
      </c>
      <c r="J445" s="3" t="s">
        <v>359</v>
      </c>
      <c r="K445" s="3" t="str">
        <f t="shared" si="46"/>
        <v>Texas</v>
      </c>
      <c r="L445" s="3" t="s">
        <v>12</v>
      </c>
      <c r="M445" s="3" t="str">
        <f t="shared" si="47"/>
        <v>Usa</v>
      </c>
      <c r="N445" s="3" t="s">
        <v>31</v>
      </c>
      <c r="O445" s="3" t="str">
        <f t="shared" si="48"/>
        <v>Silver</v>
      </c>
    </row>
    <row r="446" spans="1:15" x14ac:dyDescent="0.3">
      <c r="A446" s="4" t="s">
        <v>1374</v>
      </c>
      <c r="B446" s="4" t="str">
        <f t="shared" si="43"/>
        <v>Cust1444</v>
      </c>
      <c r="C446" s="3" t="s">
        <v>1375</v>
      </c>
      <c r="D446" s="3" t="str">
        <f t="shared" si="42"/>
        <v>Cheryl Carr</v>
      </c>
      <c r="E446" s="3">
        <v>19</v>
      </c>
      <c r="F446" s="3" t="s">
        <v>9</v>
      </c>
      <c r="G446" s="3" t="str">
        <f t="shared" si="44"/>
        <v>Male</v>
      </c>
      <c r="H446" s="3" t="s">
        <v>1376</v>
      </c>
      <c r="I446" s="3" t="str">
        <f t="shared" si="45"/>
        <v>Jessicaland</v>
      </c>
      <c r="J446" s="3" t="s">
        <v>845</v>
      </c>
      <c r="K446" s="3" t="str">
        <f t="shared" si="46"/>
        <v>Wyoming</v>
      </c>
      <c r="L446" s="3" t="s">
        <v>12</v>
      </c>
      <c r="M446" s="3" t="str">
        <f t="shared" si="47"/>
        <v>Usa</v>
      </c>
      <c r="N446" s="3" t="s">
        <v>13</v>
      </c>
      <c r="O446" s="3" t="str">
        <f t="shared" si="48"/>
        <v>Gold</v>
      </c>
    </row>
    <row r="447" spans="1:15" x14ac:dyDescent="0.3">
      <c r="A447" s="4" t="s">
        <v>1377</v>
      </c>
      <c r="B447" s="4" t="str">
        <f t="shared" si="43"/>
        <v>Cust1445</v>
      </c>
      <c r="C447" s="3" t="s">
        <v>1378</v>
      </c>
      <c r="D447" s="3" t="str">
        <f t="shared" si="42"/>
        <v>Gene Lee</v>
      </c>
      <c r="E447" s="3">
        <v>41</v>
      </c>
      <c r="F447" s="3" t="s">
        <v>16</v>
      </c>
      <c r="G447" s="3" t="str">
        <f t="shared" si="44"/>
        <v>Female</v>
      </c>
      <c r="H447" s="3" t="s">
        <v>1379</v>
      </c>
      <c r="I447" s="3" t="str">
        <f t="shared" si="45"/>
        <v>Mcfarlandmouth</v>
      </c>
      <c r="J447" s="3" t="s">
        <v>287</v>
      </c>
      <c r="K447" s="3" t="str">
        <f t="shared" si="46"/>
        <v>Virginia</v>
      </c>
      <c r="L447" s="3" t="s">
        <v>12</v>
      </c>
      <c r="M447" s="3" t="str">
        <f t="shared" si="47"/>
        <v>Usa</v>
      </c>
      <c r="N447" s="3" t="s">
        <v>19</v>
      </c>
      <c r="O447" s="3" t="str">
        <f t="shared" si="48"/>
        <v>Platinum</v>
      </c>
    </row>
    <row r="448" spans="1:15" x14ac:dyDescent="0.3">
      <c r="A448" s="4" t="s">
        <v>1380</v>
      </c>
      <c r="B448" s="4" t="str">
        <f t="shared" si="43"/>
        <v>Cust1446</v>
      </c>
      <c r="C448" s="3" t="s">
        <v>1381</v>
      </c>
      <c r="D448" s="3" t="str">
        <f t="shared" si="42"/>
        <v>Shannon Turner</v>
      </c>
      <c r="E448" s="3">
        <v>35</v>
      </c>
      <c r="F448" s="3" t="s">
        <v>9</v>
      </c>
      <c r="G448" s="3" t="str">
        <f t="shared" si="44"/>
        <v>Male</v>
      </c>
      <c r="H448" s="3" t="s">
        <v>1382</v>
      </c>
      <c r="I448" s="3" t="str">
        <f t="shared" si="45"/>
        <v>West Jorge</v>
      </c>
      <c r="J448" s="3" t="s">
        <v>96</v>
      </c>
      <c r="K448" s="3" t="str">
        <f t="shared" si="46"/>
        <v>Oklahoma</v>
      </c>
      <c r="L448" s="3" t="s">
        <v>12</v>
      </c>
      <c r="M448" s="3" t="str">
        <f t="shared" si="47"/>
        <v>Usa</v>
      </c>
      <c r="N448" s="3" t="s">
        <v>31</v>
      </c>
      <c r="O448" s="3" t="str">
        <f t="shared" si="48"/>
        <v>Silver</v>
      </c>
    </row>
    <row r="449" spans="1:15" x14ac:dyDescent="0.3">
      <c r="A449" s="4" t="s">
        <v>1383</v>
      </c>
      <c r="B449" s="4" t="str">
        <f t="shared" si="43"/>
        <v>Cust1447</v>
      </c>
      <c r="C449" s="3" t="s">
        <v>1384</v>
      </c>
      <c r="D449" s="3" t="str">
        <f t="shared" si="42"/>
        <v>Monica Wright</v>
      </c>
      <c r="E449" s="3">
        <v>45</v>
      </c>
      <c r="F449" s="3" t="s">
        <v>9</v>
      </c>
      <c r="G449" s="3" t="str">
        <f t="shared" si="44"/>
        <v>Male</v>
      </c>
      <c r="H449" s="3" t="s">
        <v>1385</v>
      </c>
      <c r="I449" s="3" t="str">
        <f t="shared" si="45"/>
        <v>Paulside</v>
      </c>
      <c r="J449" s="3" t="s">
        <v>11</v>
      </c>
      <c r="K449" s="3" t="str">
        <f t="shared" si="46"/>
        <v>North Carolina</v>
      </c>
      <c r="L449" s="3" t="s">
        <v>12</v>
      </c>
      <c r="M449" s="3" t="str">
        <f t="shared" si="47"/>
        <v>Usa</v>
      </c>
      <c r="N449" s="3" t="s">
        <v>13</v>
      </c>
      <c r="O449" s="3" t="str">
        <f t="shared" si="48"/>
        <v>Gold</v>
      </c>
    </row>
    <row r="450" spans="1:15" x14ac:dyDescent="0.3">
      <c r="A450" s="4" t="s">
        <v>1386</v>
      </c>
      <c r="B450" s="4" t="str">
        <f t="shared" si="43"/>
        <v>Cust1448</v>
      </c>
      <c r="C450" s="3" t="s">
        <v>1387</v>
      </c>
      <c r="D450" s="3" t="str">
        <f t="shared" ref="D450:D501" si="49">PROPER(TRIM(CLEAN(C450)))</f>
        <v>Eric Holmes</v>
      </c>
      <c r="E450" s="3">
        <v>64</v>
      </c>
      <c r="F450" s="3" t="s">
        <v>16</v>
      </c>
      <c r="G450" s="3" t="str">
        <f t="shared" si="44"/>
        <v>Female</v>
      </c>
      <c r="H450" s="3" t="s">
        <v>1388</v>
      </c>
      <c r="I450" s="3" t="str">
        <f t="shared" si="45"/>
        <v>Smithville</v>
      </c>
      <c r="J450" s="3" t="s">
        <v>845</v>
      </c>
      <c r="K450" s="3" t="str">
        <f t="shared" si="46"/>
        <v>Wyoming</v>
      </c>
      <c r="L450" s="3" t="s">
        <v>12</v>
      </c>
      <c r="M450" s="3" t="str">
        <f t="shared" si="47"/>
        <v>Usa</v>
      </c>
      <c r="N450" s="3" t="s">
        <v>26</v>
      </c>
      <c r="O450" s="3" t="str">
        <f t="shared" si="48"/>
        <v>Bronze</v>
      </c>
    </row>
    <row r="451" spans="1:15" x14ac:dyDescent="0.3">
      <c r="A451" s="4" t="s">
        <v>1389</v>
      </c>
      <c r="B451" s="4" t="str">
        <f t="shared" ref="B451:B501" si="50">PROPER(TRIM(CLEAN(A451)))</f>
        <v>Cust1449</v>
      </c>
      <c r="C451" s="3" t="s">
        <v>1390</v>
      </c>
      <c r="D451" s="3" t="str">
        <f t="shared" si="49"/>
        <v>William Cortez</v>
      </c>
      <c r="E451" s="3">
        <v>29</v>
      </c>
      <c r="F451" s="3" t="s">
        <v>9</v>
      </c>
      <c r="G451" s="3" t="str">
        <f t="shared" ref="G451:G501" si="51">PROPER(TRIM(CLEAN(F451)))</f>
        <v>Male</v>
      </c>
      <c r="H451" s="3" t="s">
        <v>1391</v>
      </c>
      <c r="I451" s="3" t="str">
        <f t="shared" ref="I451:I501" si="52">PROPER(TRIM(CLEAN(H451)))</f>
        <v>Port Hannahport</v>
      </c>
      <c r="J451" s="3" t="s">
        <v>25</v>
      </c>
      <c r="K451" s="3" t="str">
        <f t="shared" ref="K451:K501" si="53">PROPER(TRIM(CLEAN(J451)))</f>
        <v>Ohio</v>
      </c>
      <c r="L451" s="3" t="s">
        <v>12</v>
      </c>
      <c r="M451" s="3" t="str">
        <f t="shared" ref="M451:M501" si="54">PROPER(TRIM(CLEAN(L451)))</f>
        <v>Usa</v>
      </c>
      <c r="N451" s="3" t="s">
        <v>26</v>
      </c>
      <c r="O451" s="3" t="str">
        <f t="shared" ref="O451:O501" si="55">IF(ISBLANK(N451), "Unknown",N451)</f>
        <v>Bronze</v>
      </c>
    </row>
    <row r="452" spans="1:15" x14ac:dyDescent="0.3">
      <c r="A452" s="4" t="s">
        <v>1392</v>
      </c>
      <c r="B452" s="4" t="str">
        <f t="shared" si="50"/>
        <v>Cust1450</v>
      </c>
      <c r="C452" s="3" t="s">
        <v>1393</v>
      </c>
      <c r="D452" s="3" t="str">
        <f t="shared" si="49"/>
        <v>Shane Mills</v>
      </c>
      <c r="E452" s="3">
        <v>59</v>
      </c>
      <c r="F452" s="3" t="s">
        <v>9</v>
      </c>
      <c r="G452" s="3" t="str">
        <f t="shared" si="51"/>
        <v>Male</v>
      </c>
      <c r="H452" s="3" t="s">
        <v>1394</v>
      </c>
      <c r="I452" s="3" t="str">
        <f t="shared" si="52"/>
        <v>Lake Meganstad</v>
      </c>
      <c r="J452" s="3" t="s">
        <v>70</v>
      </c>
      <c r="K452" s="3" t="str">
        <f t="shared" si="53"/>
        <v>Nebraska</v>
      </c>
      <c r="L452" s="3" t="s">
        <v>12</v>
      </c>
      <c r="M452" s="3" t="str">
        <f t="shared" si="54"/>
        <v>Usa</v>
      </c>
      <c r="N452" s="3" t="s">
        <v>26</v>
      </c>
      <c r="O452" s="3" t="str">
        <f t="shared" si="55"/>
        <v>Bronze</v>
      </c>
    </row>
    <row r="453" spans="1:15" x14ac:dyDescent="0.3">
      <c r="A453" s="4" t="s">
        <v>1395</v>
      </c>
      <c r="B453" s="4" t="str">
        <f t="shared" si="50"/>
        <v>Cust1451</v>
      </c>
      <c r="C453" s="3" t="s">
        <v>1396</v>
      </c>
      <c r="D453" s="3" t="str">
        <f t="shared" si="49"/>
        <v>Ashley Roberts</v>
      </c>
      <c r="E453" s="3">
        <v>46</v>
      </c>
      <c r="F453" s="3" t="s">
        <v>9</v>
      </c>
      <c r="G453" s="3" t="str">
        <f t="shared" si="51"/>
        <v>Male</v>
      </c>
      <c r="H453" s="3" t="s">
        <v>564</v>
      </c>
      <c r="I453" s="3" t="str">
        <f t="shared" si="52"/>
        <v>Josephmouth</v>
      </c>
      <c r="J453" s="3" t="s">
        <v>233</v>
      </c>
      <c r="K453" s="3" t="str">
        <f t="shared" si="53"/>
        <v>New Mexico</v>
      </c>
      <c r="L453" s="3" t="s">
        <v>12</v>
      </c>
      <c r="M453" s="3" t="str">
        <f t="shared" si="54"/>
        <v>Usa</v>
      </c>
      <c r="N453" s="3" t="s">
        <v>13</v>
      </c>
      <c r="O453" s="3" t="str">
        <f t="shared" si="55"/>
        <v>Gold</v>
      </c>
    </row>
    <row r="454" spans="1:15" x14ac:dyDescent="0.3">
      <c r="A454" s="4" t="s">
        <v>1397</v>
      </c>
      <c r="B454" s="4" t="str">
        <f t="shared" si="50"/>
        <v>Cust1452</v>
      </c>
      <c r="C454" s="3" t="s">
        <v>1398</v>
      </c>
      <c r="D454" s="3" t="str">
        <f t="shared" si="49"/>
        <v>Jeffery Wolf</v>
      </c>
      <c r="E454" s="3">
        <v>60</v>
      </c>
      <c r="F454" s="3" t="s">
        <v>16</v>
      </c>
      <c r="G454" s="3" t="str">
        <f t="shared" si="51"/>
        <v>Female</v>
      </c>
      <c r="H454" s="3" t="s">
        <v>1399</v>
      </c>
      <c r="I454" s="3" t="str">
        <f t="shared" si="52"/>
        <v>New Laura</v>
      </c>
      <c r="J454" s="3" t="s">
        <v>313</v>
      </c>
      <c r="K454" s="3" t="str">
        <f t="shared" si="53"/>
        <v>Mississippi</v>
      </c>
      <c r="L454" s="3" t="s">
        <v>12</v>
      </c>
      <c r="M454" s="3" t="str">
        <f t="shared" si="54"/>
        <v>Usa</v>
      </c>
      <c r="N454" s="3" t="s">
        <v>26</v>
      </c>
      <c r="O454" s="3" t="str">
        <f t="shared" si="55"/>
        <v>Bronze</v>
      </c>
    </row>
    <row r="455" spans="1:15" x14ac:dyDescent="0.3">
      <c r="A455" s="4" t="s">
        <v>1400</v>
      </c>
      <c r="B455" s="4" t="str">
        <f t="shared" si="50"/>
        <v>Cust1453</v>
      </c>
      <c r="C455" s="3" t="s">
        <v>1401</v>
      </c>
      <c r="D455" s="3" t="str">
        <f t="shared" si="49"/>
        <v>April Phillips</v>
      </c>
      <c r="E455" s="3">
        <v>62</v>
      </c>
      <c r="F455" s="3" t="s">
        <v>16</v>
      </c>
      <c r="G455" s="3" t="str">
        <f t="shared" si="51"/>
        <v>Female</v>
      </c>
      <c r="H455" s="3" t="s">
        <v>1402</v>
      </c>
      <c r="I455" s="3" t="str">
        <f t="shared" si="52"/>
        <v>Lake Carolyn</v>
      </c>
      <c r="J455" s="3" t="s">
        <v>99</v>
      </c>
      <c r="K455" s="3" t="str">
        <f t="shared" si="53"/>
        <v>Hawaii</v>
      </c>
      <c r="L455" s="3" t="s">
        <v>12</v>
      </c>
      <c r="M455" s="3" t="str">
        <f t="shared" si="54"/>
        <v>Usa</v>
      </c>
      <c r="N455" s="3" t="s">
        <v>19</v>
      </c>
      <c r="O455" s="3" t="str">
        <f t="shared" si="55"/>
        <v>Platinum</v>
      </c>
    </row>
    <row r="456" spans="1:15" x14ac:dyDescent="0.3">
      <c r="A456" s="4" t="s">
        <v>1403</v>
      </c>
      <c r="B456" s="4" t="str">
        <f t="shared" si="50"/>
        <v>Cust1454</v>
      </c>
      <c r="C456" s="3" t="s">
        <v>1404</v>
      </c>
      <c r="D456" s="3" t="str">
        <f t="shared" si="49"/>
        <v>John Berg</v>
      </c>
      <c r="E456" s="3">
        <v>60</v>
      </c>
      <c r="F456" s="3" t="s">
        <v>9</v>
      </c>
      <c r="G456" s="3" t="str">
        <f t="shared" si="51"/>
        <v>Male</v>
      </c>
      <c r="H456" s="3" t="s">
        <v>129</v>
      </c>
      <c r="I456" s="3" t="str">
        <f t="shared" si="52"/>
        <v>Johnsonville</v>
      </c>
      <c r="J456" s="3" t="s">
        <v>96</v>
      </c>
      <c r="K456" s="3" t="str">
        <f t="shared" si="53"/>
        <v>Oklahoma</v>
      </c>
      <c r="L456" s="3" t="s">
        <v>12</v>
      </c>
      <c r="M456" s="3" t="str">
        <f t="shared" si="54"/>
        <v>Usa</v>
      </c>
      <c r="N456" s="3" t="s">
        <v>13</v>
      </c>
      <c r="O456" s="3" t="str">
        <f t="shared" si="55"/>
        <v>Gold</v>
      </c>
    </row>
    <row r="457" spans="1:15" x14ac:dyDescent="0.3">
      <c r="A457" s="4" t="s">
        <v>1405</v>
      </c>
      <c r="B457" s="4" t="str">
        <f t="shared" si="50"/>
        <v>Cust1455</v>
      </c>
      <c r="C457" s="3" t="s">
        <v>1406</v>
      </c>
      <c r="D457" s="3" t="str">
        <f t="shared" si="49"/>
        <v>Tyler Weber</v>
      </c>
      <c r="E457" s="3">
        <v>54</v>
      </c>
      <c r="F457" s="3" t="s">
        <v>9</v>
      </c>
      <c r="G457" s="3" t="str">
        <f t="shared" si="51"/>
        <v>Male</v>
      </c>
      <c r="H457" s="3" t="s">
        <v>1407</v>
      </c>
      <c r="I457" s="3" t="str">
        <f t="shared" si="52"/>
        <v>East Yvette</v>
      </c>
      <c r="J457" s="3" t="s">
        <v>194</v>
      </c>
      <c r="K457" s="3" t="str">
        <f t="shared" si="53"/>
        <v>Illinois</v>
      </c>
      <c r="L457" s="3" t="s">
        <v>12</v>
      </c>
      <c r="M457" s="3" t="str">
        <f t="shared" si="54"/>
        <v>Usa</v>
      </c>
      <c r="N457" s="3" t="s">
        <v>13</v>
      </c>
      <c r="O457" s="3" t="str">
        <f t="shared" si="55"/>
        <v>Gold</v>
      </c>
    </row>
    <row r="458" spans="1:15" x14ac:dyDescent="0.3">
      <c r="A458" s="4" t="s">
        <v>1408</v>
      </c>
      <c r="B458" s="4" t="str">
        <f t="shared" si="50"/>
        <v>Cust1456</v>
      </c>
      <c r="C458" s="3" t="s">
        <v>1409</v>
      </c>
      <c r="D458" s="3" t="str">
        <f t="shared" si="49"/>
        <v>Julie Powell</v>
      </c>
      <c r="E458" s="3">
        <v>59</v>
      </c>
      <c r="F458" s="3" t="s">
        <v>16</v>
      </c>
      <c r="G458" s="3" t="str">
        <f t="shared" si="51"/>
        <v>Female</v>
      </c>
      <c r="H458" s="3" t="s">
        <v>1410</v>
      </c>
      <c r="I458" s="3" t="str">
        <f t="shared" si="52"/>
        <v>South Barbara</v>
      </c>
      <c r="J458" s="3" t="s">
        <v>291</v>
      </c>
      <c r="K458" s="3" t="str">
        <f t="shared" si="53"/>
        <v>Arkansas</v>
      </c>
      <c r="L458" s="3" t="s">
        <v>12</v>
      </c>
      <c r="M458" s="3" t="str">
        <f t="shared" si="54"/>
        <v>Usa</v>
      </c>
      <c r="N458" s="3" t="s">
        <v>13</v>
      </c>
      <c r="O458" s="3" t="str">
        <f t="shared" si="55"/>
        <v>Gold</v>
      </c>
    </row>
    <row r="459" spans="1:15" x14ac:dyDescent="0.3">
      <c r="A459" s="4" t="s">
        <v>1411</v>
      </c>
      <c r="B459" s="4" t="str">
        <f t="shared" si="50"/>
        <v>Cust1457</v>
      </c>
      <c r="C459" s="3" t="s">
        <v>1412</v>
      </c>
      <c r="D459" s="3" t="str">
        <f t="shared" si="49"/>
        <v>Christina Robertson</v>
      </c>
      <c r="E459" s="3">
        <v>59</v>
      </c>
      <c r="F459" s="3" t="s">
        <v>9</v>
      </c>
      <c r="G459" s="3" t="str">
        <f t="shared" si="51"/>
        <v>Male</v>
      </c>
      <c r="H459" s="3" t="s">
        <v>1413</v>
      </c>
      <c r="I459" s="3" t="str">
        <f t="shared" si="52"/>
        <v>Hubbardborough</v>
      </c>
      <c r="J459" s="3" t="s">
        <v>588</v>
      </c>
      <c r="K459" s="3" t="str">
        <f t="shared" si="53"/>
        <v>Kentucky</v>
      </c>
      <c r="L459" s="3" t="s">
        <v>12</v>
      </c>
      <c r="M459" s="3" t="str">
        <f t="shared" si="54"/>
        <v>Usa</v>
      </c>
      <c r="N459" s="3" t="s">
        <v>19</v>
      </c>
      <c r="O459" s="3" t="str">
        <f t="shared" si="55"/>
        <v>Platinum</v>
      </c>
    </row>
    <row r="460" spans="1:15" x14ac:dyDescent="0.3">
      <c r="A460" s="4" t="s">
        <v>1414</v>
      </c>
      <c r="B460" s="4" t="str">
        <f t="shared" si="50"/>
        <v>Cust1458</v>
      </c>
      <c r="C460" s="3" t="s">
        <v>1415</v>
      </c>
      <c r="D460" s="3" t="str">
        <f t="shared" si="49"/>
        <v>Kelly Garrett</v>
      </c>
      <c r="E460" s="3">
        <v>62</v>
      </c>
      <c r="F460" s="3" t="s">
        <v>16</v>
      </c>
      <c r="G460" s="3" t="str">
        <f t="shared" si="51"/>
        <v>Female</v>
      </c>
      <c r="H460" s="3" t="s">
        <v>1416</v>
      </c>
      <c r="I460" s="3" t="str">
        <f t="shared" si="52"/>
        <v>Port Taylorberg</v>
      </c>
      <c r="J460" s="3" t="s">
        <v>51</v>
      </c>
      <c r="K460" s="3" t="str">
        <f t="shared" si="53"/>
        <v>Pennsylvania</v>
      </c>
      <c r="L460" s="3" t="s">
        <v>12</v>
      </c>
      <c r="M460" s="3" t="str">
        <f t="shared" si="54"/>
        <v>Usa</v>
      </c>
      <c r="N460" s="3" t="s">
        <v>31</v>
      </c>
      <c r="O460" s="3" t="str">
        <f t="shared" si="55"/>
        <v>Silver</v>
      </c>
    </row>
    <row r="461" spans="1:15" x14ac:dyDescent="0.3">
      <c r="A461" s="4" t="s">
        <v>1417</v>
      </c>
      <c r="B461" s="4" t="str">
        <f t="shared" si="50"/>
        <v>Cust1459</v>
      </c>
      <c r="C461" s="3" t="s">
        <v>679</v>
      </c>
      <c r="D461" s="3" t="str">
        <f t="shared" si="49"/>
        <v>John Perez</v>
      </c>
      <c r="E461" s="3">
        <v>29</v>
      </c>
      <c r="F461" s="3" t="s">
        <v>16</v>
      </c>
      <c r="G461" s="3" t="str">
        <f t="shared" si="51"/>
        <v>Female</v>
      </c>
      <c r="H461" s="3" t="s">
        <v>1418</v>
      </c>
      <c r="I461" s="3" t="str">
        <f t="shared" si="52"/>
        <v>Brandontown</v>
      </c>
      <c r="J461" s="3" t="s">
        <v>317</v>
      </c>
      <c r="K461" s="3" t="str">
        <f t="shared" si="53"/>
        <v>South Carolina</v>
      </c>
      <c r="L461" s="3" t="s">
        <v>12</v>
      </c>
      <c r="M461" s="3" t="str">
        <f t="shared" si="54"/>
        <v>Usa</v>
      </c>
      <c r="N461" s="3" t="s">
        <v>13</v>
      </c>
      <c r="O461" s="3" t="str">
        <f t="shared" si="55"/>
        <v>Gold</v>
      </c>
    </row>
    <row r="462" spans="1:15" x14ac:dyDescent="0.3">
      <c r="A462" s="4" t="s">
        <v>1419</v>
      </c>
      <c r="B462" s="4" t="str">
        <f t="shared" si="50"/>
        <v>Cust1460</v>
      </c>
      <c r="C462" s="3" t="s">
        <v>1420</v>
      </c>
      <c r="D462" s="3" t="str">
        <f t="shared" si="49"/>
        <v>Justin Johnson</v>
      </c>
      <c r="E462" s="3">
        <v>35</v>
      </c>
      <c r="F462" s="3" t="s">
        <v>9</v>
      </c>
      <c r="G462" s="3" t="str">
        <f t="shared" si="51"/>
        <v>Male</v>
      </c>
      <c r="H462" s="3" t="s">
        <v>1421</v>
      </c>
      <c r="I462" s="3" t="str">
        <f t="shared" si="52"/>
        <v>Hughesview</v>
      </c>
      <c r="J462" s="3" t="s">
        <v>267</v>
      </c>
      <c r="K462" s="3" t="str">
        <f t="shared" si="53"/>
        <v>Iowa</v>
      </c>
      <c r="L462" s="3" t="s">
        <v>12</v>
      </c>
      <c r="M462" s="3" t="str">
        <f t="shared" si="54"/>
        <v>Usa</v>
      </c>
      <c r="N462" s="3" t="s">
        <v>13</v>
      </c>
      <c r="O462" s="3" t="str">
        <f t="shared" si="55"/>
        <v>Gold</v>
      </c>
    </row>
    <row r="463" spans="1:15" x14ac:dyDescent="0.3">
      <c r="A463" s="4" t="s">
        <v>1422</v>
      </c>
      <c r="B463" s="4" t="str">
        <f t="shared" si="50"/>
        <v>Cust1461</v>
      </c>
      <c r="C463" s="3" t="s">
        <v>1423</v>
      </c>
      <c r="D463" s="3" t="str">
        <f t="shared" si="49"/>
        <v>Paul Cox</v>
      </c>
      <c r="E463" s="3">
        <v>60</v>
      </c>
      <c r="F463" s="3" t="s">
        <v>16</v>
      </c>
      <c r="G463" s="3" t="str">
        <f t="shared" si="51"/>
        <v>Female</v>
      </c>
      <c r="H463" s="3" t="s">
        <v>1424</v>
      </c>
      <c r="I463" s="3" t="str">
        <f t="shared" si="52"/>
        <v>East Julie</v>
      </c>
      <c r="J463" s="3" t="s">
        <v>62</v>
      </c>
      <c r="K463" s="3" t="str">
        <f t="shared" si="53"/>
        <v>Kansas</v>
      </c>
      <c r="L463" s="3" t="s">
        <v>12</v>
      </c>
      <c r="M463" s="3" t="str">
        <f t="shared" si="54"/>
        <v>Usa</v>
      </c>
      <c r="N463" s="3" t="s">
        <v>31</v>
      </c>
      <c r="O463" s="3" t="str">
        <f t="shared" si="55"/>
        <v>Silver</v>
      </c>
    </row>
    <row r="464" spans="1:15" x14ac:dyDescent="0.3">
      <c r="A464" s="4" t="s">
        <v>1425</v>
      </c>
      <c r="B464" s="4" t="str">
        <f t="shared" si="50"/>
        <v>Cust1462</v>
      </c>
      <c r="C464" s="3" t="s">
        <v>1426</v>
      </c>
      <c r="D464" s="3" t="str">
        <f t="shared" si="49"/>
        <v>Beth Martin</v>
      </c>
      <c r="E464" s="3">
        <v>34</v>
      </c>
      <c r="F464" s="3" t="s">
        <v>16</v>
      </c>
      <c r="G464" s="3" t="str">
        <f t="shared" si="51"/>
        <v>Female</v>
      </c>
      <c r="H464" s="3" t="s">
        <v>1427</v>
      </c>
      <c r="I464" s="3" t="str">
        <f t="shared" si="52"/>
        <v>Burkefurt</v>
      </c>
      <c r="J464" s="3" t="s">
        <v>43</v>
      </c>
      <c r="K464" s="3" t="str">
        <f t="shared" si="53"/>
        <v>West Virginia</v>
      </c>
      <c r="L464" s="3" t="s">
        <v>12</v>
      </c>
      <c r="M464" s="3" t="str">
        <f t="shared" si="54"/>
        <v>Usa</v>
      </c>
      <c r="N464" s="3" t="s">
        <v>31</v>
      </c>
      <c r="O464" s="3" t="str">
        <f t="shared" si="55"/>
        <v>Silver</v>
      </c>
    </row>
    <row r="465" spans="1:15" x14ac:dyDescent="0.3">
      <c r="A465" s="4" t="s">
        <v>1428</v>
      </c>
      <c r="B465" s="4" t="str">
        <f t="shared" si="50"/>
        <v>Cust1463</v>
      </c>
      <c r="C465" s="3" t="s">
        <v>1429</v>
      </c>
      <c r="D465" s="3" t="str">
        <f t="shared" si="49"/>
        <v>Samantha Lee</v>
      </c>
      <c r="E465" s="3">
        <v>36</v>
      </c>
      <c r="F465" s="3" t="s">
        <v>16</v>
      </c>
      <c r="G465" s="3" t="str">
        <f t="shared" si="51"/>
        <v>Female</v>
      </c>
      <c r="H465" s="3" t="s">
        <v>1430</v>
      </c>
      <c r="I465" s="3" t="str">
        <f t="shared" si="52"/>
        <v>Port Anthony</v>
      </c>
      <c r="J465" s="3" t="s">
        <v>167</v>
      </c>
      <c r="K465" s="3" t="str">
        <f t="shared" si="53"/>
        <v>Connecticut</v>
      </c>
      <c r="L465" s="3" t="s">
        <v>12</v>
      </c>
      <c r="M465" s="3" t="str">
        <f t="shared" si="54"/>
        <v>Usa</v>
      </c>
      <c r="N465" s="3" t="s">
        <v>26</v>
      </c>
      <c r="O465" s="3" t="str">
        <f t="shared" si="55"/>
        <v>Bronze</v>
      </c>
    </row>
    <row r="466" spans="1:15" x14ac:dyDescent="0.3">
      <c r="A466" s="4" t="s">
        <v>1431</v>
      </c>
      <c r="B466" s="4" t="str">
        <f t="shared" si="50"/>
        <v>Cust1464</v>
      </c>
      <c r="C466" s="3" t="s">
        <v>1432</v>
      </c>
      <c r="D466" s="3" t="str">
        <f t="shared" si="49"/>
        <v>David Pierce</v>
      </c>
      <c r="E466" s="3">
        <v>45</v>
      </c>
      <c r="F466" s="3" t="s">
        <v>16</v>
      </c>
      <c r="G466" s="3" t="str">
        <f t="shared" si="51"/>
        <v>Female</v>
      </c>
      <c r="H466" s="3" t="s">
        <v>1433</v>
      </c>
      <c r="I466" s="3" t="str">
        <f t="shared" si="52"/>
        <v>Grayland</v>
      </c>
      <c r="J466" s="3" t="s">
        <v>74</v>
      </c>
      <c r="K466" s="3" t="str">
        <f t="shared" si="53"/>
        <v>Washington</v>
      </c>
      <c r="L466" s="3" t="s">
        <v>12</v>
      </c>
      <c r="M466" s="3" t="str">
        <f t="shared" si="54"/>
        <v>Usa</v>
      </c>
      <c r="N466" s="3" t="s">
        <v>19</v>
      </c>
      <c r="O466" s="3" t="str">
        <f t="shared" si="55"/>
        <v>Platinum</v>
      </c>
    </row>
    <row r="467" spans="1:15" x14ac:dyDescent="0.3">
      <c r="A467" s="4" t="s">
        <v>1434</v>
      </c>
      <c r="B467" s="4" t="str">
        <f t="shared" si="50"/>
        <v>Cust1465</v>
      </c>
      <c r="C467" s="3" t="s">
        <v>1435</v>
      </c>
      <c r="D467" s="3" t="str">
        <f t="shared" si="49"/>
        <v>Ronald Ross</v>
      </c>
      <c r="E467" s="3">
        <v>28</v>
      </c>
      <c r="F467" s="3" t="s">
        <v>16</v>
      </c>
      <c r="G467" s="3" t="str">
        <f t="shared" si="51"/>
        <v>Female</v>
      </c>
      <c r="H467" s="3" t="s">
        <v>1436</v>
      </c>
      <c r="I467" s="3" t="str">
        <f t="shared" si="52"/>
        <v>Hartmanside</v>
      </c>
      <c r="J467" s="3" t="s">
        <v>11</v>
      </c>
      <c r="K467" s="3" t="str">
        <f t="shared" si="53"/>
        <v>North Carolina</v>
      </c>
      <c r="L467" s="3" t="s">
        <v>12</v>
      </c>
      <c r="M467" s="3" t="str">
        <f t="shared" si="54"/>
        <v>Usa</v>
      </c>
      <c r="N467" s="3" t="s">
        <v>31</v>
      </c>
      <c r="O467" s="3" t="str">
        <f t="shared" si="55"/>
        <v>Silver</v>
      </c>
    </row>
    <row r="468" spans="1:15" x14ac:dyDescent="0.3">
      <c r="A468" s="4" t="s">
        <v>1437</v>
      </c>
      <c r="B468" s="4" t="str">
        <f t="shared" si="50"/>
        <v>Cust1466</v>
      </c>
      <c r="C468" s="3" t="s">
        <v>1438</v>
      </c>
      <c r="D468" s="3" t="str">
        <f t="shared" si="49"/>
        <v>Cynthia Parrish</v>
      </c>
      <c r="E468" s="3">
        <v>18</v>
      </c>
      <c r="F468" s="3" t="s">
        <v>9</v>
      </c>
      <c r="G468" s="3" t="str">
        <f t="shared" si="51"/>
        <v>Male</v>
      </c>
      <c r="H468" s="3" t="s">
        <v>1439</v>
      </c>
      <c r="I468" s="3" t="str">
        <f t="shared" si="52"/>
        <v>Espinozaberg</v>
      </c>
      <c r="J468" s="3" t="s">
        <v>201</v>
      </c>
      <c r="K468" s="3" t="str">
        <f t="shared" si="53"/>
        <v>Minnesota</v>
      </c>
      <c r="L468" s="3" t="s">
        <v>12</v>
      </c>
      <c r="M468" s="3" t="str">
        <f t="shared" si="54"/>
        <v>Usa</v>
      </c>
      <c r="N468" s="3" t="s">
        <v>31</v>
      </c>
      <c r="O468" s="3" t="str">
        <f t="shared" si="55"/>
        <v>Silver</v>
      </c>
    </row>
    <row r="469" spans="1:15" x14ac:dyDescent="0.3">
      <c r="A469" s="4" t="s">
        <v>1440</v>
      </c>
      <c r="B469" s="4" t="str">
        <f t="shared" si="50"/>
        <v>Cust1467</v>
      </c>
      <c r="C469" s="3" t="s">
        <v>1441</v>
      </c>
      <c r="D469" s="3" t="str">
        <f t="shared" si="49"/>
        <v>Michael Foley</v>
      </c>
      <c r="E469" s="3">
        <v>63</v>
      </c>
      <c r="F469" s="3" t="s">
        <v>16</v>
      </c>
      <c r="G469" s="3" t="str">
        <f t="shared" si="51"/>
        <v>Female</v>
      </c>
      <c r="H469" s="3" t="s">
        <v>1442</v>
      </c>
      <c r="I469" s="3" t="str">
        <f t="shared" si="52"/>
        <v>Oneillfurt</v>
      </c>
      <c r="J469" s="3" t="s">
        <v>171</v>
      </c>
      <c r="K469" s="3" t="str">
        <f t="shared" si="53"/>
        <v>Vermont</v>
      </c>
      <c r="L469" s="3" t="s">
        <v>12</v>
      </c>
      <c r="M469" s="3" t="str">
        <f t="shared" si="54"/>
        <v>Usa</v>
      </c>
      <c r="N469" s="3" t="s">
        <v>13</v>
      </c>
      <c r="O469" s="3" t="str">
        <f t="shared" si="55"/>
        <v>Gold</v>
      </c>
    </row>
    <row r="470" spans="1:15" x14ac:dyDescent="0.3">
      <c r="A470" s="4" t="s">
        <v>1443</v>
      </c>
      <c r="B470" s="4" t="str">
        <f t="shared" si="50"/>
        <v>Cust1468</v>
      </c>
      <c r="C470" s="3" t="s">
        <v>1444</v>
      </c>
      <c r="D470" s="3" t="str">
        <f t="shared" si="49"/>
        <v>Gregory Curtis</v>
      </c>
      <c r="E470" s="3">
        <v>45</v>
      </c>
      <c r="F470" s="3" t="s">
        <v>9</v>
      </c>
      <c r="G470" s="3" t="str">
        <f t="shared" si="51"/>
        <v>Male</v>
      </c>
      <c r="H470" s="3" t="s">
        <v>1445</v>
      </c>
      <c r="I470" s="3" t="str">
        <f t="shared" si="52"/>
        <v>Bergermouth</v>
      </c>
      <c r="J470" s="3" t="s">
        <v>171</v>
      </c>
      <c r="K470" s="3" t="str">
        <f t="shared" si="53"/>
        <v>Vermont</v>
      </c>
      <c r="L470" s="3" t="s">
        <v>12</v>
      </c>
      <c r="M470" s="3" t="str">
        <f t="shared" si="54"/>
        <v>Usa</v>
      </c>
      <c r="N470" s="3" t="s">
        <v>26</v>
      </c>
      <c r="O470" s="3" t="str">
        <f t="shared" si="55"/>
        <v>Bronze</v>
      </c>
    </row>
    <row r="471" spans="1:15" x14ac:dyDescent="0.3">
      <c r="A471" s="4" t="s">
        <v>1446</v>
      </c>
      <c r="B471" s="4" t="str">
        <f t="shared" si="50"/>
        <v>Cust1469</v>
      </c>
      <c r="C471" s="3" t="s">
        <v>1447</v>
      </c>
      <c r="D471" s="3" t="str">
        <f t="shared" si="49"/>
        <v>James Foster</v>
      </c>
      <c r="E471" s="3">
        <v>19</v>
      </c>
      <c r="F471" s="3" t="s">
        <v>9</v>
      </c>
      <c r="G471" s="3" t="str">
        <f t="shared" si="51"/>
        <v>Male</v>
      </c>
      <c r="H471" s="3" t="s">
        <v>1448</v>
      </c>
      <c r="I471" s="3" t="str">
        <f t="shared" si="52"/>
        <v>East Audrey</v>
      </c>
      <c r="J471" s="3" t="s">
        <v>117</v>
      </c>
      <c r="K471" s="3" t="str">
        <f t="shared" si="53"/>
        <v>Utah</v>
      </c>
      <c r="L471" s="3" t="s">
        <v>12</v>
      </c>
      <c r="M471" s="3" t="str">
        <f t="shared" si="54"/>
        <v>Usa</v>
      </c>
      <c r="N471" s="3" t="s">
        <v>13</v>
      </c>
      <c r="O471" s="3" t="str">
        <f t="shared" si="55"/>
        <v>Gold</v>
      </c>
    </row>
    <row r="472" spans="1:15" x14ac:dyDescent="0.3">
      <c r="A472" s="4" t="s">
        <v>1449</v>
      </c>
      <c r="B472" s="4" t="str">
        <f t="shared" si="50"/>
        <v>Cust1470</v>
      </c>
      <c r="C472" s="3" t="s">
        <v>1450</v>
      </c>
      <c r="D472" s="3" t="str">
        <f t="shared" si="49"/>
        <v>Manuel Fisher</v>
      </c>
      <c r="E472" s="3">
        <v>21</v>
      </c>
      <c r="F472" s="3" t="s">
        <v>16</v>
      </c>
      <c r="G472" s="3" t="str">
        <f t="shared" si="51"/>
        <v>Female</v>
      </c>
      <c r="H472" s="3" t="s">
        <v>1451</v>
      </c>
      <c r="I472" s="3" t="str">
        <f t="shared" si="52"/>
        <v>Kanebury</v>
      </c>
      <c r="J472" s="3" t="s">
        <v>47</v>
      </c>
      <c r="K472" s="3" t="str">
        <f t="shared" si="53"/>
        <v>New Hampshire</v>
      </c>
      <c r="L472" s="3" t="s">
        <v>12</v>
      </c>
      <c r="M472" s="3" t="str">
        <f t="shared" si="54"/>
        <v>Usa</v>
      </c>
      <c r="N472" s="3" t="s">
        <v>13</v>
      </c>
      <c r="O472" s="3" t="str">
        <f t="shared" si="55"/>
        <v>Gold</v>
      </c>
    </row>
    <row r="473" spans="1:15" x14ac:dyDescent="0.3">
      <c r="A473" s="4" t="s">
        <v>1452</v>
      </c>
      <c r="B473" s="4" t="str">
        <f t="shared" si="50"/>
        <v>Cust1471</v>
      </c>
      <c r="C473" s="3" t="s">
        <v>1453</v>
      </c>
      <c r="D473" s="3" t="str">
        <f t="shared" si="49"/>
        <v>Debra Mccullough</v>
      </c>
      <c r="E473" s="3">
        <v>42</v>
      </c>
      <c r="F473" s="3" t="s">
        <v>9</v>
      </c>
      <c r="G473" s="3" t="str">
        <f t="shared" si="51"/>
        <v>Male</v>
      </c>
      <c r="H473" s="3" t="s">
        <v>1454</v>
      </c>
      <c r="I473" s="3" t="str">
        <f t="shared" si="52"/>
        <v>Mcdanielfurt</v>
      </c>
      <c r="J473" s="3" t="s">
        <v>66</v>
      </c>
      <c r="K473" s="3" t="str">
        <f t="shared" si="53"/>
        <v>Montana</v>
      </c>
      <c r="L473" s="3" t="s">
        <v>12</v>
      </c>
      <c r="M473" s="3" t="str">
        <f t="shared" si="54"/>
        <v>Usa</v>
      </c>
      <c r="N473" s="3" t="s">
        <v>19</v>
      </c>
      <c r="O473" s="3" t="str">
        <f t="shared" si="55"/>
        <v>Platinum</v>
      </c>
    </row>
    <row r="474" spans="1:15" x14ac:dyDescent="0.3">
      <c r="A474" s="4" t="s">
        <v>1455</v>
      </c>
      <c r="B474" s="4" t="str">
        <f t="shared" si="50"/>
        <v>Cust1472</v>
      </c>
      <c r="C474" s="3" t="s">
        <v>1456</v>
      </c>
      <c r="D474" s="3" t="str">
        <f t="shared" si="49"/>
        <v>Philip Mendoza</v>
      </c>
      <c r="E474" s="3">
        <v>42</v>
      </c>
      <c r="F474" s="3" t="s">
        <v>9</v>
      </c>
      <c r="G474" s="3" t="str">
        <f t="shared" si="51"/>
        <v>Male</v>
      </c>
      <c r="H474" s="3" t="s">
        <v>1457</v>
      </c>
      <c r="I474" s="3" t="str">
        <f t="shared" si="52"/>
        <v>Tylermouth</v>
      </c>
      <c r="J474" s="3" t="s">
        <v>715</v>
      </c>
      <c r="K474" s="3" t="str">
        <f t="shared" si="53"/>
        <v>Massachusetts</v>
      </c>
      <c r="L474" s="3" t="s">
        <v>12</v>
      </c>
      <c r="M474" s="3" t="str">
        <f t="shared" si="54"/>
        <v>Usa</v>
      </c>
      <c r="N474" s="3" t="s">
        <v>31</v>
      </c>
      <c r="O474" s="3" t="str">
        <f t="shared" si="55"/>
        <v>Silver</v>
      </c>
    </row>
    <row r="475" spans="1:15" x14ac:dyDescent="0.3">
      <c r="A475" s="4" t="s">
        <v>1458</v>
      </c>
      <c r="B475" s="4" t="str">
        <f t="shared" si="50"/>
        <v>Cust1473</v>
      </c>
      <c r="C475" s="3" t="s">
        <v>1459</v>
      </c>
      <c r="D475" s="3" t="str">
        <f t="shared" si="49"/>
        <v>Laura Mathews</v>
      </c>
      <c r="E475" s="3">
        <v>53</v>
      </c>
      <c r="F475" s="3" t="s">
        <v>9</v>
      </c>
      <c r="G475" s="3" t="str">
        <f t="shared" si="51"/>
        <v>Male</v>
      </c>
      <c r="H475" s="3" t="s">
        <v>1460</v>
      </c>
      <c r="I475" s="3" t="str">
        <f t="shared" si="52"/>
        <v>Chambersfurt</v>
      </c>
      <c r="J475" s="3" t="s">
        <v>324</v>
      </c>
      <c r="K475" s="3" t="str">
        <f t="shared" si="53"/>
        <v>Wisconsin</v>
      </c>
      <c r="L475" s="3" t="s">
        <v>12</v>
      </c>
      <c r="M475" s="3" t="str">
        <f t="shared" si="54"/>
        <v>Usa</v>
      </c>
      <c r="N475" s="3" t="s">
        <v>26</v>
      </c>
      <c r="O475" s="3" t="str">
        <f t="shared" si="55"/>
        <v>Bronze</v>
      </c>
    </row>
    <row r="476" spans="1:15" x14ac:dyDescent="0.3">
      <c r="A476" s="4" t="s">
        <v>1461</v>
      </c>
      <c r="B476" s="4" t="str">
        <f t="shared" si="50"/>
        <v>Cust1474</v>
      </c>
      <c r="C476" s="3" t="s">
        <v>1462</v>
      </c>
      <c r="D476" s="3" t="str">
        <f t="shared" si="49"/>
        <v>Joshua Howard</v>
      </c>
      <c r="E476" s="3">
        <v>32</v>
      </c>
      <c r="F476" s="3" t="s">
        <v>16</v>
      </c>
      <c r="G476" s="3" t="str">
        <f t="shared" si="51"/>
        <v>Female</v>
      </c>
      <c r="H476" s="3" t="s">
        <v>1463</v>
      </c>
      <c r="I476" s="3" t="str">
        <f t="shared" si="52"/>
        <v>East Christopherhaven</v>
      </c>
      <c r="J476" s="3" t="s">
        <v>39</v>
      </c>
      <c r="K476" s="3" t="str">
        <f t="shared" si="53"/>
        <v>South Dakota</v>
      </c>
      <c r="L476" s="3" t="s">
        <v>12</v>
      </c>
      <c r="M476" s="3" t="str">
        <f t="shared" si="54"/>
        <v>Usa</v>
      </c>
      <c r="N476" s="3" t="s">
        <v>19</v>
      </c>
      <c r="O476" s="3" t="str">
        <f t="shared" si="55"/>
        <v>Platinum</v>
      </c>
    </row>
    <row r="477" spans="1:15" x14ac:dyDescent="0.3">
      <c r="A477" s="4" t="s">
        <v>1464</v>
      </c>
      <c r="B477" s="4" t="str">
        <f t="shared" si="50"/>
        <v>Cust1475</v>
      </c>
      <c r="C477" s="3" t="s">
        <v>1465</v>
      </c>
      <c r="D477" s="3" t="str">
        <f t="shared" si="49"/>
        <v>Barbara Berry</v>
      </c>
      <c r="E477" s="3">
        <v>18</v>
      </c>
      <c r="F477" s="3" t="s">
        <v>16</v>
      </c>
      <c r="G477" s="3" t="str">
        <f t="shared" si="51"/>
        <v>Female</v>
      </c>
      <c r="H477" s="3" t="s">
        <v>395</v>
      </c>
      <c r="I477" s="3" t="str">
        <f t="shared" si="52"/>
        <v>Lake Michael</v>
      </c>
      <c r="J477" s="3" t="s">
        <v>171</v>
      </c>
      <c r="K477" s="3" t="str">
        <f t="shared" si="53"/>
        <v>Vermont</v>
      </c>
      <c r="L477" s="3" t="s">
        <v>12</v>
      </c>
      <c r="M477" s="3" t="str">
        <f t="shared" si="54"/>
        <v>Usa</v>
      </c>
      <c r="N477" s="3" t="s">
        <v>19</v>
      </c>
      <c r="O477" s="3" t="str">
        <f t="shared" si="55"/>
        <v>Platinum</v>
      </c>
    </row>
    <row r="478" spans="1:15" x14ac:dyDescent="0.3">
      <c r="A478" s="4" t="s">
        <v>1466</v>
      </c>
      <c r="B478" s="4" t="str">
        <f t="shared" si="50"/>
        <v>Cust1476</v>
      </c>
      <c r="C478" s="3" t="s">
        <v>1467</v>
      </c>
      <c r="D478" s="3" t="str">
        <f t="shared" si="49"/>
        <v>Elizabeth Foster</v>
      </c>
      <c r="E478" s="3">
        <v>33</v>
      </c>
      <c r="F478" s="3" t="s">
        <v>16</v>
      </c>
      <c r="G478" s="3" t="str">
        <f t="shared" si="51"/>
        <v>Female</v>
      </c>
      <c r="H478" s="3" t="s">
        <v>1468</v>
      </c>
      <c r="I478" s="3" t="str">
        <f t="shared" si="52"/>
        <v>Anthonymouth</v>
      </c>
      <c r="J478" s="3" t="s">
        <v>96</v>
      </c>
      <c r="K478" s="3" t="str">
        <f t="shared" si="53"/>
        <v>Oklahoma</v>
      </c>
      <c r="L478" s="3" t="s">
        <v>12</v>
      </c>
      <c r="M478" s="3" t="str">
        <f t="shared" si="54"/>
        <v>Usa</v>
      </c>
      <c r="N478" s="3" t="s">
        <v>13</v>
      </c>
      <c r="O478" s="3" t="str">
        <f t="shared" si="55"/>
        <v>Gold</v>
      </c>
    </row>
    <row r="479" spans="1:15" x14ac:dyDescent="0.3">
      <c r="A479" s="4" t="s">
        <v>1469</v>
      </c>
      <c r="B479" s="4" t="str">
        <f t="shared" si="50"/>
        <v>Cust1477</v>
      </c>
      <c r="C479" s="3" t="s">
        <v>1470</v>
      </c>
      <c r="D479" s="3" t="str">
        <f t="shared" si="49"/>
        <v>Andrea Harris</v>
      </c>
      <c r="E479" s="3">
        <v>41</v>
      </c>
      <c r="F479" s="3" t="s">
        <v>16</v>
      </c>
      <c r="G479" s="3" t="str">
        <f t="shared" si="51"/>
        <v>Female</v>
      </c>
      <c r="H479" s="3" t="s">
        <v>1471</v>
      </c>
      <c r="I479" s="3" t="str">
        <f t="shared" si="52"/>
        <v>West Kelseyberg</v>
      </c>
      <c r="J479" s="3" t="s">
        <v>62</v>
      </c>
      <c r="K479" s="3" t="str">
        <f t="shared" si="53"/>
        <v>Kansas</v>
      </c>
      <c r="L479" s="3" t="s">
        <v>12</v>
      </c>
      <c r="M479" s="3" t="str">
        <f t="shared" si="54"/>
        <v>Usa</v>
      </c>
      <c r="N479" s="3" t="s">
        <v>19</v>
      </c>
      <c r="O479" s="3" t="str">
        <f t="shared" si="55"/>
        <v>Platinum</v>
      </c>
    </row>
    <row r="480" spans="1:15" x14ac:dyDescent="0.3">
      <c r="A480" s="4" t="s">
        <v>1472</v>
      </c>
      <c r="B480" s="4" t="str">
        <f t="shared" si="50"/>
        <v>Cust1478</v>
      </c>
      <c r="C480" s="3" t="s">
        <v>1473</v>
      </c>
      <c r="D480" s="3" t="str">
        <f t="shared" si="49"/>
        <v>Earl Smith Dds</v>
      </c>
      <c r="E480" s="3">
        <v>59</v>
      </c>
      <c r="F480" s="3" t="s">
        <v>9</v>
      </c>
      <c r="G480" s="3" t="str">
        <f t="shared" si="51"/>
        <v>Male</v>
      </c>
      <c r="H480" s="3" t="s">
        <v>1474</v>
      </c>
      <c r="I480" s="3" t="str">
        <f t="shared" si="52"/>
        <v>West Sarah</v>
      </c>
      <c r="J480" s="3" t="s">
        <v>39</v>
      </c>
      <c r="K480" s="3" t="str">
        <f t="shared" si="53"/>
        <v>South Dakota</v>
      </c>
      <c r="L480" s="3" t="s">
        <v>12</v>
      </c>
      <c r="M480" s="3" t="str">
        <f t="shared" si="54"/>
        <v>Usa</v>
      </c>
      <c r="N480" s="3" t="s">
        <v>13</v>
      </c>
      <c r="O480" s="3" t="str">
        <f t="shared" si="55"/>
        <v>Gold</v>
      </c>
    </row>
    <row r="481" spans="1:15" x14ac:dyDescent="0.3">
      <c r="A481" s="4" t="s">
        <v>1475</v>
      </c>
      <c r="B481" s="4" t="str">
        <f t="shared" si="50"/>
        <v>Cust1479</v>
      </c>
      <c r="C481" s="3" t="s">
        <v>1476</v>
      </c>
      <c r="D481" s="3" t="str">
        <f t="shared" si="49"/>
        <v>Dylan Gutierrez</v>
      </c>
      <c r="E481" s="3">
        <v>40</v>
      </c>
      <c r="F481" s="3" t="s">
        <v>9</v>
      </c>
      <c r="G481" s="3" t="str">
        <f t="shared" si="51"/>
        <v>Male</v>
      </c>
      <c r="H481" s="3" t="s">
        <v>1477</v>
      </c>
      <c r="I481" s="3" t="str">
        <f t="shared" si="52"/>
        <v>New Jamesview</v>
      </c>
      <c r="J481" s="3" t="s">
        <v>43</v>
      </c>
      <c r="K481" s="3" t="str">
        <f t="shared" si="53"/>
        <v>West Virginia</v>
      </c>
      <c r="L481" s="3" t="s">
        <v>12</v>
      </c>
      <c r="M481" s="3" t="str">
        <f t="shared" si="54"/>
        <v>Usa</v>
      </c>
      <c r="N481" s="3" t="s">
        <v>26</v>
      </c>
      <c r="O481" s="3" t="str">
        <f t="shared" si="55"/>
        <v>Bronze</v>
      </c>
    </row>
    <row r="482" spans="1:15" x14ac:dyDescent="0.3">
      <c r="A482" s="4" t="s">
        <v>1478</v>
      </c>
      <c r="B482" s="4" t="str">
        <f t="shared" si="50"/>
        <v>Cust1480</v>
      </c>
      <c r="C482" s="3" t="s">
        <v>1479</v>
      </c>
      <c r="D482" s="3" t="str">
        <f t="shared" si="49"/>
        <v>Jordan Medina</v>
      </c>
      <c r="E482" s="3">
        <v>33</v>
      </c>
      <c r="F482" s="3" t="s">
        <v>9</v>
      </c>
      <c r="G482" s="3" t="str">
        <f t="shared" si="51"/>
        <v>Male</v>
      </c>
      <c r="H482" s="3" t="s">
        <v>1480</v>
      </c>
      <c r="I482" s="3" t="str">
        <f t="shared" si="52"/>
        <v>Robinchester</v>
      </c>
      <c r="J482" s="3" t="s">
        <v>250</v>
      </c>
      <c r="K482" s="3" t="str">
        <f t="shared" si="53"/>
        <v>Florida</v>
      </c>
      <c r="L482" s="3" t="s">
        <v>12</v>
      </c>
      <c r="M482" s="3" t="str">
        <f t="shared" si="54"/>
        <v>Usa</v>
      </c>
      <c r="N482" s="3" t="s">
        <v>26</v>
      </c>
      <c r="O482" s="3" t="str">
        <f t="shared" si="55"/>
        <v>Bronze</v>
      </c>
    </row>
    <row r="483" spans="1:15" x14ac:dyDescent="0.3">
      <c r="A483" s="4" t="s">
        <v>1481</v>
      </c>
      <c r="B483" s="4" t="str">
        <f t="shared" si="50"/>
        <v>Cust1481</v>
      </c>
      <c r="C483" s="3" t="s">
        <v>1482</v>
      </c>
      <c r="D483" s="3" t="str">
        <f t="shared" si="49"/>
        <v>Bryan Tran</v>
      </c>
      <c r="E483" s="3">
        <v>21</v>
      </c>
      <c r="F483" s="3" t="s">
        <v>9</v>
      </c>
      <c r="G483" s="3" t="str">
        <f t="shared" si="51"/>
        <v>Male</v>
      </c>
      <c r="H483" s="3" t="s">
        <v>1483</v>
      </c>
      <c r="I483" s="3" t="str">
        <f t="shared" si="52"/>
        <v>Kelseybury</v>
      </c>
      <c r="J483" s="3" t="s">
        <v>81</v>
      </c>
      <c r="K483" s="3" t="str">
        <f t="shared" si="53"/>
        <v>Georgia</v>
      </c>
      <c r="L483" s="3" t="s">
        <v>12</v>
      </c>
      <c r="M483" s="3" t="str">
        <f t="shared" si="54"/>
        <v>Usa</v>
      </c>
      <c r="N483" s="3" t="s">
        <v>13</v>
      </c>
      <c r="O483" s="3" t="str">
        <f t="shared" si="55"/>
        <v>Gold</v>
      </c>
    </row>
    <row r="484" spans="1:15" x14ac:dyDescent="0.3">
      <c r="A484" s="4" t="s">
        <v>1484</v>
      </c>
      <c r="B484" s="4" t="str">
        <f t="shared" si="50"/>
        <v>Cust1482</v>
      </c>
      <c r="C484" s="3" t="s">
        <v>1485</v>
      </c>
      <c r="D484" s="3" t="str">
        <f t="shared" si="49"/>
        <v>Sheri Joyce</v>
      </c>
      <c r="E484" s="3">
        <v>26</v>
      </c>
      <c r="F484" s="3" t="s">
        <v>9</v>
      </c>
      <c r="G484" s="3" t="str">
        <f t="shared" si="51"/>
        <v>Male</v>
      </c>
      <c r="H484" s="3" t="s">
        <v>1486</v>
      </c>
      <c r="I484" s="3" t="str">
        <f t="shared" si="52"/>
        <v>West Tylerfort</v>
      </c>
      <c r="J484" s="3" t="s">
        <v>588</v>
      </c>
      <c r="K484" s="3" t="str">
        <f t="shared" si="53"/>
        <v>Kentucky</v>
      </c>
      <c r="L484" s="3" t="s">
        <v>12</v>
      </c>
      <c r="M484" s="3" t="str">
        <f t="shared" si="54"/>
        <v>Usa</v>
      </c>
      <c r="N484" s="3" t="s">
        <v>19</v>
      </c>
      <c r="O484" s="3" t="str">
        <f t="shared" si="55"/>
        <v>Platinum</v>
      </c>
    </row>
    <row r="485" spans="1:15" x14ac:dyDescent="0.3">
      <c r="A485" s="4" t="s">
        <v>1487</v>
      </c>
      <c r="B485" s="4" t="str">
        <f t="shared" si="50"/>
        <v>Cust1483</v>
      </c>
      <c r="C485" s="3" t="s">
        <v>1273</v>
      </c>
      <c r="D485" s="3" t="str">
        <f t="shared" si="49"/>
        <v>Sarah Smith</v>
      </c>
      <c r="E485" s="3">
        <v>48</v>
      </c>
      <c r="F485" s="3" t="s">
        <v>9</v>
      </c>
      <c r="G485" s="3" t="str">
        <f t="shared" si="51"/>
        <v>Male</v>
      </c>
      <c r="H485" s="3" t="s">
        <v>1488</v>
      </c>
      <c r="I485" s="3" t="str">
        <f t="shared" si="52"/>
        <v>East Rodney</v>
      </c>
      <c r="J485" s="3" t="s">
        <v>184</v>
      </c>
      <c r="K485" s="3" t="str">
        <f t="shared" si="53"/>
        <v>Nevada</v>
      </c>
      <c r="L485" s="3" t="s">
        <v>12</v>
      </c>
      <c r="M485" s="3" t="str">
        <f t="shared" si="54"/>
        <v>Usa</v>
      </c>
      <c r="N485" s="3" t="s">
        <v>13</v>
      </c>
      <c r="O485" s="3" t="str">
        <f t="shared" si="55"/>
        <v>Gold</v>
      </c>
    </row>
    <row r="486" spans="1:15" x14ac:dyDescent="0.3">
      <c r="A486" s="4" t="s">
        <v>1489</v>
      </c>
      <c r="B486" s="4" t="str">
        <f t="shared" si="50"/>
        <v>Cust1484</v>
      </c>
      <c r="C486" s="3" t="s">
        <v>1490</v>
      </c>
      <c r="D486" s="3" t="str">
        <f t="shared" si="49"/>
        <v>Jessica Castro</v>
      </c>
      <c r="E486" s="3">
        <v>32</v>
      </c>
      <c r="F486" s="3" t="s">
        <v>9</v>
      </c>
      <c r="G486" s="3" t="str">
        <f t="shared" si="51"/>
        <v>Male</v>
      </c>
      <c r="H486" s="3" t="s">
        <v>1491</v>
      </c>
      <c r="I486" s="3" t="str">
        <f t="shared" si="52"/>
        <v>West Markton</v>
      </c>
      <c r="J486" s="3" t="s">
        <v>715</v>
      </c>
      <c r="K486" s="3" t="str">
        <f t="shared" si="53"/>
        <v>Massachusetts</v>
      </c>
      <c r="L486" s="3" t="s">
        <v>12</v>
      </c>
      <c r="M486" s="3" t="str">
        <f t="shared" si="54"/>
        <v>Usa</v>
      </c>
      <c r="N486" s="3" t="s">
        <v>26</v>
      </c>
      <c r="O486" s="3" t="str">
        <f t="shared" si="55"/>
        <v>Bronze</v>
      </c>
    </row>
    <row r="487" spans="1:15" x14ac:dyDescent="0.3">
      <c r="A487" s="4" t="s">
        <v>1492</v>
      </c>
      <c r="B487" s="4" t="str">
        <f t="shared" si="50"/>
        <v>Cust1485</v>
      </c>
      <c r="C487" s="3" t="s">
        <v>1493</v>
      </c>
      <c r="D487" s="3" t="str">
        <f t="shared" si="49"/>
        <v>Sara Ingram</v>
      </c>
      <c r="E487" s="3">
        <v>46</v>
      </c>
      <c r="F487" s="3" t="s">
        <v>16</v>
      </c>
      <c r="G487" s="3" t="str">
        <f t="shared" si="51"/>
        <v>Female</v>
      </c>
      <c r="H487" s="3" t="s">
        <v>1494</v>
      </c>
      <c r="I487" s="3" t="str">
        <f t="shared" si="52"/>
        <v>East Dillonview</v>
      </c>
      <c r="J487" s="3" t="s">
        <v>287</v>
      </c>
      <c r="K487" s="3" t="str">
        <f t="shared" si="53"/>
        <v>Virginia</v>
      </c>
      <c r="L487" s="3" t="s">
        <v>12</v>
      </c>
      <c r="M487" s="3" t="str">
        <f t="shared" si="54"/>
        <v>Usa</v>
      </c>
      <c r="N487" s="3" t="s">
        <v>26</v>
      </c>
      <c r="O487" s="3" t="str">
        <f t="shared" si="55"/>
        <v>Bronze</v>
      </c>
    </row>
    <row r="488" spans="1:15" x14ac:dyDescent="0.3">
      <c r="A488" s="4" t="s">
        <v>1495</v>
      </c>
      <c r="B488" s="4" t="str">
        <f t="shared" si="50"/>
        <v>Cust1486</v>
      </c>
      <c r="C488" s="3" t="s">
        <v>1496</v>
      </c>
      <c r="D488" s="3" t="str">
        <f t="shared" si="49"/>
        <v>Eric Lee</v>
      </c>
      <c r="E488" s="3">
        <v>22</v>
      </c>
      <c r="F488" s="3" t="s">
        <v>16</v>
      </c>
      <c r="G488" s="3" t="str">
        <f t="shared" si="51"/>
        <v>Female</v>
      </c>
      <c r="H488" s="3" t="s">
        <v>1497</v>
      </c>
      <c r="I488" s="3" t="str">
        <f t="shared" si="52"/>
        <v>Lake April</v>
      </c>
      <c r="J488" s="3" t="s">
        <v>171</v>
      </c>
      <c r="K488" s="3" t="str">
        <f t="shared" si="53"/>
        <v>Vermont</v>
      </c>
      <c r="L488" s="3" t="s">
        <v>12</v>
      </c>
      <c r="M488" s="3" t="str">
        <f t="shared" si="54"/>
        <v>Usa</v>
      </c>
      <c r="N488" s="3" t="s">
        <v>26</v>
      </c>
      <c r="O488" s="3" t="str">
        <f t="shared" si="55"/>
        <v>Bronze</v>
      </c>
    </row>
    <row r="489" spans="1:15" x14ac:dyDescent="0.3">
      <c r="A489" s="4" t="s">
        <v>1498</v>
      </c>
      <c r="B489" s="4" t="str">
        <f t="shared" si="50"/>
        <v>Cust1487</v>
      </c>
      <c r="C489" s="3" t="s">
        <v>1499</v>
      </c>
      <c r="D489" s="3" t="str">
        <f t="shared" si="49"/>
        <v>Amanda Medina</v>
      </c>
      <c r="E489" s="3">
        <v>36</v>
      </c>
      <c r="F489" s="3" t="s">
        <v>16</v>
      </c>
      <c r="G489" s="3" t="str">
        <f t="shared" si="51"/>
        <v>Female</v>
      </c>
      <c r="H489" s="3" t="s">
        <v>1500</v>
      </c>
      <c r="I489" s="3" t="str">
        <f t="shared" si="52"/>
        <v>East Patriciastad</v>
      </c>
      <c r="J489" s="3" t="s">
        <v>117</v>
      </c>
      <c r="K489" s="3" t="str">
        <f t="shared" si="53"/>
        <v>Utah</v>
      </c>
      <c r="L489" s="3" t="s">
        <v>12</v>
      </c>
      <c r="M489" s="3" t="str">
        <f t="shared" si="54"/>
        <v>Usa</v>
      </c>
      <c r="N489" s="3" t="s">
        <v>19</v>
      </c>
      <c r="O489" s="3" t="str">
        <f t="shared" si="55"/>
        <v>Platinum</v>
      </c>
    </row>
    <row r="490" spans="1:15" x14ac:dyDescent="0.3">
      <c r="A490" s="4" t="s">
        <v>1501</v>
      </c>
      <c r="B490" s="4" t="str">
        <f t="shared" si="50"/>
        <v>Cust1488</v>
      </c>
      <c r="C490" s="3" t="s">
        <v>1502</v>
      </c>
      <c r="D490" s="3" t="str">
        <f t="shared" si="49"/>
        <v>Zachary Andrade</v>
      </c>
      <c r="E490" s="3">
        <v>23</v>
      </c>
      <c r="F490" s="3" t="s">
        <v>16</v>
      </c>
      <c r="G490" s="3" t="str">
        <f t="shared" si="51"/>
        <v>Female</v>
      </c>
      <c r="H490" s="3" t="s">
        <v>1503</v>
      </c>
      <c r="I490" s="3" t="str">
        <f t="shared" si="52"/>
        <v>South Davidport</v>
      </c>
      <c r="J490" s="3" t="s">
        <v>30</v>
      </c>
      <c r="K490" s="3" t="str">
        <f t="shared" si="53"/>
        <v>California</v>
      </c>
      <c r="L490" s="3" t="s">
        <v>12</v>
      </c>
      <c r="M490" s="3" t="str">
        <f t="shared" si="54"/>
        <v>Usa</v>
      </c>
      <c r="N490" s="3" t="s">
        <v>19</v>
      </c>
      <c r="O490" s="3" t="str">
        <f t="shared" si="55"/>
        <v>Platinum</v>
      </c>
    </row>
    <row r="491" spans="1:15" x14ac:dyDescent="0.3">
      <c r="A491" s="4" t="s">
        <v>1504</v>
      </c>
      <c r="B491" s="4" t="str">
        <f t="shared" si="50"/>
        <v>Cust1489</v>
      </c>
      <c r="C491" s="3" t="s">
        <v>1505</v>
      </c>
      <c r="D491" s="3" t="str">
        <f t="shared" si="49"/>
        <v>Melinda Thomas</v>
      </c>
      <c r="E491" s="3">
        <v>42</v>
      </c>
      <c r="F491" s="3" t="s">
        <v>16</v>
      </c>
      <c r="G491" s="3" t="str">
        <f t="shared" si="51"/>
        <v>Female</v>
      </c>
      <c r="H491" s="3" t="s">
        <v>1506</v>
      </c>
      <c r="I491" s="3" t="str">
        <f t="shared" si="52"/>
        <v>Lake Elizabethside</v>
      </c>
      <c r="J491" s="3" t="s">
        <v>254</v>
      </c>
      <c r="K491" s="3" t="str">
        <f t="shared" si="53"/>
        <v>Indiana</v>
      </c>
      <c r="L491" s="3" t="s">
        <v>12</v>
      </c>
      <c r="M491" s="3" t="str">
        <f t="shared" si="54"/>
        <v>Usa</v>
      </c>
      <c r="N491" s="3" t="s">
        <v>31</v>
      </c>
      <c r="O491" s="3" t="str">
        <f t="shared" si="55"/>
        <v>Silver</v>
      </c>
    </row>
    <row r="492" spans="1:15" x14ac:dyDescent="0.3">
      <c r="A492" s="4" t="s">
        <v>1507</v>
      </c>
      <c r="B492" s="4" t="str">
        <f t="shared" si="50"/>
        <v>Cust1490</v>
      </c>
      <c r="C492" s="3" t="s">
        <v>1508</v>
      </c>
      <c r="D492" s="3" t="str">
        <f t="shared" si="49"/>
        <v>Scott Harris</v>
      </c>
      <c r="E492" s="3">
        <v>23</v>
      </c>
      <c r="F492" s="3" t="s">
        <v>9</v>
      </c>
      <c r="G492" s="3" t="str">
        <f t="shared" si="51"/>
        <v>Male</v>
      </c>
      <c r="H492" s="3" t="s">
        <v>1509</v>
      </c>
      <c r="I492" s="3" t="str">
        <f t="shared" si="52"/>
        <v>North Nataliemouth</v>
      </c>
      <c r="J492" s="3" t="s">
        <v>140</v>
      </c>
      <c r="K492" s="3" t="str">
        <f t="shared" si="53"/>
        <v>Maryland</v>
      </c>
      <c r="L492" s="3" t="s">
        <v>12</v>
      </c>
      <c r="M492" s="3" t="str">
        <f t="shared" si="54"/>
        <v>Usa</v>
      </c>
      <c r="N492" s="3" t="s">
        <v>19</v>
      </c>
      <c r="O492" s="3" t="str">
        <f t="shared" si="55"/>
        <v>Platinum</v>
      </c>
    </row>
    <row r="493" spans="1:15" x14ac:dyDescent="0.3">
      <c r="A493" s="4" t="s">
        <v>1510</v>
      </c>
      <c r="B493" s="4" t="str">
        <f t="shared" si="50"/>
        <v>Cust1491</v>
      </c>
      <c r="C493" s="3" t="s">
        <v>1511</v>
      </c>
      <c r="D493" s="3" t="str">
        <f t="shared" si="49"/>
        <v>Kaitlin Brown</v>
      </c>
      <c r="E493" s="3">
        <v>52</v>
      </c>
      <c r="F493" s="3" t="s">
        <v>16</v>
      </c>
      <c r="G493" s="3" t="str">
        <f t="shared" si="51"/>
        <v>Female</v>
      </c>
      <c r="H493" s="3" t="s">
        <v>1512</v>
      </c>
      <c r="I493" s="3" t="str">
        <f t="shared" si="52"/>
        <v>Kellyberg</v>
      </c>
      <c r="J493" s="3" t="s">
        <v>39</v>
      </c>
      <c r="K493" s="3" t="str">
        <f t="shared" si="53"/>
        <v>South Dakota</v>
      </c>
      <c r="L493" s="3" t="s">
        <v>12</v>
      </c>
      <c r="M493" s="3" t="str">
        <f t="shared" si="54"/>
        <v>Usa</v>
      </c>
      <c r="N493" s="3" t="s">
        <v>13</v>
      </c>
      <c r="O493" s="3" t="str">
        <f t="shared" si="55"/>
        <v>Gold</v>
      </c>
    </row>
    <row r="494" spans="1:15" x14ac:dyDescent="0.3">
      <c r="A494" s="4" t="s">
        <v>1513</v>
      </c>
      <c r="B494" s="4" t="str">
        <f t="shared" si="50"/>
        <v>Cust1492</v>
      </c>
      <c r="C494" s="3" t="s">
        <v>1514</v>
      </c>
      <c r="D494" s="3" t="str">
        <f t="shared" si="49"/>
        <v>Darrell Miller</v>
      </c>
      <c r="E494" s="3">
        <v>59</v>
      </c>
      <c r="F494" s="3" t="s">
        <v>16</v>
      </c>
      <c r="G494" s="3" t="str">
        <f t="shared" si="51"/>
        <v>Female</v>
      </c>
      <c r="H494" s="3" t="s">
        <v>1515</v>
      </c>
      <c r="I494" s="3" t="str">
        <f t="shared" si="52"/>
        <v>Port Carol</v>
      </c>
      <c r="J494" s="3" t="s">
        <v>250</v>
      </c>
      <c r="K494" s="3" t="str">
        <f t="shared" si="53"/>
        <v>Florida</v>
      </c>
      <c r="L494" s="3" t="s">
        <v>12</v>
      </c>
      <c r="M494" s="3" t="str">
        <f t="shared" si="54"/>
        <v>Usa</v>
      </c>
      <c r="N494" s="3" t="s">
        <v>19</v>
      </c>
      <c r="O494" s="3" t="str">
        <f t="shared" si="55"/>
        <v>Platinum</v>
      </c>
    </row>
    <row r="495" spans="1:15" x14ac:dyDescent="0.3">
      <c r="A495" s="4" t="s">
        <v>1516</v>
      </c>
      <c r="B495" s="4" t="str">
        <f t="shared" si="50"/>
        <v>Cust1493</v>
      </c>
      <c r="C495" s="3" t="s">
        <v>1517</v>
      </c>
      <c r="D495" s="3" t="str">
        <f t="shared" si="49"/>
        <v>Amanda Powell</v>
      </c>
      <c r="E495" s="3">
        <v>28</v>
      </c>
      <c r="F495" s="3" t="s">
        <v>9</v>
      </c>
      <c r="G495" s="3" t="str">
        <f t="shared" si="51"/>
        <v>Male</v>
      </c>
      <c r="H495" s="3" t="s">
        <v>84</v>
      </c>
      <c r="I495" s="3" t="str">
        <f t="shared" si="52"/>
        <v>South William</v>
      </c>
      <c r="J495" s="3" t="s">
        <v>22</v>
      </c>
      <c r="K495" s="3" t="str">
        <f t="shared" si="53"/>
        <v>Alabama</v>
      </c>
      <c r="L495" s="3" t="s">
        <v>12</v>
      </c>
      <c r="M495" s="3" t="str">
        <f t="shared" si="54"/>
        <v>Usa</v>
      </c>
      <c r="N495" s="3" t="s">
        <v>31</v>
      </c>
      <c r="O495" s="3" t="str">
        <f t="shared" si="55"/>
        <v>Silver</v>
      </c>
    </row>
    <row r="496" spans="1:15" x14ac:dyDescent="0.3">
      <c r="A496" s="4" t="s">
        <v>1518</v>
      </c>
      <c r="B496" s="4" t="str">
        <f t="shared" si="50"/>
        <v>Cust1494</v>
      </c>
      <c r="C496" s="3" t="s">
        <v>1519</v>
      </c>
      <c r="D496" s="3" t="str">
        <f t="shared" si="49"/>
        <v>Justin Lopez</v>
      </c>
      <c r="E496" s="3">
        <v>21</v>
      </c>
      <c r="F496" s="3" t="s">
        <v>9</v>
      </c>
      <c r="G496" s="3" t="str">
        <f t="shared" si="51"/>
        <v>Male</v>
      </c>
      <c r="H496" s="3" t="s">
        <v>1520</v>
      </c>
      <c r="I496" s="3" t="str">
        <f t="shared" si="52"/>
        <v>Port Cheryl</v>
      </c>
      <c r="J496" s="3" t="s">
        <v>359</v>
      </c>
      <c r="K496" s="3" t="str">
        <f t="shared" si="53"/>
        <v>Texas</v>
      </c>
      <c r="L496" s="3" t="s">
        <v>12</v>
      </c>
      <c r="M496" s="3" t="str">
        <f t="shared" si="54"/>
        <v>Usa</v>
      </c>
      <c r="N496" s="3" t="s">
        <v>13</v>
      </c>
      <c r="O496" s="3" t="str">
        <f t="shared" si="55"/>
        <v>Gold</v>
      </c>
    </row>
    <row r="497" spans="1:15" x14ac:dyDescent="0.3">
      <c r="A497" s="4" t="s">
        <v>1521</v>
      </c>
      <c r="B497" s="4" t="str">
        <f t="shared" si="50"/>
        <v>Cust1495</v>
      </c>
      <c r="C497" s="3" t="s">
        <v>1522</v>
      </c>
      <c r="D497" s="3" t="str">
        <f t="shared" si="49"/>
        <v>James Berger</v>
      </c>
      <c r="E497" s="3">
        <v>23</v>
      </c>
      <c r="F497" s="3" t="s">
        <v>16</v>
      </c>
      <c r="G497" s="3" t="str">
        <f t="shared" si="51"/>
        <v>Female</v>
      </c>
      <c r="H497" s="3" t="s">
        <v>1523</v>
      </c>
      <c r="I497" s="3" t="str">
        <f t="shared" si="52"/>
        <v>Bryanmouth</v>
      </c>
      <c r="J497" s="3" t="s">
        <v>92</v>
      </c>
      <c r="K497" s="3" t="str">
        <f t="shared" si="53"/>
        <v>Delaware</v>
      </c>
      <c r="L497" s="3" t="s">
        <v>12</v>
      </c>
      <c r="M497" s="3" t="str">
        <f t="shared" si="54"/>
        <v>Usa</v>
      </c>
      <c r="N497" s="3" t="s">
        <v>26</v>
      </c>
      <c r="O497" s="3" t="str">
        <f t="shared" si="55"/>
        <v>Bronze</v>
      </c>
    </row>
    <row r="498" spans="1:15" x14ac:dyDescent="0.3">
      <c r="A498" s="4" t="s">
        <v>1524</v>
      </c>
      <c r="B498" s="4" t="str">
        <f t="shared" si="50"/>
        <v>Cust1496</v>
      </c>
      <c r="C498" s="3" t="s">
        <v>1525</v>
      </c>
      <c r="D498" s="3" t="str">
        <f t="shared" si="49"/>
        <v>Christopher Ford</v>
      </c>
      <c r="E498" s="3">
        <v>56</v>
      </c>
      <c r="F498" s="3" t="s">
        <v>9</v>
      </c>
      <c r="G498" s="3" t="str">
        <f t="shared" si="51"/>
        <v>Male</v>
      </c>
      <c r="H498" s="3" t="s">
        <v>1526</v>
      </c>
      <c r="I498" s="3" t="str">
        <f t="shared" si="52"/>
        <v>North Seanfurt</v>
      </c>
      <c r="J498" s="3" t="s">
        <v>25</v>
      </c>
      <c r="K498" s="3" t="str">
        <f t="shared" si="53"/>
        <v>Ohio</v>
      </c>
      <c r="L498" s="3" t="s">
        <v>12</v>
      </c>
      <c r="M498" s="3" t="str">
        <f t="shared" si="54"/>
        <v>Usa</v>
      </c>
      <c r="N498" s="3" t="s">
        <v>26</v>
      </c>
      <c r="O498" s="3" t="str">
        <f t="shared" si="55"/>
        <v>Bronze</v>
      </c>
    </row>
    <row r="499" spans="1:15" x14ac:dyDescent="0.3">
      <c r="A499" s="4" t="s">
        <v>1527</v>
      </c>
      <c r="B499" s="4" t="str">
        <f t="shared" si="50"/>
        <v>Cust1497</v>
      </c>
      <c r="C499" s="3" t="s">
        <v>1528</v>
      </c>
      <c r="D499" s="3" t="str">
        <f t="shared" si="49"/>
        <v>Sarah Marsh</v>
      </c>
      <c r="E499" s="3">
        <v>47</v>
      </c>
      <c r="F499" s="3" t="s">
        <v>16</v>
      </c>
      <c r="G499" s="3" t="str">
        <f t="shared" si="51"/>
        <v>Female</v>
      </c>
      <c r="H499" s="3" t="s">
        <v>1529</v>
      </c>
      <c r="I499" s="3" t="str">
        <f t="shared" si="52"/>
        <v>Port William</v>
      </c>
      <c r="J499" s="3" t="s">
        <v>58</v>
      </c>
      <c r="K499" s="3" t="str">
        <f t="shared" si="53"/>
        <v>New York</v>
      </c>
      <c r="L499" s="3" t="s">
        <v>12</v>
      </c>
      <c r="M499" s="3" t="str">
        <f t="shared" si="54"/>
        <v>Usa</v>
      </c>
      <c r="N499" s="3" t="s">
        <v>13</v>
      </c>
      <c r="O499" s="3" t="str">
        <f t="shared" si="55"/>
        <v>Gold</v>
      </c>
    </row>
    <row r="500" spans="1:15" x14ac:dyDescent="0.3">
      <c r="A500" s="4" t="s">
        <v>1530</v>
      </c>
      <c r="B500" s="4" t="str">
        <f t="shared" si="50"/>
        <v>Cust1498</v>
      </c>
      <c r="C500" s="3" t="s">
        <v>1531</v>
      </c>
      <c r="D500" s="3" t="str">
        <f t="shared" si="49"/>
        <v>Traci Gonzalez</v>
      </c>
      <c r="E500" s="3">
        <v>35</v>
      </c>
      <c r="F500" s="3" t="s">
        <v>9</v>
      </c>
      <c r="G500" s="3" t="str">
        <f t="shared" si="51"/>
        <v>Male</v>
      </c>
      <c r="H500" s="3" t="s">
        <v>1532</v>
      </c>
      <c r="I500" s="3" t="str">
        <f t="shared" si="52"/>
        <v>Snyderfurt</v>
      </c>
      <c r="J500" s="3" t="s">
        <v>233</v>
      </c>
      <c r="K500" s="3" t="str">
        <f t="shared" si="53"/>
        <v>New Mexico</v>
      </c>
      <c r="L500" s="3" t="s">
        <v>12</v>
      </c>
      <c r="M500" s="3" t="str">
        <f t="shared" si="54"/>
        <v>Usa</v>
      </c>
      <c r="N500" s="3" t="s">
        <v>31</v>
      </c>
      <c r="O500" s="3" t="str">
        <f t="shared" si="55"/>
        <v>Silver</v>
      </c>
    </row>
    <row r="501" spans="1:15" x14ac:dyDescent="0.3">
      <c r="A501" s="4" t="s">
        <v>1533</v>
      </c>
      <c r="B501" s="4" t="str">
        <f t="shared" si="50"/>
        <v>Cust1499</v>
      </c>
      <c r="C501" s="3" t="s">
        <v>1534</v>
      </c>
      <c r="D501" s="3" t="str">
        <f t="shared" si="49"/>
        <v>Philip Pennington</v>
      </c>
      <c r="E501" s="3">
        <v>27</v>
      </c>
      <c r="F501" s="3" t="s">
        <v>16</v>
      </c>
      <c r="G501" s="3" t="str">
        <f t="shared" si="51"/>
        <v>Female</v>
      </c>
      <c r="H501" s="3" t="s">
        <v>1535</v>
      </c>
      <c r="I501" s="3" t="str">
        <f t="shared" si="52"/>
        <v>East Valerieview</v>
      </c>
      <c r="J501" s="3" t="s">
        <v>35</v>
      </c>
      <c r="K501" s="3" t="str">
        <f t="shared" si="53"/>
        <v>Oregon</v>
      </c>
      <c r="L501" s="3" t="s">
        <v>12</v>
      </c>
      <c r="M501" s="3" t="str">
        <f t="shared" si="54"/>
        <v>Usa</v>
      </c>
      <c r="N501" s="3" t="s">
        <v>19</v>
      </c>
      <c r="O501" s="3" t="str">
        <f t="shared" si="55"/>
        <v>Platinum</v>
      </c>
    </row>
  </sheetData>
  <autoFilter ref="A1:N502" xr:uid="{00000000-0001-0000-0000-000000000000}"/>
  <conditionalFormatting sqref="A1:B1048576">
    <cfRule type="duplicateValues" dxfId="3" priority="2"/>
  </conditionalFormatting>
  <conditionalFormatting sqref="A2:B501">
    <cfRule type="duplicateValues" dxfId="2"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FF66-CE54-4527-9463-B4D6139F88FB}">
  <dimension ref="A1:H501"/>
  <sheetViews>
    <sheetView workbookViewId="0">
      <selection activeCell="H4" sqref="H4"/>
    </sheetView>
  </sheetViews>
  <sheetFormatPr defaultRowHeight="14.4" x14ac:dyDescent="0.3"/>
  <cols>
    <col min="1" max="2" width="19.77734375" bestFit="1" customWidth="1"/>
    <col min="3" max="3" width="6.109375" customWidth="1"/>
    <col min="4" max="4" width="8.77734375" customWidth="1"/>
    <col min="5" max="5" width="20.6640625" bestFit="1" customWidth="1"/>
    <col min="6" max="6" width="14" customWidth="1"/>
    <col min="7" max="7" width="9.44140625" customWidth="1"/>
    <col min="8" max="8" width="12.88671875" customWidth="1"/>
  </cols>
  <sheetData>
    <row r="1" spans="1:8" x14ac:dyDescent="0.3">
      <c r="A1" s="1" t="s">
        <v>0</v>
      </c>
      <c r="B1" s="55" t="s">
        <v>3962</v>
      </c>
      <c r="C1" s="55" t="s">
        <v>2</v>
      </c>
      <c r="D1" s="55" t="s">
        <v>3963</v>
      </c>
      <c r="E1" s="55" t="s">
        <v>3964</v>
      </c>
      <c r="F1" s="55" t="s">
        <v>3965</v>
      </c>
      <c r="G1" s="55" t="s">
        <v>3966</v>
      </c>
      <c r="H1" s="55" t="s">
        <v>3967</v>
      </c>
    </row>
    <row r="2" spans="1:8" x14ac:dyDescent="0.3">
      <c r="A2" s="53" t="s">
        <v>3968</v>
      </c>
      <c r="B2" s="51" t="s">
        <v>4468</v>
      </c>
      <c r="C2" s="51">
        <v>55</v>
      </c>
      <c r="D2" s="51" t="s">
        <v>9</v>
      </c>
      <c r="E2" s="51" t="s">
        <v>10</v>
      </c>
      <c r="F2" s="51" t="s">
        <v>11</v>
      </c>
      <c r="G2" s="51" t="s">
        <v>3960</v>
      </c>
      <c r="H2" s="51" t="s">
        <v>4495</v>
      </c>
    </row>
    <row r="3" spans="1:8" x14ac:dyDescent="0.3">
      <c r="A3" s="54" t="s">
        <v>3969</v>
      </c>
      <c r="B3" s="52" t="s">
        <v>15</v>
      </c>
      <c r="C3" s="52">
        <v>26</v>
      </c>
      <c r="D3" s="52" t="s">
        <v>16</v>
      </c>
      <c r="E3" s="52" t="s">
        <v>17</v>
      </c>
      <c r="F3" s="52" t="s">
        <v>18</v>
      </c>
      <c r="G3" s="52" t="s">
        <v>3960</v>
      </c>
      <c r="H3" s="52" t="s">
        <v>19</v>
      </c>
    </row>
    <row r="4" spans="1:8" x14ac:dyDescent="0.3">
      <c r="A4" s="53" t="s">
        <v>3970</v>
      </c>
      <c r="B4" s="51" t="s">
        <v>4469</v>
      </c>
      <c r="C4" s="51">
        <v>29</v>
      </c>
      <c r="D4" s="51" t="s">
        <v>16</v>
      </c>
      <c r="E4" s="51" t="s">
        <v>21</v>
      </c>
      <c r="F4" s="51" t="s">
        <v>22</v>
      </c>
      <c r="G4" s="51" t="s">
        <v>3960</v>
      </c>
      <c r="H4" s="51" t="s">
        <v>19</v>
      </c>
    </row>
    <row r="5" spans="1:8" x14ac:dyDescent="0.3">
      <c r="A5" s="54" t="s">
        <v>3971</v>
      </c>
      <c r="B5" s="52" t="s">
        <v>4470</v>
      </c>
      <c r="C5" s="52">
        <v>59</v>
      </c>
      <c r="D5" s="52" t="s">
        <v>16</v>
      </c>
      <c r="E5" s="52" t="s">
        <v>24</v>
      </c>
      <c r="F5" s="52" t="s">
        <v>25</v>
      </c>
      <c r="G5" s="52" t="s">
        <v>3960</v>
      </c>
      <c r="H5" s="52" t="s">
        <v>26</v>
      </c>
    </row>
    <row r="6" spans="1:8" x14ac:dyDescent="0.3">
      <c r="A6" s="53" t="s">
        <v>3972</v>
      </c>
      <c r="B6" s="51" t="s">
        <v>28</v>
      </c>
      <c r="C6" s="51">
        <v>64</v>
      </c>
      <c r="D6" s="51" t="s">
        <v>16</v>
      </c>
      <c r="E6" s="51" t="s">
        <v>29</v>
      </c>
      <c r="F6" s="51" t="s">
        <v>30</v>
      </c>
      <c r="G6" s="51" t="s">
        <v>3960</v>
      </c>
      <c r="H6" s="51" t="s">
        <v>31</v>
      </c>
    </row>
    <row r="7" spans="1:8" x14ac:dyDescent="0.3">
      <c r="A7" s="54" t="s">
        <v>3973</v>
      </c>
      <c r="B7" s="52" t="s">
        <v>33</v>
      </c>
      <c r="C7" s="52">
        <v>24</v>
      </c>
      <c r="D7" s="52" t="s">
        <v>9</v>
      </c>
      <c r="E7" s="52" t="s">
        <v>34</v>
      </c>
      <c r="F7" s="52" t="s">
        <v>35</v>
      </c>
      <c r="G7" s="52" t="s">
        <v>3960</v>
      </c>
      <c r="H7" s="52" t="s">
        <v>26</v>
      </c>
    </row>
    <row r="8" spans="1:8" x14ac:dyDescent="0.3">
      <c r="A8" s="53" t="s">
        <v>3974</v>
      </c>
      <c r="B8" s="51" t="s">
        <v>37</v>
      </c>
      <c r="C8" s="51">
        <v>29</v>
      </c>
      <c r="D8" s="51" t="s">
        <v>16</v>
      </c>
      <c r="E8" s="51" t="s">
        <v>38</v>
      </c>
      <c r="F8" s="51" t="s">
        <v>39</v>
      </c>
      <c r="G8" s="51" t="s">
        <v>3960</v>
      </c>
      <c r="H8" s="51" t="s">
        <v>19</v>
      </c>
    </row>
    <row r="9" spans="1:8" x14ac:dyDescent="0.3">
      <c r="A9" s="54" t="s">
        <v>3975</v>
      </c>
      <c r="B9" s="52" t="s">
        <v>41</v>
      </c>
      <c r="C9" s="52">
        <v>29</v>
      </c>
      <c r="D9" s="52" t="s">
        <v>16</v>
      </c>
      <c r="E9" s="52" t="s">
        <v>42</v>
      </c>
      <c r="F9" s="52" t="s">
        <v>43</v>
      </c>
      <c r="G9" s="52" t="s">
        <v>3960</v>
      </c>
      <c r="H9" s="52" t="s">
        <v>26</v>
      </c>
    </row>
    <row r="10" spans="1:8" x14ac:dyDescent="0.3">
      <c r="A10" s="53" t="s">
        <v>3976</v>
      </c>
      <c r="B10" s="51" t="s">
        <v>45</v>
      </c>
      <c r="C10" s="51">
        <v>53</v>
      </c>
      <c r="D10" s="51" t="s">
        <v>16</v>
      </c>
      <c r="E10" s="51" t="s">
        <v>46</v>
      </c>
      <c r="F10" s="51" t="s">
        <v>47</v>
      </c>
      <c r="G10" s="51" t="s">
        <v>3960</v>
      </c>
      <c r="H10" s="51" t="s">
        <v>13</v>
      </c>
    </row>
    <row r="11" spans="1:8" x14ac:dyDescent="0.3">
      <c r="A11" s="54" t="s">
        <v>3977</v>
      </c>
      <c r="B11" s="52" t="s">
        <v>49</v>
      </c>
      <c r="C11" s="52">
        <v>64</v>
      </c>
      <c r="D11" s="52" t="s">
        <v>9</v>
      </c>
      <c r="E11" s="52" t="s">
        <v>50</v>
      </c>
      <c r="F11" s="52" t="s">
        <v>51</v>
      </c>
      <c r="G11" s="52" t="s">
        <v>3960</v>
      </c>
      <c r="H11" s="52" t="s">
        <v>19</v>
      </c>
    </row>
    <row r="12" spans="1:8" x14ac:dyDescent="0.3">
      <c r="A12" s="53" t="s">
        <v>3978</v>
      </c>
      <c r="B12" s="51" t="s">
        <v>53</v>
      </c>
      <c r="C12" s="51">
        <v>53</v>
      </c>
      <c r="D12" s="51" t="s">
        <v>9</v>
      </c>
      <c r="E12" s="51" t="s">
        <v>54</v>
      </c>
      <c r="F12" s="51" t="s">
        <v>51</v>
      </c>
      <c r="G12" s="51" t="s">
        <v>3960</v>
      </c>
      <c r="H12" s="51" t="s">
        <v>26</v>
      </c>
    </row>
    <row r="13" spans="1:8" x14ac:dyDescent="0.3">
      <c r="A13" s="54" t="s">
        <v>3979</v>
      </c>
      <c r="B13" s="52" t="s">
        <v>56</v>
      </c>
      <c r="C13" s="52">
        <v>28</v>
      </c>
      <c r="D13" s="52" t="s">
        <v>16</v>
      </c>
      <c r="E13" s="52" t="s">
        <v>57</v>
      </c>
      <c r="F13" s="52" t="s">
        <v>58</v>
      </c>
      <c r="G13" s="52" t="s">
        <v>3960</v>
      </c>
      <c r="H13" s="52" t="s">
        <v>13</v>
      </c>
    </row>
    <row r="14" spans="1:8" x14ac:dyDescent="0.3">
      <c r="A14" s="53" t="s">
        <v>3980</v>
      </c>
      <c r="B14" s="51" t="s">
        <v>60</v>
      </c>
      <c r="C14" s="51">
        <v>55</v>
      </c>
      <c r="D14" s="51" t="s">
        <v>16</v>
      </c>
      <c r="E14" s="51" t="s">
        <v>61</v>
      </c>
      <c r="F14" s="51" t="s">
        <v>62</v>
      </c>
      <c r="G14" s="51" t="s">
        <v>3960</v>
      </c>
      <c r="H14" s="51" t="s">
        <v>19</v>
      </c>
    </row>
    <row r="15" spans="1:8" x14ac:dyDescent="0.3">
      <c r="A15" s="54" t="s">
        <v>3981</v>
      </c>
      <c r="B15" s="52" t="s">
        <v>64</v>
      </c>
      <c r="C15" s="52">
        <v>32</v>
      </c>
      <c r="D15" s="52" t="s">
        <v>16</v>
      </c>
      <c r="E15" s="52" t="s">
        <v>65</v>
      </c>
      <c r="F15" s="52" t="s">
        <v>66</v>
      </c>
      <c r="G15" s="52" t="s">
        <v>3960</v>
      </c>
      <c r="H15" s="52" t="s">
        <v>31</v>
      </c>
    </row>
    <row r="16" spans="1:8" x14ac:dyDescent="0.3">
      <c r="A16" s="53" t="s">
        <v>3982</v>
      </c>
      <c r="B16" s="51" t="s">
        <v>68</v>
      </c>
      <c r="C16" s="51">
        <v>53</v>
      </c>
      <c r="D16" s="51" t="s">
        <v>16</v>
      </c>
      <c r="E16" s="51" t="s">
        <v>69</v>
      </c>
      <c r="F16" s="51" t="s">
        <v>70</v>
      </c>
      <c r="G16" s="51" t="s">
        <v>3960</v>
      </c>
      <c r="H16" s="51" t="s">
        <v>31</v>
      </c>
    </row>
    <row r="17" spans="1:8" x14ac:dyDescent="0.3">
      <c r="A17" s="54" t="s">
        <v>3983</v>
      </c>
      <c r="B17" s="52" t="s">
        <v>72</v>
      </c>
      <c r="C17" s="52">
        <v>49</v>
      </c>
      <c r="D17" s="52" t="s">
        <v>16</v>
      </c>
      <c r="E17" s="52" t="s">
        <v>73</v>
      </c>
      <c r="F17" s="52" t="s">
        <v>74</v>
      </c>
      <c r="G17" s="52" t="s">
        <v>3960</v>
      </c>
      <c r="H17" s="52" t="s">
        <v>19</v>
      </c>
    </row>
    <row r="18" spans="1:8" x14ac:dyDescent="0.3">
      <c r="A18" s="53" t="s">
        <v>3984</v>
      </c>
      <c r="B18" s="51" t="s">
        <v>76</v>
      </c>
      <c r="C18" s="51">
        <v>24</v>
      </c>
      <c r="D18" s="51" t="s">
        <v>16</v>
      </c>
      <c r="E18" s="51" t="s">
        <v>77</v>
      </c>
      <c r="F18" s="51" t="s">
        <v>51</v>
      </c>
      <c r="G18" s="51" t="s">
        <v>3960</v>
      </c>
      <c r="H18" s="51" t="s">
        <v>26</v>
      </c>
    </row>
    <row r="19" spans="1:8" x14ac:dyDescent="0.3">
      <c r="A19" s="54" t="s">
        <v>3985</v>
      </c>
      <c r="B19" s="52" t="s">
        <v>79</v>
      </c>
      <c r="C19" s="52">
        <v>60</v>
      </c>
      <c r="D19" s="52" t="s">
        <v>16</v>
      </c>
      <c r="E19" s="52" t="s">
        <v>80</v>
      </c>
      <c r="F19" s="52" t="s">
        <v>81</v>
      </c>
      <c r="G19" s="52" t="s">
        <v>3960</v>
      </c>
      <c r="H19" s="52" t="s">
        <v>19</v>
      </c>
    </row>
    <row r="20" spans="1:8" x14ac:dyDescent="0.3">
      <c r="A20" s="53" t="s">
        <v>3986</v>
      </c>
      <c r="B20" s="51" t="s">
        <v>83</v>
      </c>
      <c r="C20" s="51">
        <v>43</v>
      </c>
      <c r="D20" s="51" t="s">
        <v>9</v>
      </c>
      <c r="E20" s="51" t="s">
        <v>84</v>
      </c>
      <c r="F20" s="51" t="s">
        <v>62</v>
      </c>
      <c r="G20" s="51" t="s">
        <v>3960</v>
      </c>
      <c r="H20" s="51" t="s">
        <v>4495</v>
      </c>
    </row>
    <row r="21" spans="1:8" x14ac:dyDescent="0.3">
      <c r="A21" s="54" t="s">
        <v>3987</v>
      </c>
      <c r="B21" s="52" t="s">
        <v>86</v>
      </c>
      <c r="C21" s="52">
        <v>46</v>
      </c>
      <c r="D21" s="52" t="s">
        <v>16</v>
      </c>
      <c r="E21" s="52" t="s">
        <v>87</v>
      </c>
      <c r="F21" s="52" t="s">
        <v>88</v>
      </c>
      <c r="G21" s="52" t="s">
        <v>3960</v>
      </c>
      <c r="H21" s="52" t="s">
        <v>19</v>
      </c>
    </row>
    <row r="22" spans="1:8" x14ac:dyDescent="0.3">
      <c r="A22" s="53" t="s">
        <v>3988</v>
      </c>
      <c r="B22" s="51" t="s">
        <v>90</v>
      </c>
      <c r="C22" s="51">
        <v>59</v>
      </c>
      <c r="D22" s="51" t="s">
        <v>9</v>
      </c>
      <c r="E22" s="51" t="s">
        <v>91</v>
      </c>
      <c r="F22" s="51" t="s">
        <v>92</v>
      </c>
      <c r="G22" s="51" t="s">
        <v>3960</v>
      </c>
      <c r="H22" s="51" t="s">
        <v>31</v>
      </c>
    </row>
    <row r="23" spans="1:8" x14ac:dyDescent="0.3">
      <c r="A23" s="54" t="s">
        <v>3989</v>
      </c>
      <c r="B23" s="52" t="s">
        <v>94</v>
      </c>
      <c r="C23" s="52">
        <v>36</v>
      </c>
      <c r="D23" s="52" t="s">
        <v>16</v>
      </c>
      <c r="E23" s="52" t="s">
        <v>95</v>
      </c>
      <c r="F23" s="52" t="s">
        <v>96</v>
      </c>
      <c r="G23" s="52" t="s">
        <v>3960</v>
      </c>
      <c r="H23" s="52" t="s">
        <v>13</v>
      </c>
    </row>
    <row r="24" spans="1:8" x14ac:dyDescent="0.3">
      <c r="A24" s="53" t="s">
        <v>3990</v>
      </c>
      <c r="B24" s="51" t="s">
        <v>4471</v>
      </c>
      <c r="C24" s="51">
        <v>33</v>
      </c>
      <c r="D24" s="51" t="s">
        <v>16</v>
      </c>
      <c r="E24" s="51" t="s">
        <v>98</v>
      </c>
      <c r="F24" s="51" t="s">
        <v>99</v>
      </c>
      <c r="G24" s="51" t="s">
        <v>3960</v>
      </c>
      <c r="H24" s="51" t="s">
        <v>31</v>
      </c>
    </row>
    <row r="25" spans="1:8" x14ac:dyDescent="0.3">
      <c r="A25" s="54" t="s">
        <v>3991</v>
      </c>
      <c r="B25" s="52" t="s">
        <v>101</v>
      </c>
      <c r="C25" s="52">
        <v>52</v>
      </c>
      <c r="D25" s="52" t="s">
        <v>16</v>
      </c>
      <c r="E25" s="52" t="s">
        <v>102</v>
      </c>
      <c r="F25" s="52" t="s">
        <v>35</v>
      </c>
      <c r="G25" s="52" t="s">
        <v>3960</v>
      </c>
      <c r="H25" s="52" t="s">
        <v>31</v>
      </c>
    </row>
    <row r="26" spans="1:8" x14ac:dyDescent="0.3">
      <c r="A26" s="53" t="s">
        <v>3992</v>
      </c>
      <c r="B26" s="51" t="s">
        <v>104</v>
      </c>
      <c r="C26" s="51">
        <v>40</v>
      </c>
      <c r="D26" s="51" t="s">
        <v>9</v>
      </c>
      <c r="E26" s="51" t="s">
        <v>105</v>
      </c>
      <c r="F26" s="51" t="s">
        <v>106</v>
      </c>
      <c r="G26" s="51" t="s">
        <v>3960</v>
      </c>
      <c r="H26" s="51" t="s">
        <v>19</v>
      </c>
    </row>
    <row r="27" spans="1:8" x14ac:dyDescent="0.3">
      <c r="A27" s="54" t="s">
        <v>3993</v>
      </c>
      <c r="B27" s="52" t="s">
        <v>108</v>
      </c>
      <c r="C27" s="52">
        <v>59</v>
      </c>
      <c r="D27" s="52" t="s">
        <v>16</v>
      </c>
      <c r="E27" s="52" t="s">
        <v>109</v>
      </c>
      <c r="F27" s="52" t="s">
        <v>30</v>
      </c>
      <c r="G27" s="52" t="s">
        <v>3960</v>
      </c>
      <c r="H27" s="52" t="s">
        <v>26</v>
      </c>
    </row>
    <row r="28" spans="1:8" x14ac:dyDescent="0.3">
      <c r="A28" s="53" t="s">
        <v>3994</v>
      </c>
      <c r="B28" s="51" t="s">
        <v>111</v>
      </c>
      <c r="C28" s="51">
        <v>18</v>
      </c>
      <c r="D28" s="51" t="s">
        <v>16</v>
      </c>
      <c r="E28" s="51" t="s">
        <v>112</v>
      </c>
      <c r="F28" s="51" t="s">
        <v>113</v>
      </c>
      <c r="G28" s="51" t="s">
        <v>3960</v>
      </c>
      <c r="H28" s="51" t="s">
        <v>13</v>
      </c>
    </row>
    <row r="29" spans="1:8" x14ac:dyDescent="0.3">
      <c r="A29" s="54" t="s">
        <v>3995</v>
      </c>
      <c r="B29" s="52" t="s">
        <v>115</v>
      </c>
      <c r="C29" s="52">
        <v>31</v>
      </c>
      <c r="D29" s="52" t="s">
        <v>9</v>
      </c>
      <c r="E29" s="52" t="s">
        <v>116</v>
      </c>
      <c r="F29" s="52" t="s">
        <v>117</v>
      </c>
      <c r="G29" s="52" t="s">
        <v>3960</v>
      </c>
      <c r="H29" s="52" t="s">
        <v>4495</v>
      </c>
    </row>
    <row r="30" spans="1:8" x14ac:dyDescent="0.3">
      <c r="A30" s="53" t="s">
        <v>3996</v>
      </c>
      <c r="B30" s="51" t="s">
        <v>119</v>
      </c>
      <c r="C30" s="51">
        <v>27</v>
      </c>
      <c r="D30" s="51" t="s">
        <v>16</v>
      </c>
      <c r="E30" s="51" t="s">
        <v>120</v>
      </c>
      <c r="F30" s="51" t="s">
        <v>88</v>
      </c>
      <c r="G30" s="51" t="s">
        <v>3960</v>
      </c>
      <c r="H30" s="51" t="s">
        <v>19</v>
      </c>
    </row>
    <row r="31" spans="1:8" x14ac:dyDescent="0.3">
      <c r="A31" s="54" t="s">
        <v>3997</v>
      </c>
      <c r="B31" s="52" t="s">
        <v>122</v>
      </c>
      <c r="C31" s="52">
        <v>54</v>
      </c>
      <c r="D31" s="52" t="s">
        <v>16</v>
      </c>
      <c r="E31" s="52" t="s">
        <v>123</v>
      </c>
      <c r="F31" s="52" t="s">
        <v>30</v>
      </c>
      <c r="G31" s="52" t="s">
        <v>3960</v>
      </c>
      <c r="H31" s="52" t="s">
        <v>31</v>
      </c>
    </row>
    <row r="32" spans="1:8" x14ac:dyDescent="0.3">
      <c r="A32" s="53" t="s">
        <v>3998</v>
      </c>
      <c r="B32" s="51" t="s">
        <v>125</v>
      </c>
      <c r="C32" s="51">
        <v>64</v>
      </c>
      <c r="D32" s="51" t="s">
        <v>16</v>
      </c>
      <c r="E32" s="51" t="s">
        <v>126</v>
      </c>
      <c r="F32" s="51" t="s">
        <v>51</v>
      </c>
      <c r="G32" s="51" t="s">
        <v>3960</v>
      </c>
      <c r="H32" s="51" t="s">
        <v>26</v>
      </c>
    </row>
    <row r="33" spans="1:8" x14ac:dyDescent="0.3">
      <c r="A33" s="54" t="s">
        <v>3999</v>
      </c>
      <c r="B33" s="52" t="s">
        <v>128</v>
      </c>
      <c r="C33" s="52">
        <v>41</v>
      </c>
      <c r="D33" s="52" t="s">
        <v>9</v>
      </c>
      <c r="E33" s="52" t="s">
        <v>129</v>
      </c>
      <c r="F33" s="52" t="s">
        <v>35</v>
      </c>
      <c r="G33" s="52" t="s">
        <v>3960</v>
      </c>
      <c r="H33" s="52" t="s">
        <v>31</v>
      </c>
    </row>
    <row r="34" spans="1:8" x14ac:dyDescent="0.3">
      <c r="A34" s="53" t="s">
        <v>4000</v>
      </c>
      <c r="B34" s="51" t="s">
        <v>131</v>
      </c>
      <c r="C34" s="51">
        <v>48</v>
      </c>
      <c r="D34" s="51" t="s">
        <v>16</v>
      </c>
      <c r="E34" s="51" t="s">
        <v>132</v>
      </c>
      <c r="F34" s="51" t="s">
        <v>133</v>
      </c>
      <c r="G34" s="51" t="s">
        <v>3960</v>
      </c>
      <c r="H34" s="51" t="s">
        <v>13</v>
      </c>
    </row>
    <row r="35" spans="1:8" x14ac:dyDescent="0.3">
      <c r="A35" s="54" t="s">
        <v>4001</v>
      </c>
      <c r="B35" s="52" t="s">
        <v>4472</v>
      </c>
      <c r="C35" s="52">
        <v>25</v>
      </c>
      <c r="D35" s="52" t="s">
        <v>9</v>
      </c>
      <c r="E35" s="52" t="s">
        <v>136</v>
      </c>
      <c r="F35" s="52" t="s">
        <v>96</v>
      </c>
      <c r="G35" s="52" t="s">
        <v>3960</v>
      </c>
      <c r="H35" s="52" t="s">
        <v>19</v>
      </c>
    </row>
    <row r="36" spans="1:8" x14ac:dyDescent="0.3">
      <c r="A36" s="53" t="s">
        <v>4002</v>
      </c>
      <c r="B36" s="51" t="s">
        <v>138</v>
      </c>
      <c r="C36" s="51">
        <v>27</v>
      </c>
      <c r="D36" s="51" t="s">
        <v>16</v>
      </c>
      <c r="E36" s="51" t="s">
        <v>139</v>
      </c>
      <c r="F36" s="51" t="s">
        <v>140</v>
      </c>
      <c r="G36" s="51" t="s">
        <v>3960</v>
      </c>
      <c r="H36" s="51" t="s">
        <v>19</v>
      </c>
    </row>
    <row r="37" spans="1:8" x14ac:dyDescent="0.3">
      <c r="A37" s="54" t="s">
        <v>4003</v>
      </c>
      <c r="B37" s="52" t="s">
        <v>142</v>
      </c>
      <c r="C37" s="52">
        <v>52</v>
      </c>
      <c r="D37" s="52" t="s">
        <v>9</v>
      </c>
      <c r="E37" s="52" t="s">
        <v>143</v>
      </c>
      <c r="F37" s="52" t="s">
        <v>18</v>
      </c>
      <c r="G37" s="52" t="s">
        <v>3960</v>
      </c>
      <c r="H37" s="52" t="s">
        <v>31</v>
      </c>
    </row>
    <row r="38" spans="1:8" x14ac:dyDescent="0.3">
      <c r="A38" s="53" t="s">
        <v>4004</v>
      </c>
      <c r="B38" s="51" t="s">
        <v>145</v>
      </c>
      <c r="C38" s="51">
        <v>20</v>
      </c>
      <c r="D38" s="51" t="s">
        <v>16</v>
      </c>
      <c r="E38" s="51" t="s">
        <v>146</v>
      </c>
      <c r="F38" s="51" t="s">
        <v>81</v>
      </c>
      <c r="G38" s="51" t="s">
        <v>3960</v>
      </c>
      <c r="H38" s="51" t="s">
        <v>13</v>
      </c>
    </row>
    <row r="39" spans="1:8" x14ac:dyDescent="0.3">
      <c r="A39" s="54" t="s">
        <v>4005</v>
      </c>
      <c r="B39" s="52" t="s">
        <v>148</v>
      </c>
      <c r="C39" s="52">
        <v>27</v>
      </c>
      <c r="D39" s="52" t="s">
        <v>16</v>
      </c>
      <c r="E39" s="52" t="s">
        <v>149</v>
      </c>
      <c r="F39" s="52" t="s">
        <v>39</v>
      </c>
      <c r="G39" s="52" t="s">
        <v>3960</v>
      </c>
      <c r="H39" s="52" t="s">
        <v>4495</v>
      </c>
    </row>
    <row r="40" spans="1:8" x14ac:dyDescent="0.3">
      <c r="A40" s="53" t="s">
        <v>4006</v>
      </c>
      <c r="B40" s="51" t="s">
        <v>151</v>
      </c>
      <c r="C40" s="51">
        <v>35</v>
      </c>
      <c r="D40" s="51" t="s">
        <v>16</v>
      </c>
      <c r="E40" s="51" t="s">
        <v>152</v>
      </c>
      <c r="F40" s="51" t="s">
        <v>18</v>
      </c>
      <c r="G40" s="51" t="s">
        <v>3960</v>
      </c>
      <c r="H40" s="51" t="s">
        <v>26</v>
      </c>
    </row>
    <row r="41" spans="1:8" x14ac:dyDescent="0.3">
      <c r="A41" s="54" t="s">
        <v>4007</v>
      </c>
      <c r="B41" s="52" t="s">
        <v>154</v>
      </c>
      <c r="C41" s="52">
        <v>55</v>
      </c>
      <c r="D41" s="52" t="s">
        <v>16</v>
      </c>
      <c r="E41" s="52" t="s">
        <v>155</v>
      </c>
      <c r="F41" s="52" t="s">
        <v>156</v>
      </c>
      <c r="G41" s="52" t="s">
        <v>3960</v>
      </c>
      <c r="H41" s="52" t="s">
        <v>13</v>
      </c>
    </row>
    <row r="42" spans="1:8" x14ac:dyDescent="0.3">
      <c r="A42" s="53" t="s">
        <v>4008</v>
      </c>
      <c r="B42" s="51" t="s">
        <v>158</v>
      </c>
      <c r="C42" s="51">
        <v>50</v>
      </c>
      <c r="D42" s="51" t="s">
        <v>9</v>
      </c>
      <c r="E42" s="51" t="s">
        <v>159</v>
      </c>
      <c r="F42" s="51" t="s">
        <v>62</v>
      </c>
      <c r="G42" s="51" t="s">
        <v>3960</v>
      </c>
      <c r="H42" s="51" t="s">
        <v>13</v>
      </c>
    </row>
    <row r="43" spans="1:8" x14ac:dyDescent="0.3">
      <c r="A43" s="54" t="s">
        <v>4009</v>
      </c>
      <c r="B43" s="52" t="s">
        <v>161</v>
      </c>
      <c r="C43" s="52">
        <v>21</v>
      </c>
      <c r="D43" s="52" t="s">
        <v>9</v>
      </c>
      <c r="E43" s="52" t="s">
        <v>162</v>
      </c>
      <c r="F43" s="52" t="s">
        <v>163</v>
      </c>
      <c r="G43" s="52" t="s">
        <v>3960</v>
      </c>
      <c r="H43" s="52" t="s">
        <v>19</v>
      </c>
    </row>
    <row r="44" spans="1:8" x14ac:dyDescent="0.3">
      <c r="A44" s="53" t="s">
        <v>4010</v>
      </c>
      <c r="B44" s="51" t="s">
        <v>165</v>
      </c>
      <c r="C44" s="51">
        <v>19</v>
      </c>
      <c r="D44" s="51" t="s">
        <v>9</v>
      </c>
      <c r="E44" s="51" t="s">
        <v>166</v>
      </c>
      <c r="F44" s="51" t="s">
        <v>167</v>
      </c>
      <c r="G44" s="51" t="s">
        <v>3960</v>
      </c>
      <c r="H44" s="51" t="s">
        <v>19</v>
      </c>
    </row>
    <row r="45" spans="1:8" x14ac:dyDescent="0.3">
      <c r="A45" s="54" t="s">
        <v>4011</v>
      </c>
      <c r="B45" s="52" t="s">
        <v>169</v>
      </c>
      <c r="C45" s="52">
        <v>45</v>
      </c>
      <c r="D45" s="52" t="s">
        <v>9</v>
      </c>
      <c r="E45" s="52" t="s">
        <v>170</v>
      </c>
      <c r="F45" s="52" t="s">
        <v>171</v>
      </c>
      <c r="G45" s="52" t="s">
        <v>3960</v>
      </c>
      <c r="H45" s="52" t="s">
        <v>13</v>
      </c>
    </row>
    <row r="46" spans="1:8" x14ac:dyDescent="0.3">
      <c r="A46" s="53" t="s">
        <v>4012</v>
      </c>
      <c r="B46" s="51" t="s">
        <v>173</v>
      </c>
      <c r="C46" s="51">
        <v>34</v>
      </c>
      <c r="D46" s="51" t="s">
        <v>9</v>
      </c>
      <c r="E46" s="51" t="s">
        <v>174</v>
      </c>
      <c r="F46" s="51" t="s">
        <v>99</v>
      </c>
      <c r="G46" s="51" t="s">
        <v>3960</v>
      </c>
      <c r="H46" s="51" t="s">
        <v>26</v>
      </c>
    </row>
    <row r="47" spans="1:8" x14ac:dyDescent="0.3">
      <c r="A47" s="54" t="s">
        <v>4013</v>
      </c>
      <c r="B47" s="52" t="s">
        <v>4473</v>
      </c>
      <c r="C47" s="52">
        <v>54</v>
      </c>
      <c r="D47" s="52" t="s">
        <v>9</v>
      </c>
      <c r="E47" s="52" t="s">
        <v>177</v>
      </c>
      <c r="F47" s="52" t="s">
        <v>133</v>
      </c>
      <c r="G47" s="52" t="s">
        <v>3960</v>
      </c>
      <c r="H47" s="52" t="s">
        <v>13</v>
      </c>
    </row>
    <row r="48" spans="1:8" x14ac:dyDescent="0.3">
      <c r="A48" s="53" t="s">
        <v>4014</v>
      </c>
      <c r="B48" s="51" t="s">
        <v>4474</v>
      </c>
      <c r="C48" s="51">
        <v>55</v>
      </c>
      <c r="D48" s="51" t="s">
        <v>16</v>
      </c>
      <c r="E48" s="51" t="s">
        <v>180</v>
      </c>
      <c r="F48" s="51" t="s">
        <v>25</v>
      </c>
      <c r="G48" s="51" t="s">
        <v>3960</v>
      </c>
      <c r="H48" s="51" t="s">
        <v>19</v>
      </c>
    </row>
    <row r="49" spans="1:8" x14ac:dyDescent="0.3">
      <c r="A49" s="54" t="s">
        <v>4015</v>
      </c>
      <c r="B49" s="52" t="s">
        <v>182</v>
      </c>
      <c r="C49" s="52">
        <v>54</v>
      </c>
      <c r="D49" s="52" t="s">
        <v>16</v>
      </c>
      <c r="E49" s="52" t="s">
        <v>183</v>
      </c>
      <c r="F49" s="52" t="s">
        <v>184</v>
      </c>
      <c r="G49" s="52" t="s">
        <v>3960</v>
      </c>
      <c r="H49" s="52" t="s">
        <v>31</v>
      </c>
    </row>
    <row r="50" spans="1:8" x14ac:dyDescent="0.3">
      <c r="A50" s="53" t="s">
        <v>4016</v>
      </c>
      <c r="B50" s="51" t="s">
        <v>186</v>
      </c>
      <c r="C50" s="51">
        <v>54</v>
      </c>
      <c r="D50" s="51" t="s">
        <v>9</v>
      </c>
      <c r="E50" s="51" t="s">
        <v>187</v>
      </c>
      <c r="F50" s="51" t="s">
        <v>11</v>
      </c>
      <c r="G50" s="51" t="s">
        <v>3960</v>
      </c>
      <c r="H50" s="51" t="s">
        <v>19</v>
      </c>
    </row>
    <row r="51" spans="1:8" x14ac:dyDescent="0.3">
      <c r="A51" s="54" t="s">
        <v>4017</v>
      </c>
      <c r="B51" s="52" t="s">
        <v>189</v>
      </c>
      <c r="C51" s="52">
        <v>45</v>
      </c>
      <c r="D51" s="52" t="s">
        <v>16</v>
      </c>
      <c r="E51" s="52" t="s">
        <v>190</v>
      </c>
      <c r="F51" s="52" t="s">
        <v>25</v>
      </c>
      <c r="G51" s="52" t="s">
        <v>3960</v>
      </c>
      <c r="H51" s="52" t="s">
        <v>13</v>
      </c>
    </row>
    <row r="52" spans="1:8" x14ac:dyDescent="0.3">
      <c r="A52" s="53" t="s">
        <v>4018</v>
      </c>
      <c r="B52" s="51" t="s">
        <v>192</v>
      </c>
      <c r="C52" s="51">
        <v>61</v>
      </c>
      <c r="D52" s="51" t="s">
        <v>16</v>
      </c>
      <c r="E52" s="51" t="s">
        <v>193</v>
      </c>
      <c r="F52" s="51" t="s">
        <v>194</v>
      </c>
      <c r="G52" s="51" t="s">
        <v>3960</v>
      </c>
      <c r="H52" s="51" t="s">
        <v>13</v>
      </c>
    </row>
    <row r="53" spans="1:8" x14ac:dyDescent="0.3">
      <c r="A53" s="54" t="s">
        <v>4019</v>
      </c>
      <c r="B53" s="52" t="s">
        <v>196</v>
      </c>
      <c r="C53" s="52">
        <v>23</v>
      </c>
      <c r="D53" s="52" t="s">
        <v>16</v>
      </c>
      <c r="E53" s="52" t="s">
        <v>197</v>
      </c>
      <c r="F53" s="52" t="s">
        <v>43</v>
      </c>
      <c r="G53" s="52" t="s">
        <v>3960</v>
      </c>
      <c r="H53" s="52" t="s">
        <v>13</v>
      </c>
    </row>
    <row r="54" spans="1:8" x14ac:dyDescent="0.3">
      <c r="A54" s="53" t="s">
        <v>4020</v>
      </c>
      <c r="B54" s="51" t="s">
        <v>199</v>
      </c>
      <c r="C54" s="51">
        <v>55</v>
      </c>
      <c r="D54" s="51" t="s">
        <v>9</v>
      </c>
      <c r="E54" s="51" t="s">
        <v>200</v>
      </c>
      <c r="F54" s="51" t="s">
        <v>201</v>
      </c>
      <c r="G54" s="51" t="s">
        <v>3960</v>
      </c>
      <c r="H54" s="51" t="s">
        <v>26</v>
      </c>
    </row>
    <row r="55" spans="1:8" x14ac:dyDescent="0.3">
      <c r="A55" s="54" t="s">
        <v>4021</v>
      </c>
      <c r="B55" s="52" t="s">
        <v>203</v>
      </c>
      <c r="C55" s="52">
        <v>37</v>
      </c>
      <c r="D55" s="52" t="s">
        <v>16</v>
      </c>
      <c r="E55" s="52" t="s">
        <v>204</v>
      </c>
      <c r="F55" s="52" t="s">
        <v>156</v>
      </c>
      <c r="G55" s="52" t="s">
        <v>3960</v>
      </c>
      <c r="H55" s="52" t="s">
        <v>13</v>
      </c>
    </row>
    <row r="56" spans="1:8" x14ac:dyDescent="0.3">
      <c r="A56" s="53" t="s">
        <v>4022</v>
      </c>
      <c r="B56" s="51" t="s">
        <v>206</v>
      </c>
      <c r="C56" s="51">
        <v>24</v>
      </c>
      <c r="D56" s="51" t="s">
        <v>9</v>
      </c>
      <c r="E56" s="51" t="s">
        <v>207</v>
      </c>
      <c r="F56" s="51" t="s">
        <v>96</v>
      </c>
      <c r="G56" s="51" t="s">
        <v>3960</v>
      </c>
      <c r="H56" s="51" t="s">
        <v>19</v>
      </c>
    </row>
    <row r="57" spans="1:8" x14ac:dyDescent="0.3">
      <c r="A57" s="54" t="s">
        <v>4023</v>
      </c>
      <c r="B57" s="52" t="s">
        <v>209</v>
      </c>
      <c r="C57" s="52">
        <v>56</v>
      </c>
      <c r="D57" s="52" t="s">
        <v>16</v>
      </c>
      <c r="E57" s="52" t="s">
        <v>210</v>
      </c>
      <c r="F57" s="52" t="s">
        <v>201</v>
      </c>
      <c r="G57" s="52" t="s">
        <v>3960</v>
      </c>
      <c r="H57" s="52" t="s">
        <v>26</v>
      </c>
    </row>
    <row r="58" spans="1:8" x14ac:dyDescent="0.3">
      <c r="A58" s="53" t="s">
        <v>4024</v>
      </c>
      <c r="B58" s="51" t="s">
        <v>212</v>
      </c>
      <c r="C58" s="51">
        <v>49</v>
      </c>
      <c r="D58" s="51" t="s">
        <v>16</v>
      </c>
      <c r="E58" s="51" t="s">
        <v>213</v>
      </c>
      <c r="F58" s="51" t="s">
        <v>51</v>
      </c>
      <c r="G58" s="51" t="s">
        <v>3960</v>
      </c>
      <c r="H58" s="51" t="s">
        <v>13</v>
      </c>
    </row>
    <row r="59" spans="1:8" x14ac:dyDescent="0.3">
      <c r="A59" s="54" t="s">
        <v>4025</v>
      </c>
      <c r="B59" s="52" t="s">
        <v>215</v>
      </c>
      <c r="C59" s="52">
        <v>43</v>
      </c>
      <c r="D59" s="52" t="s">
        <v>16</v>
      </c>
      <c r="E59" s="52" t="s">
        <v>216</v>
      </c>
      <c r="F59" s="52" t="s">
        <v>217</v>
      </c>
      <c r="G59" s="52" t="s">
        <v>3960</v>
      </c>
      <c r="H59" s="52" t="s">
        <v>19</v>
      </c>
    </row>
    <row r="60" spans="1:8" x14ac:dyDescent="0.3">
      <c r="A60" s="53" t="s">
        <v>4026</v>
      </c>
      <c r="B60" s="51" t="s">
        <v>219</v>
      </c>
      <c r="C60" s="51">
        <v>51</v>
      </c>
      <c r="D60" s="51" t="s">
        <v>9</v>
      </c>
      <c r="E60" s="51" t="s">
        <v>220</v>
      </c>
      <c r="F60" s="51" t="s">
        <v>140</v>
      </c>
      <c r="G60" s="51" t="s">
        <v>3960</v>
      </c>
      <c r="H60" s="51" t="s">
        <v>19</v>
      </c>
    </row>
    <row r="61" spans="1:8" x14ac:dyDescent="0.3">
      <c r="A61" s="54" t="s">
        <v>4027</v>
      </c>
      <c r="B61" s="52" t="s">
        <v>222</v>
      </c>
      <c r="C61" s="52">
        <v>53</v>
      </c>
      <c r="D61" s="52" t="s">
        <v>9</v>
      </c>
      <c r="E61" s="52" t="s">
        <v>223</v>
      </c>
      <c r="F61" s="52" t="s">
        <v>66</v>
      </c>
      <c r="G61" s="52" t="s">
        <v>3960</v>
      </c>
      <c r="H61" s="52" t="s">
        <v>19</v>
      </c>
    </row>
    <row r="62" spans="1:8" x14ac:dyDescent="0.3">
      <c r="A62" s="53" t="s">
        <v>4028</v>
      </c>
      <c r="B62" s="51" t="s">
        <v>225</v>
      </c>
      <c r="C62" s="51">
        <v>22</v>
      </c>
      <c r="D62" s="51" t="s">
        <v>16</v>
      </c>
      <c r="E62" s="51" t="s">
        <v>226</v>
      </c>
      <c r="F62" s="51" t="s">
        <v>163</v>
      </c>
      <c r="G62" s="51" t="s">
        <v>3960</v>
      </c>
      <c r="H62" s="51" t="s">
        <v>31</v>
      </c>
    </row>
    <row r="63" spans="1:8" x14ac:dyDescent="0.3">
      <c r="A63" s="54" t="s">
        <v>4029</v>
      </c>
      <c r="B63" s="52" t="s">
        <v>228</v>
      </c>
      <c r="C63" s="52">
        <v>23</v>
      </c>
      <c r="D63" s="52" t="s">
        <v>9</v>
      </c>
      <c r="E63" s="52" t="s">
        <v>229</v>
      </c>
      <c r="F63" s="52" t="s">
        <v>113</v>
      </c>
      <c r="G63" s="52" t="s">
        <v>3960</v>
      </c>
      <c r="H63" s="52" t="s">
        <v>31</v>
      </c>
    </row>
    <row r="64" spans="1:8" x14ac:dyDescent="0.3">
      <c r="A64" s="53" t="s">
        <v>4030</v>
      </c>
      <c r="B64" s="51" t="s">
        <v>231</v>
      </c>
      <c r="C64" s="51">
        <v>50</v>
      </c>
      <c r="D64" s="51" t="s">
        <v>9</v>
      </c>
      <c r="E64" s="51" t="s">
        <v>232</v>
      </c>
      <c r="F64" s="51" t="s">
        <v>233</v>
      </c>
      <c r="G64" s="51" t="s">
        <v>3960</v>
      </c>
      <c r="H64" s="51" t="s">
        <v>26</v>
      </c>
    </row>
    <row r="65" spans="1:8" x14ac:dyDescent="0.3">
      <c r="A65" s="54" t="s">
        <v>4031</v>
      </c>
      <c r="B65" s="52" t="s">
        <v>235</v>
      </c>
      <c r="C65" s="52">
        <v>51</v>
      </c>
      <c r="D65" s="52" t="s">
        <v>9</v>
      </c>
      <c r="E65" s="52" t="s">
        <v>236</v>
      </c>
      <c r="F65" s="52" t="s">
        <v>237</v>
      </c>
      <c r="G65" s="52" t="s">
        <v>3960</v>
      </c>
      <c r="H65" s="52" t="s">
        <v>19</v>
      </c>
    </row>
    <row r="66" spans="1:8" x14ac:dyDescent="0.3">
      <c r="A66" s="53" t="s">
        <v>4032</v>
      </c>
      <c r="B66" s="51" t="s">
        <v>239</v>
      </c>
      <c r="C66" s="51">
        <v>33</v>
      </c>
      <c r="D66" s="51" t="s">
        <v>9</v>
      </c>
      <c r="E66" s="51" t="s">
        <v>240</v>
      </c>
      <c r="F66" s="51" t="s">
        <v>133</v>
      </c>
      <c r="G66" s="51" t="s">
        <v>3960</v>
      </c>
      <c r="H66" s="51" t="s">
        <v>13</v>
      </c>
    </row>
    <row r="67" spans="1:8" x14ac:dyDescent="0.3">
      <c r="A67" s="54" t="s">
        <v>4033</v>
      </c>
      <c r="B67" s="52" t="s">
        <v>242</v>
      </c>
      <c r="C67" s="52">
        <v>21</v>
      </c>
      <c r="D67" s="52" t="s">
        <v>16</v>
      </c>
      <c r="E67" s="52" t="s">
        <v>243</v>
      </c>
      <c r="F67" s="52" t="s">
        <v>184</v>
      </c>
      <c r="G67" s="52" t="s">
        <v>3960</v>
      </c>
      <c r="H67" s="52" t="s">
        <v>31</v>
      </c>
    </row>
    <row r="68" spans="1:8" x14ac:dyDescent="0.3">
      <c r="A68" s="53" t="s">
        <v>4034</v>
      </c>
      <c r="B68" s="51" t="s">
        <v>245</v>
      </c>
      <c r="C68" s="51">
        <v>27</v>
      </c>
      <c r="D68" s="51" t="s">
        <v>16</v>
      </c>
      <c r="E68" s="51" t="s">
        <v>246</v>
      </c>
      <c r="F68" s="51" t="s">
        <v>47</v>
      </c>
      <c r="G68" s="51" t="s">
        <v>3960</v>
      </c>
      <c r="H68" s="51" t="s">
        <v>31</v>
      </c>
    </row>
    <row r="69" spans="1:8" x14ac:dyDescent="0.3">
      <c r="A69" s="54" t="s">
        <v>4035</v>
      </c>
      <c r="B69" s="52" t="s">
        <v>248</v>
      </c>
      <c r="C69" s="52">
        <v>58</v>
      </c>
      <c r="D69" s="52" t="s">
        <v>9</v>
      </c>
      <c r="E69" s="52" t="s">
        <v>249</v>
      </c>
      <c r="F69" s="52" t="s">
        <v>250</v>
      </c>
      <c r="G69" s="52" t="s">
        <v>3960</v>
      </c>
      <c r="H69" s="52" t="s">
        <v>31</v>
      </c>
    </row>
    <row r="70" spans="1:8" x14ac:dyDescent="0.3">
      <c r="A70" s="53" t="s">
        <v>4036</v>
      </c>
      <c r="B70" s="51" t="s">
        <v>252</v>
      </c>
      <c r="C70" s="51">
        <v>24</v>
      </c>
      <c r="D70" s="51" t="s">
        <v>16</v>
      </c>
      <c r="E70" s="51" t="s">
        <v>253</v>
      </c>
      <c r="F70" s="51" t="s">
        <v>254</v>
      </c>
      <c r="G70" s="51" t="s">
        <v>3960</v>
      </c>
      <c r="H70" s="51" t="s">
        <v>31</v>
      </c>
    </row>
    <row r="71" spans="1:8" x14ac:dyDescent="0.3">
      <c r="A71" s="54" t="s">
        <v>4037</v>
      </c>
      <c r="B71" s="52" t="s">
        <v>256</v>
      </c>
      <c r="C71" s="52">
        <v>24</v>
      </c>
      <c r="D71" s="52" t="s">
        <v>16</v>
      </c>
      <c r="E71" s="52" t="s">
        <v>257</v>
      </c>
      <c r="F71" s="52" t="s">
        <v>88</v>
      </c>
      <c r="G71" s="52" t="s">
        <v>3960</v>
      </c>
      <c r="H71" s="52" t="s">
        <v>19</v>
      </c>
    </row>
    <row r="72" spans="1:8" x14ac:dyDescent="0.3">
      <c r="A72" s="53" t="s">
        <v>4038</v>
      </c>
      <c r="B72" s="51" t="s">
        <v>259</v>
      </c>
      <c r="C72" s="51">
        <v>29</v>
      </c>
      <c r="D72" s="51" t="s">
        <v>16</v>
      </c>
      <c r="E72" s="51" t="s">
        <v>260</v>
      </c>
      <c r="F72" s="51" t="s">
        <v>233</v>
      </c>
      <c r="G72" s="51" t="s">
        <v>3960</v>
      </c>
      <c r="H72" s="51" t="s">
        <v>13</v>
      </c>
    </row>
    <row r="73" spans="1:8" x14ac:dyDescent="0.3">
      <c r="A73" s="54" t="s">
        <v>4039</v>
      </c>
      <c r="B73" s="52" t="s">
        <v>262</v>
      </c>
      <c r="C73" s="52">
        <v>61</v>
      </c>
      <c r="D73" s="52" t="s">
        <v>16</v>
      </c>
      <c r="E73" s="52" t="s">
        <v>263</v>
      </c>
      <c r="F73" s="52" t="s">
        <v>233</v>
      </c>
      <c r="G73" s="52" t="s">
        <v>3960</v>
      </c>
      <c r="H73" s="52" t="s">
        <v>13</v>
      </c>
    </row>
    <row r="74" spans="1:8" x14ac:dyDescent="0.3">
      <c r="A74" s="53" t="s">
        <v>4040</v>
      </c>
      <c r="B74" s="51" t="s">
        <v>265</v>
      </c>
      <c r="C74" s="51">
        <v>39</v>
      </c>
      <c r="D74" s="51" t="s">
        <v>16</v>
      </c>
      <c r="E74" s="51" t="s">
        <v>266</v>
      </c>
      <c r="F74" s="51" t="s">
        <v>267</v>
      </c>
      <c r="G74" s="51" t="s">
        <v>3960</v>
      </c>
      <c r="H74" s="51" t="s">
        <v>13</v>
      </c>
    </row>
    <row r="75" spans="1:8" x14ac:dyDescent="0.3">
      <c r="A75" s="54" t="s">
        <v>4041</v>
      </c>
      <c r="B75" s="52" t="s">
        <v>269</v>
      </c>
      <c r="C75" s="52">
        <v>56</v>
      </c>
      <c r="D75" s="52" t="s">
        <v>16</v>
      </c>
      <c r="E75" s="52" t="s">
        <v>270</v>
      </c>
      <c r="F75" s="52" t="s">
        <v>43</v>
      </c>
      <c r="G75" s="52" t="s">
        <v>3960</v>
      </c>
      <c r="H75" s="52" t="s">
        <v>31</v>
      </c>
    </row>
    <row r="76" spans="1:8" x14ac:dyDescent="0.3">
      <c r="A76" s="53" t="s">
        <v>4042</v>
      </c>
      <c r="B76" s="51" t="s">
        <v>272</v>
      </c>
      <c r="C76" s="51">
        <v>58</v>
      </c>
      <c r="D76" s="51" t="s">
        <v>9</v>
      </c>
      <c r="E76" s="51" t="s">
        <v>273</v>
      </c>
      <c r="F76" s="51" t="s">
        <v>274</v>
      </c>
      <c r="G76" s="51" t="s">
        <v>3960</v>
      </c>
      <c r="H76" s="51" t="s">
        <v>26</v>
      </c>
    </row>
    <row r="77" spans="1:8" x14ac:dyDescent="0.3">
      <c r="A77" s="54" t="s">
        <v>4043</v>
      </c>
      <c r="B77" s="52" t="s">
        <v>276</v>
      </c>
      <c r="C77" s="52">
        <v>61</v>
      </c>
      <c r="D77" s="52" t="s">
        <v>16</v>
      </c>
      <c r="E77" s="52" t="s">
        <v>277</v>
      </c>
      <c r="F77" s="52" t="s">
        <v>30</v>
      </c>
      <c r="G77" s="52" t="s">
        <v>3960</v>
      </c>
      <c r="H77" s="52" t="s">
        <v>13</v>
      </c>
    </row>
    <row r="78" spans="1:8" x14ac:dyDescent="0.3">
      <c r="A78" s="53" t="s">
        <v>4044</v>
      </c>
      <c r="B78" s="51" t="s">
        <v>279</v>
      </c>
      <c r="C78" s="51">
        <v>37</v>
      </c>
      <c r="D78" s="51" t="s">
        <v>9</v>
      </c>
      <c r="E78" s="51" t="s">
        <v>280</v>
      </c>
      <c r="F78" s="51" t="s">
        <v>96</v>
      </c>
      <c r="G78" s="51" t="s">
        <v>3960</v>
      </c>
      <c r="H78" s="51" t="s">
        <v>13</v>
      </c>
    </row>
    <row r="79" spans="1:8" x14ac:dyDescent="0.3">
      <c r="A79" s="54" t="s">
        <v>4045</v>
      </c>
      <c r="B79" s="52" t="s">
        <v>282</v>
      </c>
      <c r="C79" s="52">
        <v>29</v>
      </c>
      <c r="D79" s="52" t="s">
        <v>9</v>
      </c>
      <c r="E79" s="52" t="s">
        <v>283</v>
      </c>
      <c r="F79" s="52" t="s">
        <v>171</v>
      </c>
      <c r="G79" s="52" t="s">
        <v>3960</v>
      </c>
      <c r="H79" s="52" t="s">
        <v>13</v>
      </c>
    </row>
    <row r="80" spans="1:8" x14ac:dyDescent="0.3">
      <c r="A80" s="53" t="s">
        <v>4046</v>
      </c>
      <c r="B80" s="51" t="s">
        <v>285</v>
      </c>
      <c r="C80" s="51">
        <v>21</v>
      </c>
      <c r="D80" s="51" t="s">
        <v>9</v>
      </c>
      <c r="E80" s="51" t="s">
        <v>286</v>
      </c>
      <c r="F80" s="51" t="s">
        <v>287</v>
      </c>
      <c r="G80" s="51" t="s">
        <v>3960</v>
      </c>
      <c r="H80" s="51" t="s">
        <v>13</v>
      </c>
    </row>
    <row r="81" spans="1:8" x14ac:dyDescent="0.3">
      <c r="A81" s="54" t="s">
        <v>4047</v>
      </c>
      <c r="B81" s="52" t="s">
        <v>289</v>
      </c>
      <c r="C81" s="52">
        <v>22</v>
      </c>
      <c r="D81" s="52" t="s">
        <v>16</v>
      </c>
      <c r="E81" s="52" t="s">
        <v>290</v>
      </c>
      <c r="F81" s="52" t="s">
        <v>291</v>
      </c>
      <c r="G81" s="52" t="s">
        <v>3960</v>
      </c>
      <c r="H81" s="52" t="s">
        <v>19</v>
      </c>
    </row>
    <row r="82" spans="1:8" x14ac:dyDescent="0.3">
      <c r="A82" s="53" t="s">
        <v>4048</v>
      </c>
      <c r="B82" s="51" t="s">
        <v>293</v>
      </c>
      <c r="C82" s="51">
        <v>61</v>
      </c>
      <c r="D82" s="51" t="s">
        <v>16</v>
      </c>
      <c r="E82" s="51" t="s">
        <v>294</v>
      </c>
      <c r="F82" s="51" t="s">
        <v>233</v>
      </c>
      <c r="G82" s="51" t="s">
        <v>3960</v>
      </c>
      <c r="H82" s="51" t="s">
        <v>26</v>
      </c>
    </row>
    <row r="83" spans="1:8" x14ac:dyDescent="0.3">
      <c r="A83" s="54" t="s">
        <v>4049</v>
      </c>
      <c r="B83" s="52" t="s">
        <v>296</v>
      </c>
      <c r="C83" s="52">
        <v>34</v>
      </c>
      <c r="D83" s="52" t="s">
        <v>16</v>
      </c>
      <c r="E83" s="52" t="s">
        <v>297</v>
      </c>
      <c r="F83" s="52" t="s">
        <v>133</v>
      </c>
      <c r="G83" s="52" t="s">
        <v>3960</v>
      </c>
      <c r="H83" s="52" t="s">
        <v>19</v>
      </c>
    </row>
    <row r="84" spans="1:8" x14ac:dyDescent="0.3">
      <c r="A84" s="53" t="s">
        <v>4050</v>
      </c>
      <c r="B84" s="51" t="s">
        <v>299</v>
      </c>
      <c r="C84" s="51">
        <v>53</v>
      </c>
      <c r="D84" s="51" t="s">
        <v>9</v>
      </c>
      <c r="E84" s="51" t="s">
        <v>300</v>
      </c>
      <c r="F84" s="51" t="s">
        <v>250</v>
      </c>
      <c r="G84" s="51" t="s">
        <v>3960</v>
      </c>
      <c r="H84" s="51" t="s">
        <v>26</v>
      </c>
    </row>
    <row r="85" spans="1:8" x14ac:dyDescent="0.3">
      <c r="A85" s="54" t="s">
        <v>4051</v>
      </c>
      <c r="B85" s="52" t="s">
        <v>302</v>
      </c>
      <c r="C85" s="52">
        <v>48</v>
      </c>
      <c r="D85" s="52" t="s">
        <v>16</v>
      </c>
      <c r="E85" s="52" t="s">
        <v>303</v>
      </c>
      <c r="F85" s="52" t="s">
        <v>81</v>
      </c>
      <c r="G85" s="52" t="s">
        <v>3960</v>
      </c>
      <c r="H85" s="52" t="s">
        <v>26</v>
      </c>
    </row>
    <row r="86" spans="1:8" x14ac:dyDescent="0.3">
      <c r="A86" s="53" t="s">
        <v>4052</v>
      </c>
      <c r="B86" s="51" t="s">
        <v>305</v>
      </c>
      <c r="C86" s="51">
        <v>26</v>
      </c>
      <c r="D86" s="51" t="s">
        <v>16</v>
      </c>
      <c r="E86" s="51" t="s">
        <v>306</v>
      </c>
      <c r="F86" s="51" t="s">
        <v>254</v>
      </c>
      <c r="G86" s="51" t="s">
        <v>3960</v>
      </c>
      <c r="H86" s="51" t="s">
        <v>19</v>
      </c>
    </row>
    <row r="87" spans="1:8" x14ac:dyDescent="0.3">
      <c r="A87" s="54" t="s">
        <v>4053</v>
      </c>
      <c r="B87" s="52" t="s">
        <v>308</v>
      </c>
      <c r="C87" s="52">
        <v>36</v>
      </c>
      <c r="D87" s="52" t="s">
        <v>9</v>
      </c>
      <c r="E87" s="52" t="s">
        <v>309</v>
      </c>
      <c r="F87" s="52" t="s">
        <v>51</v>
      </c>
      <c r="G87" s="52" t="s">
        <v>3960</v>
      </c>
      <c r="H87" s="52" t="s">
        <v>31</v>
      </c>
    </row>
    <row r="88" spans="1:8" x14ac:dyDescent="0.3">
      <c r="A88" s="53" t="s">
        <v>4054</v>
      </c>
      <c r="B88" s="51" t="s">
        <v>4475</v>
      </c>
      <c r="C88" s="51">
        <v>19</v>
      </c>
      <c r="D88" s="51" t="s">
        <v>16</v>
      </c>
      <c r="E88" s="51" t="s">
        <v>312</v>
      </c>
      <c r="F88" s="51" t="s">
        <v>313</v>
      </c>
      <c r="G88" s="51" t="s">
        <v>3960</v>
      </c>
      <c r="H88" s="51" t="s">
        <v>13</v>
      </c>
    </row>
    <row r="89" spans="1:8" x14ac:dyDescent="0.3">
      <c r="A89" s="54" t="s">
        <v>4055</v>
      </c>
      <c r="B89" s="52" t="s">
        <v>4476</v>
      </c>
      <c r="C89" s="52">
        <v>58</v>
      </c>
      <c r="D89" s="52" t="s">
        <v>16</v>
      </c>
      <c r="E89" s="52" t="s">
        <v>316</v>
      </c>
      <c r="F89" s="52" t="s">
        <v>317</v>
      </c>
      <c r="G89" s="52" t="s">
        <v>3960</v>
      </c>
      <c r="H89" s="52" t="s">
        <v>26</v>
      </c>
    </row>
    <row r="90" spans="1:8" x14ac:dyDescent="0.3">
      <c r="A90" s="53" t="s">
        <v>4056</v>
      </c>
      <c r="B90" s="51" t="s">
        <v>319</v>
      </c>
      <c r="C90" s="51">
        <v>58</v>
      </c>
      <c r="D90" s="51" t="s">
        <v>9</v>
      </c>
      <c r="E90" s="51" t="s">
        <v>320</v>
      </c>
      <c r="F90" s="51" t="s">
        <v>291</v>
      </c>
      <c r="G90" s="51" t="s">
        <v>3960</v>
      </c>
      <c r="H90" s="51" t="s">
        <v>31</v>
      </c>
    </row>
    <row r="91" spans="1:8" x14ac:dyDescent="0.3">
      <c r="A91" s="54" t="s">
        <v>4057</v>
      </c>
      <c r="B91" s="52" t="s">
        <v>322</v>
      </c>
      <c r="C91" s="52">
        <v>43</v>
      </c>
      <c r="D91" s="52" t="s">
        <v>9</v>
      </c>
      <c r="E91" s="52" t="s">
        <v>323</v>
      </c>
      <c r="F91" s="52" t="s">
        <v>324</v>
      </c>
      <c r="G91" s="52" t="s">
        <v>3960</v>
      </c>
      <c r="H91" s="52" t="s">
        <v>19</v>
      </c>
    </row>
    <row r="92" spans="1:8" x14ac:dyDescent="0.3">
      <c r="A92" s="53" t="s">
        <v>4058</v>
      </c>
      <c r="B92" s="51" t="s">
        <v>326</v>
      </c>
      <c r="C92" s="51">
        <v>58</v>
      </c>
      <c r="D92" s="51" t="s">
        <v>16</v>
      </c>
      <c r="E92" s="51" t="s">
        <v>327</v>
      </c>
      <c r="F92" s="51" t="s">
        <v>328</v>
      </c>
      <c r="G92" s="51" t="s">
        <v>3960</v>
      </c>
      <c r="H92" s="51" t="s">
        <v>19</v>
      </c>
    </row>
    <row r="93" spans="1:8" x14ac:dyDescent="0.3">
      <c r="A93" s="54" t="s">
        <v>4059</v>
      </c>
      <c r="B93" s="52" t="s">
        <v>330</v>
      </c>
      <c r="C93" s="52">
        <v>29</v>
      </c>
      <c r="D93" s="52" t="s">
        <v>16</v>
      </c>
      <c r="E93" s="52" t="s">
        <v>331</v>
      </c>
      <c r="F93" s="52" t="s">
        <v>133</v>
      </c>
      <c r="G93" s="52" t="s">
        <v>3960</v>
      </c>
      <c r="H93" s="52" t="s">
        <v>31</v>
      </c>
    </row>
    <row r="94" spans="1:8" x14ac:dyDescent="0.3">
      <c r="A94" s="53" t="s">
        <v>4060</v>
      </c>
      <c r="B94" s="51" t="s">
        <v>333</v>
      </c>
      <c r="C94" s="51">
        <v>44</v>
      </c>
      <c r="D94" s="51" t="s">
        <v>16</v>
      </c>
      <c r="E94" s="51" t="s">
        <v>334</v>
      </c>
      <c r="F94" s="51" t="s">
        <v>237</v>
      </c>
      <c r="G94" s="51" t="s">
        <v>3960</v>
      </c>
      <c r="H94" s="51" t="s">
        <v>19</v>
      </c>
    </row>
    <row r="95" spans="1:8" x14ac:dyDescent="0.3">
      <c r="A95" s="54" t="s">
        <v>4061</v>
      </c>
      <c r="B95" s="52" t="s">
        <v>336</v>
      </c>
      <c r="C95" s="52">
        <v>28</v>
      </c>
      <c r="D95" s="52" t="s">
        <v>16</v>
      </c>
      <c r="E95" s="52" t="s">
        <v>337</v>
      </c>
      <c r="F95" s="52" t="s">
        <v>317</v>
      </c>
      <c r="G95" s="52" t="s">
        <v>3960</v>
      </c>
      <c r="H95" s="52" t="s">
        <v>13</v>
      </c>
    </row>
    <row r="96" spans="1:8" x14ac:dyDescent="0.3">
      <c r="A96" s="53" t="s">
        <v>4062</v>
      </c>
      <c r="B96" s="51" t="s">
        <v>339</v>
      </c>
      <c r="C96" s="51">
        <v>43</v>
      </c>
      <c r="D96" s="51" t="s">
        <v>16</v>
      </c>
      <c r="E96" s="51" t="s">
        <v>340</v>
      </c>
      <c r="F96" s="51" t="s">
        <v>184</v>
      </c>
      <c r="G96" s="51" t="s">
        <v>3960</v>
      </c>
      <c r="H96" s="51" t="s">
        <v>13</v>
      </c>
    </row>
    <row r="97" spans="1:8" x14ac:dyDescent="0.3">
      <c r="A97" s="54" t="s">
        <v>4063</v>
      </c>
      <c r="B97" s="52" t="s">
        <v>342</v>
      </c>
      <c r="C97" s="52">
        <v>62</v>
      </c>
      <c r="D97" s="52" t="s">
        <v>16</v>
      </c>
      <c r="E97" s="52" t="s">
        <v>343</v>
      </c>
      <c r="F97" s="52" t="s">
        <v>58</v>
      </c>
      <c r="G97" s="52" t="s">
        <v>3960</v>
      </c>
      <c r="H97" s="52" t="s">
        <v>19</v>
      </c>
    </row>
    <row r="98" spans="1:8" x14ac:dyDescent="0.3">
      <c r="A98" s="53" t="s">
        <v>4064</v>
      </c>
      <c r="B98" s="51" t="s">
        <v>345</v>
      </c>
      <c r="C98" s="51">
        <v>30</v>
      </c>
      <c r="D98" s="51" t="s">
        <v>16</v>
      </c>
      <c r="E98" s="51" t="s">
        <v>346</v>
      </c>
      <c r="F98" s="51" t="s">
        <v>328</v>
      </c>
      <c r="G98" s="51" t="s">
        <v>3960</v>
      </c>
      <c r="H98" s="51" t="s">
        <v>19</v>
      </c>
    </row>
    <row r="99" spans="1:8" x14ac:dyDescent="0.3">
      <c r="A99" s="54" t="s">
        <v>4065</v>
      </c>
      <c r="B99" s="52" t="s">
        <v>348</v>
      </c>
      <c r="C99" s="52">
        <v>36</v>
      </c>
      <c r="D99" s="52" t="s">
        <v>9</v>
      </c>
      <c r="E99" s="52" t="s">
        <v>349</v>
      </c>
      <c r="F99" s="52" t="s">
        <v>39</v>
      </c>
      <c r="G99" s="52" t="s">
        <v>3960</v>
      </c>
      <c r="H99" s="52" t="s">
        <v>31</v>
      </c>
    </row>
    <row r="100" spans="1:8" x14ac:dyDescent="0.3">
      <c r="A100" s="53" t="s">
        <v>4066</v>
      </c>
      <c r="B100" s="51" t="s">
        <v>351</v>
      </c>
      <c r="C100" s="51">
        <v>24</v>
      </c>
      <c r="D100" s="51" t="s">
        <v>9</v>
      </c>
      <c r="E100" s="51" t="s">
        <v>352</v>
      </c>
      <c r="F100" s="51" t="s">
        <v>163</v>
      </c>
      <c r="G100" s="51" t="s">
        <v>3960</v>
      </c>
      <c r="H100" s="51" t="s">
        <v>13</v>
      </c>
    </row>
    <row r="101" spans="1:8" x14ac:dyDescent="0.3">
      <c r="A101" s="54" t="s">
        <v>4067</v>
      </c>
      <c r="B101" s="52" t="s">
        <v>354</v>
      </c>
      <c r="C101" s="52">
        <v>35</v>
      </c>
      <c r="D101" s="52" t="s">
        <v>9</v>
      </c>
      <c r="E101" s="52" t="s">
        <v>355</v>
      </c>
      <c r="F101" s="52" t="s">
        <v>237</v>
      </c>
      <c r="G101" s="52" t="s">
        <v>3960</v>
      </c>
      <c r="H101" s="52" t="s">
        <v>31</v>
      </c>
    </row>
    <row r="102" spans="1:8" x14ac:dyDescent="0.3">
      <c r="A102" s="53" t="s">
        <v>4068</v>
      </c>
      <c r="B102" s="51" t="s">
        <v>357</v>
      </c>
      <c r="C102" s="51">
        <v>53</v>
      </c>
      <c r="D102" s="51" t="s">
        <v>16</v>
      </c>
      <c r="E102" s="51" t="s">
        <v>358</v>
      </c>
      <c r="F102" s="51" t="s">
        <v>359</v>
      </c>
      <c r="G102" s="51" t="s">
        <v>3960</v>
      </c>
      <c r="H102" s="51" t="s">
        <v>19</v>
      </c>
    </row>
    <row r="103" spans="1:8" x14ac:dyDescent="0.3">
      <c r="A103" s="54" t="s">
        <v>4069</v>
      </c>
      <c r="B103" s="52" t="s">
        <v>361</v>
      </c>
      <c r="C103" s="52">
        <v>29</v>
      </c>
      <c r="D103" s="52" t="s">
        <v>9</v>
      </c>
      <c r="E103" s="52" t="s">
        <v>362</v>
      </c>
      <c r="F103" s="52" t="s">
        <v>117</v>
      </c>
      <c r="G103" s="52" t="s">
        <v>3960</v>
      </c>
      <c r="H103" s="52" t="s">
        <v>13</v>
      </c>
    </row>
    <row r="104" spans="1:8" x14ac:dyDescent="0.3">
      <c r="A104" s="53" t="s">
        <v>4070</v>
      </c>
      <c r="B104" s="51" t="s">
        <v>364</v>
      </c>
      <c r="C104" s="51">
        <v>34</v>
      </c>
      <c r="D104" s="51" t="s">
        <v>16</v>
      </c>
      <c r="E104" s="51" t="s">
        <v>365</v>
      </c>
      <c r="F104" s="51" t="s">
        <v>51</v>
      </c>
      <c r="G104" s="51" t="s">
        <v>3960</v>
      </c>
      <c r="H104" s="51" t="s">
        <v>26</v>
      </c>
    </row>
    <row r="105" spans="1:8" x14ac:dyDescent="0.3">
      <c r="A105" s="54" t="s">
        <v>4071</v>
      </c>
      <c r="B105" s="52" t="s">
        <v>367</v>
      </c>
      <c r="C105" s="52">
        <v>21</v>
      </c>
      <c r="D105" s="52" t="s">
        <v>9</v>
      </c>
      <c r="E105" s="52" t="s">
        <v>368</v>
      </c>
      <c r="F105" s="52" t="s">
        <v>167</v>
      </c>
      <c r="G105" s="52" t="s">
        <v>3960</v>
      </c>
      <c r="H105" s="52" t="s">
        <v>26</v>
      </c>
    </row>
    <row r="106" spans="1:8" x14ac:dyDescent="0.3">
      <c r="A106" s="53" t="s">
        <v>4072</v>
      </c>
      <c r="B106" s="51" t="s">
        <v>370</v>
      </c>
      <c r="C106" s="51">
        <v>64</v>
      </c>
      <c r="D106" s="51" t="s">
        <v>9</v>
      </c>
      <c r="E106" s="51" t="s">
        <v>371</v>
      </c>
      <c r="F106" s="51" t="s">
        <v>81</v>
      </c>
      <c r="G106" s="51" t="s">
        <v>3960</v>
      </c>
      <c r="H106" s="51" t="s">
        <v>31</v>
      </c>
    </row>
    <row r="107" spans="1:8" x14ac:dyDescent="0.3">
      <c r="A107" s="54" t="s">
        <v>4073</v>
      </c>
      <c r="B107" s="52" t="s">
        <v>373</v>
      </c>
      <c r="C107" s="52">
        <v>50</v>
      </c>
      <c r="D107" s="52" t="s">
        <v>16</v>
      </c>
      <c r="E107" s="52" t="s">
        <v>374</v>
      </c>
      <c r="F107" s="52" t="s">
        <v>250</v>
      </c>
      <c r="G107" s="52" t="s">
        <v>3960</v>
      </c>
      <c r="H107" s="52" t="s">
        <v>13</v>
      </c>
    </row>
    <row r="108" spans="1:8" x14ac:dyDescent="0.3">
      <c r="A108" s="53" t="s">
        <v>4074</v>
      </c>
      <c r="B108" s="51" t="s">
        <v>376</v>
      </c>
      <c r="C108" s="51">
        <v>53</v>
      </c>
      <c r="D108" s="51" t="s">
        <v>16</v>
      </c>
      <c r="E108" s="51" t="s">
        <v>377</v>
      </c>
      <c r="F108" s="51" t="s">
        <v>217</v>
      </c>
      <c r="G108" s="51" t="s">
        <v>3960</v>
      </c>
      <c r="H108" s="51" t="s">
        <v>26</v>
      </c>
    </row>
    <row r="109" spans="1:8" x14ac:dyDescent="0.3">
      <c r="A109" s="54" t="s">
        <v>4075</v>
      </c>
      <c r="B109" s="52" t="s">
        <v>379</v>
      </c>
      <c r="C109" s="52">
        <v>62</v>
      </c>
      <c r="D109" s="52" t="s">
        <v>16</v>
      </c>
      <c r="E109" s="52" t="s">
        <v>380</v>
      </c>
      <c r="F109" s="52" t="s">
        <v>18</v>
      </c>
      <c r="G109" s="52" t="s">
        <v>3960</v>
      </c>
      <c r="H109" s="52" t="s">
        <v>19</v>
      </c>
    </row>
    <row r="110" spans="1:8" x14ac:dyDescent="0.3">
      <c r="A110" s="53" t="s">
        <v>4076</v>
      </c>
      <c r="B110" s="51" t="s">
        <v>382</v>
      </c>
      <c r="C110" s="51">
        <v>38</v>
      </c>
      <c r="D110" s="51" t="s">
        <v>9</v>
      </c>
      <c r="E110" s="51" t="s">
        <v>383</v>
      </c>
      <c r="F110" s="51" t="s">
        <v>47</v>
      </c>
      <c r="G110" s="51" t="s">
        <v>3960</v>
      </c>
      <c r="H110" s="51" t="s">
        <v>26</v>
      </c>
    </row>
    <row r="111" spans="1:8" x14ac:dyDescent="0.3">
      <c r="A111" s="54" t="s">
        <v>4077</v>
      </c>
      <c r="B111" s="52" t="s">
        <v>385</v>
      </c>
      <c r="C111" s="52">
        <v>27</v>
      </c>
      <c r="D111" s="52" t="s">
        <v>9</v>
      </c>
      <c r="E111" s="52" t="s">
        <v>386</v>
      </c>
      <c r="F111" s="52" t="s">
        <v>43</v>
      </c>
      <c r="G111" s="52" t="s">
        <v>3960</v>
      </c>
      <c r="H111" s="52" t="s">
        <v>31</v>
      </c>
    </row>
    <row r="112" spans="1:8" x14ac:dyDescent="0.3">
      <c r="A112" s="53" t="s">
        <v>4078</v>
      </c>
      <c r="B112" s="51" t="s">
        <v>388</v>
      </c>
      <c r="C112" s="51">
        <v>40</v>
      </c>
      <c r="D112" s="51" t="s">
        <v>16</v>
      </c>
      <c r="E112" s="51" t="s">
        <v>389</v>
      </c>
      <c r="F112" s="51" t="s">
        <v>140</v>
      </c>
      <c r="G112" s="51" t="s">
        <v>3960</v>
      </c>
      <c r="H112" s="51" t="s">
        <v>13</v>
      </c>
    </row>
    <row r="113" spans="1:8" x14ac:dyDescent="0.3">
      <c r="A113" s="54" t="s">
        <v>4079</v>
      </c>
      <c r="B113" s="52" t="s">
        <v>391</v>
      </c>
      <c r="C113" s="52">
        <v>18</v>
      </c>
      <c r="D113" s="52" t="s">
        <v>16</v>
      </c>
      <c r="E113" s="52" t="s">
        <v>392</v>
      </c>
      <c r="F113" s="52" t="s">
        <v>133</v>
      </c>
      <c r="G113" s="52" t="s">
        <v>3960</v>
      </c>
      <c r="H113" s="52" t="s">
        <v>19</v>
      </c>
    </row>
    <row r="114" spans="1:8" x14ac:dyDescent="0.3">
      <c r="A114" s="53" t="s">
        <v>4080</v>
      </c>
      <c r="B114" s="51" t="s">
        <v>394</v>
      </c>
      <c r="C114" s="51">
        <v>27</v>
      </c>
      <c r="D114" s="51" t="s">
        <v>16</v>
      </c>
      <c r="E114" s="51" t="s">
        <v>395</v>
      </c>
      <c r="F114" s="51" t="s">
        <v>156</v>
      </c>
      <c r="G114" s="51" t="s">
        <v>3960</v>
      </c>
      <c r="H114" s="51" t="s">
        <v>31</v>
      </c>
    </row>
    <row r="115" spans="1:8" x14ac:dyDescent="0.3">
      <c r="A115" s="54" t="s">
        <v>4081</v>
      </c>
      <c r="B115" s="52" t="s">
        <v>397</v>
      </c>
      <c r="C115" s="52">
        <v>51</v>
      </c>
      <c r="D115" s="52" t="s">
        <v>9</v>
      </c>
      <c r="E115" s="52" t="s">
        <v>398</v>
      </c>
      <c r="F115" s="52" t="s">
        <v>233</v>
      </c>
      <c r="G115" s="52" t="s">
        <v>3960</v>
      </c>
      <c r="H115" s="52" t="s">
        <v>13</v>
      </c>
    </row>
    <row r="116" spans="1:8" x14ac:dyDescent="0.3">
      <c r="A116" s="53" t="s">
        <v>4082</v>
      </c>
      <c r="B116" s="51" t="s">
        <v>400</v>
      </c>
      <c r="C116" s="51">
        <v>30</v>
      </c>
      <c r="D116" s="51" t="s">
        <v>9</v>
      </c>
      <c r="E116" s="51" t="s">
        <v>401</v>
      </c>
      <c r="F116" s="51" t="s">
        <v>184</v>
      </c>
      <c r="G116" s="51" t="s">
        <v>3960</v>
      </c>
      <c r="H116" s="51" t="s">
        <v>26</v>
      </c>
    </row>
    <row r="117" spans="1:8" x14ac:dyDescent="0.3">
      <c r="A117" s="54" t="s">
        <v>4083</v>
      </c>
      <c r="B117" s="52" t="s">
        <v>403</v>
      </c>
      <c r="C117" s="52">
        <v>53</v>
      </c>
      <c r="D117" s="52" t="s">
        <v>16</v>
      </c>
      <c r="E117" s="52" t="s">
        <v>404</v>
      </c>
      <c r="F117" s="52" t="s">
        <v>18</v>
      </c>
      <c r="G117" s="52" t="s">
        <v>3960</v>
      </c>
      <c r="H117" s="52" t="s">
        <v>19</v>
      </c>
    </row>
    <row r="118" spans="1:8" x14ac:dyDescent="0.3">
      <c r="A118" s="53" t="s">
        <v>4084</v>
      </c>
      <c r="B118" s="51" t="s">
        <v>406</v>
      </c>
      <c r="C118" s="51">
        <v>18</v>
      </c>
      <c r="D118" s="51" t="s">
        <v>16</v>
      </c>
      <c r="E118" s="51" t="s">
        <v>407</v>
      </c>
      <c r="F118" s="51" t="s">
        <v>217</v>
      </c>
      <c r="G118" s="51" t="s">
        <v>3960</v>
      </c>
      <c r="H118" s="51" t="s">
        <v>19</v>
      </c>
    </row>
    <row r="119" spans="1:8" x14ac:dyDescent="0.3">
      <c r="A119" s="54" t="s">
        <v>4085</v>
      </c>
      <c r="B119" s="52" t="s">
        <v>409</v>
      </c>
      <c r="C119" s="52">
        <v>21</v>
      </c>
      <c r="D119" s="52" t="s">
        <v>16</v>
      </c>
      <c r="E119" s="52" t="s">
        <v>410</v>
      </c>
      <c r="F119" s="52" t="s">
        <v>74</v>
      </c>
      <c r="G119" s="52" t="s">
        <v>3960</v>
      </c>
      <c r="H119" s="52" t="s">
        <v>19</v>
      </c>
    </row>
    <row r="120" spans="1:8" x14ac:dyDescent="0.3">
      <c r="A120" s="53" t="s">
        <v>4086</v>
      </c>
      <c r="B120" s="51" t="s">
        <v>412</v>
      </c>
      <c r="C120" s="51">
        <v>36</v>
      </c>
      <c r="D120" s="51" t="s">
        <v>9</v>
      </c>
      <c r="E120" s="51" t="s">
        <v>413</v>
      </c>
      <c r="F120" s="51" t="s">
        <v>70</v>
      </c>
      <c r="G120" s="51" t="s">
        <v>3960</v>
      </c>
      <c r="H120" s="51" t="s">
        <v>19</v>
      </c>
    </row>
    <row r="121" spans="1:8" x14ac:dyDescent="0.3">
      <c r="A121" s="54" t="s">
        <v>4087</v>
      </c>
      <c r="B121" s="52" t="s">
        <v>415</v>
      </c>
      <c r="C121" s="52">
        <v>40</v>
      </c>
      <c r="D121" s="52" t="s">
        <v>9</v>
      </c>
      <c r="E121" s="52" t="s">
        <v>416</v>
      </c>
      <c r="F121" s="52" t="s">
        <v>237</v>
      </c>
      <c r="G121" s="52" t="s">
        <v>3960</v>
      </c>
      <c r="H121" s="52" t="s">
        <v>26</v>
      </c>
    </row>
    <row r="122" spans="1:8" x14ac:dyDescent="0.3">
      <c r="A122" s="53" t="s">
        <v>4088</v>
      </c>
      <c r="B122" s="51" t="s">
        <v>418</v>
      </c>
      <c r="C122" s="51">
        <v>44</v>
      </c>
      <c r="D122" s="51" t="s">
        <v>16</v>
      </c>
      <c r="E122" s="51" t="s">
        <v>4490</v>
      </c>
      <c r="F122" s="51" t="s">
        <v>51</v>
      </c>
      <c r="G122" s="51" t="s">
        <v>3960</v>
      </c>
      <c r="H122" s="51" t="s">
        <v>19</v>
      </c>
    </row>
    <row r="123" spans="1:8" x14ac:dyDescent="0.3">
      <c r="A123" s="54" t="s">
        <v>4089</v>
      </c>
      <c r="B123" s="52" t="s">
        <v>420</v>
      </c>
      <c r="C123" s="52">
        <v>62</v>
      </c>
      <c r="D123" s="52" t="s">
        <v>9</v>
      </c>
      <c r="E123" s="52" t="s">
        <v>421</v>
      </c>
      <c r="F123" s="52" t="s">
        <v>99</v>
      </c>
      <c r="G123" s="52" t="s">
        <v>3960</v>
      </c>
      <c r="H123" s="52" t="s">
        <v>19</v>
      </c>
    </row>
    <row r="124" spans="1:8" x14ac:dyDescent="0.3">
      <c r="A124" s="53" t="s">
        <v>4090</v>
      </c>
      <c r="B124" s="51" t="s">
        <v>423</v>
      </c>
      <c r="C124" s="51">
        <v>50</v>
      </c>
      <c r="D124" s="51" t="s">
        <v>9</v>
      </c>
      <c r="E124" s="51" t="s">
        <v>424</v>
      </c>
      <c r="F124" s="51" t="s">
        <v>11</v>
      </c>
      <c r="G124" s="51" t="s">
        <v>3960</v>
      </c>
      <c r="H124" s="51" t="s">
        <v>19</v>
      </c>
    </row>
    <row r="125" spans="1:8" x14ac:dyDescent="0.3">
      <c r="A125" s="54" t="s">
        <v>4091</v>
      </c>
      <c r="B125" s="52" t="s">
        <v>426</v>
      </c>
      <c r="C125" s="52">
        <v>40</v>
      </c>
      <c r="D125" s="52" t="s">
        <v>9</v>
      </c>
      <c r="E125" s="52" t="s">
        <v>427</v>
      </c>
      <c r="F125" s="52" t="s">
        <v>267</v>
      </c>
      <c r="G125" s="52" t="s">
        <v>3960</v>
      </c>
      <c r="H125" s="52" t="s">
        <v>31</v>
      </c>
    </row>
    <row r="126" spans="1:8" x14ac:dyDescent="0.3">
      <c r="A126" s="53" t="s">
        <v>4092</v>
      </c>
      <c r="B126" s="51" t="s">
        <v>429</v>
      </c>
      <c r="C126" s="51">
        <v>26</v>
      </c>
      <c r="D126" s="51" t="s">
        <v>9</v>
      </c>
      <c r="E126" s="51" t="s">
        <v>430</v>
      </c>
      <c r="F126" s="51" t="s">
        <v>194</v>
      </c>
      <c r="G126" s="51" t="s">
        <v>3960</v>
      </c>
      <c r="H126" s="51" t="s">
        <v>26</v>
      </c>
    </row>
    <row r="127" spans="1:8" x14ac:dyDescent="0.3">
      <c r="A127" s="54" t="s">
        <v>4093</v>
      </c>
      <c r="B127" s="52" t="s">
        <v>432</v>
      </c>
      <c r="C127" s="52">
        <v>64</v>
      </c>
      <c r="D127" s="52" t="s">
        <v>16</v>
      </c>
      <c r="E127" s="52" t="s">
        <v>433</v>
      </c>
      <c r="F127" s="52" t="s">
        <v>434</v>
      </c>
      <c r="G127" s="52" t="s">
        <v>3960</v>
      </c>
      <c r="H127" s="52" t="s">
        <v>19</v>
      </c>
    </row>
    <row r="128" spans="1:8" x14ac:dyDescent="0.3">
      <c r="A128" s="53" t="s">
        <v>4094</v>
      </c>
      <c r="B128" s="51" t="s">
        <v>436</v>
      </c>
      <c r="C128" s="51">
        <v>62</v>
      </c>
      <c r="D128" s="51" t="s">
        <v>16</v>
      </c>
      <c r="E128" s="51" t="s">
        <v>437</v>
      </c>
      <c r="F128" s="51" t="s">
        <v>133</v>
      </c>
      <c r="G128" s="51" t="s">
        <v>3960</v>
      </c>
      <c r="H128" s="51" t="s">
        <v>13</v>
      </c>
    </row>
    <row r="129" spans="1:8" x14ac:dyDescent="0.3">
      <c r="A129" s="54" t="s">
        <v>4095</v>
      </c>
      <c r="B129" s="52" t="s">
        <v>439</v>
      </c>
      <c r="C129" s="52">
        <v>39</v>
      </c>
      <c r="D129" s="52" t="s">
        <v>9</v>
      </c>
      <c r="E129" s="52" t="s">
        <v>440</v>
      </c>
      <c r="F129" s="52" t="s">
        <v>171</v>
      </c>
      <c r="G129" s="52" t="s">
        <v>3960</v>
      </c>
      <c r="H129" s="52" t="s">
        <v>19</v>
      </c>
    </row>
    <row r="130" spans="1:8" x14ac:dyDescent="0.3">
      <c r="A130" s="53" t="s">
        <v>4096</v>
      </c>
      <c r="B130" s="51" t="s">
        <v>442</v>
      </c>
      <c r="C130" s="51">
        <v>45</v>
      </c>
      <c r="D130" s="51" t="s">
        <v>9</v>
      </c>
      <c r="E130" s="51" t="s">
        <v>443</v>
      </c>
      <c r="F130" s="51" t="s">
        <v>291</v>
      </c>
      <c r="G130" s="51" t="s">
        <v>3960</v>
      </c>
      <c r="H130" s="51" t="s">
        <v>31</v>
      </c>
    </row>
    <row r="131" spans="1:8" x14ac:dyDescent="0.3">
      <c r="A131" s="54" t="s">
        <v>4097</v>
      </c>
      <c r="B131" s="52" t="s">
        <v>445</v>
      </c>
      <c r="C131" s="52">
        <v>43</v>
      </c>
      <c r="D131" s="52" t="s">
        <v>16</v>
      </c>
      <c r="E131" s="52" t="s">
        <v>446</v>
      </c>
      <c r="F131" s="52" t="s">
        <v>39</v>
      </c>
      <c r="G131" s="52" t="s">
        <v>3960</v>
      </c>
      <c r="H131" s="52" t="s">
        <v>31</v>
      </c>
    </row>
    <row r="132" spans="1:8" x14ac:dyDescent="0.3">
      <c r="A132" s="53" t="s">
        <v>4098</v>
      </c>
      <c r="B132" s="51" t="s">
        <v>448</v>
      </c>
      <c r="C132" s="51">
        <v>29</v>
      </c>
      <c r="D132" s="51" t="s">
        <v>9</v>
      </c>
      <c r="E132" s="51" t="s">
        <v>4491</v>
      </c>
      <c r="F132" s="51" t="s">
        <v>167</v>
      </c>
      <c r="G132" s="51" t="s">
        <v>3960</v>
      </c>
      <c r="H132" s="51" t="s">
        <v>19</v>
      </c>
    </row>
    <row r="133" spans="1:8" x14ac:dyDescent="0.3">
      <c r="A133" s="54" t="s">
        <v>4099</v>
      </c>
      <c r="B133" s="52" t="s">
        <v>450</v>
      </c>
      <c r="C133" s="52">
        <v>34</v>
      </c>
      <c r="D133" s="52" t="s">
        <v>16</v>
      </c>
      <c r="E133" s="52" t="s">
        <v>451</v>
      </c>
      <c r="F133" s="52" t="s">
        <v>22</v>
      </c>
      <c r="G133" s="52" t="s">
        <v>3960</v>
      </c>
      <c r="H133" s="52" t="s">
        <v>26</v>
      </c>
    </row>
    <row r="134" spans="1:8" x14ac:dyDescent="0.3">
      <c r="A134" s="53" t="s">
        <v>4100</v>
      </c>
      <c r="B134" s="51" t="s">
        <v>453</v>
      </c>
      <c r="C134" s="51">
        <v>57</v>
      </c>
      <c r="D134" s="51" t="s">
        <v>16</v>
      </c>
      <c r="E134" s="51" t="s">
        <v>454</v>
      </c>
      <c r="F134" s="51" t="s">
        <v>25</v>
      </c>
      <c r="G134" s="51" t="s">
        <v>3960</v>
      </c>
      <c r="H134" s="51" t="s">
        <v>13</v>
      </c>
    </row>
    <row r="135" spans="1:8" x14ac:dyDescent="0.3">
      <c r="A135" s="54" t="s">
        <v>4101</v>
      </c>
      <c r="B135" s="52" t="s">
        <v>456</v>
      </c>
      <c r="C135" s="52">
        <v>62</v>
      </c>
      <c r="D135" s="52" t="s">
        <v>16</v>
      </c>
      <c r="E135" s="52" t="s">
        <v>457</v>
      </c>
      <c r="F135" s="52" t="s">
        <v>250</v>
      </c>
      <c r="G135" s="52" t="s">
        <v>3960</v>
      </c>
      <c r="H135" s="52" t="s">
        <v>26</v>
      </c>
    </row>
    <row r="136" spans="1:8" x14ac:dyDescent="0.3">
      <c r="A136" s="53" t="s">
        <v>4102</v>
      </c>
      <c r="B136" s="51" t="s">
        <v>459</v>
      </c>
      <c r="C136" s="51">
        <v>54</v>
      </c>
      <c r="D136" s="51" t="s">
        <v>9</v>
      </c>
      <c r="E136" s="51" t="s">
        <v>460</v>
      </c>
      <c r="F136" s="51" t="s">
        <v>74</v>
      </c>
      <c r="G136" s="51" t="s">
        <v>3960</v>
      </c>
      <c r="H136" s="51" t="s">
        <v>13</v>
      </c>
    </row>
    <row r="137" spans="1:8" x14ac:dyDescent="0.3">
      <c r="A137" s="54" t="s">
        <v>4103</v>
      </c>
      <c r="B137" s="52" t="s">
        <v>462</v>
      </c>
      <c r="C137" s="52">
        <v>33</v>
      </c>
      <c r="D137" s="52" t="s">
        <v>16</v>
      </c>
      <c r="E137" s="52" t="s">
        <v>463</v>
      </c>
      <c r="F137" s="52" t="s">
        <v>156</v>
      </c>
      <c r="G137" s="52" t="s">
        <v>3960</v>
      </c>
      <c r="H137" s="52" t="s">
        <v>19</v>
      </c>
    </row>
    <row r="138" spans="1:8" x14ac:dyDescent="0.3">
      <c r="A138" s="53" t="s">
        <v>4104</v>
      </c>
      <c r="B138" s="51" t="s">
        <v>465</v>
      </c>
      <c r="C138" s="51">
        <v>29</v>
      </c>
      <c r="D138" s="51" t="s">
        <v>9</v>
      </c>
      <c r="E138" s="51" t="s">
        <v>466</v>
      </c>
      <c r="F138" s="51" t="s">
        <v>70</v>
      </c>
      <c r="G138" s="51" t="s">
        <v>3960</v>
      </c>
      <c r="H138" s="51" t="s">
        <v>31</v>
      </c>
    </row>
    <row r="139" spans="1:8" x14ac:dyDescent="0.3">
      <c r="A139" s="54" t="s">
        <v>4105</v>
      </c>
      <c r="B139" s="52" t="s">
        <v>468</v>
      </c>
      <c r="C139" s="52">
        <v>55</v>
      </c>
      <c r="D139" s="52" t="s">
        <v>16</v>
      </c>
      <c r="E139" s="52" t="s">
        <v>469</v>
      </c>
      <c r="F139" s="52" t="s">
        <v>25</v>
      </c>
      <c r="G139" s="52" t="s">
        <v>3960</v>
      </c>
      <c r="H139" s="52" t="s">
        <v>19</v>
      </c>
    </row>
    <row r="140" spans="1:8" x14ac:dyDescent="0.3">
      <c r="A140" s="53" t="s">
        <v>4106</v>
      </c>
      <c r="B140" s="51" t="s">
        <v>471</v>
      </c>
      <c r="C140" s="51">
        <v>43</v>
      </c>
      <c r="D140" s="51" t="s">
        <v>9</v>
      </c>
      <c r="E140" s="51" t="s">
        <v>395</v>
      </c>
      <c r="F140" s="51" t="s">
        <v>287</v>
      </c>
      <c r="G140" s="51" t="s">
        <v>3960</v>
      </c>
      <c r="H140" s="51" t="s">
        <v>13</v>
      </c>
    </row>
    <row r="141" spans="1:8" x14ac:dyDescent="0.3">
      <c r="A141" s="54" t="s">
        <v>4107</v>
      </c>
      <c r="B141" s="52" t="s">
        <v>473</v>
      </c>
      <c r="C141" s="52">
        <v>32</v>
      </c>
      <c r="D141" s="52" t="s">
        <v>9</v>
      </c>
      <c r="E141" s="52" t="s">
        <v>474</v>
      </c>
      <c r="F141" s="52" t="s">
        <v>117</v>
      </c>
      <c r="G141" s="52" t="s">
        <v>3960</v>
      </c>
      <c r="H141" s="52" t="s">
        <v>26</v>
      </c>
    </row>
    <row r="142" spans="1:8" x14ac:dyDescent="0.3">
      <c r="A142" s="53" t="s">
        <v>4108</v>
      </c>
      <c r="B142" s="51" t="s">
        <v>476</v>
      </c>
      <c r="C142" s="51">
        <v>63</v>
      </c>
      <c r="D142" s="51" t="s">
        <v>16</v>
      </c>
      <c r="E142" s="51" t="s">
        <v>477</v>
      </c>
      <c r="F142" s="51" t="s">
        <v>51</v>
      </c>
      <c r="G142" s="51" t="s">
        <v>3960</v>
      </c>
      <c r="H142" s="51" t="s">
        <v>13</v>
      </c>
    </row>
    <row r="143" spans="1:8" x14ac:dyDescent="0.3">
      <c r="A143" s="54" t="s">
        <v>4109</v>
      </c>
      <c r="B143" s="52" t="s">
        <v>479</v>
      </c>
      <c r="C143" s="52">
        <v>30</v>
      </c>
      <c r="D143" s="52" t="s">
        <v>9</v>
      </c>
      <c r="E143" s="52" t="s">
        <v>480</v>
      </c>
      <c r="F143" s="52" t="s">
        <v>30</v>
      </c>
      <c r="G143" s="52" t="s">
        <v>3960</v>
      </c>
      <c r="H143" s="52" t="s">
        <v>26</v>
      </c>
    </row>
    <row r="144" spans="1:8" x14ac:dyDescent="0.3">
      <c r="A144" s="53" t="s">
        <v>4110</v>
      </c>
      <c r="B144" s="51" t="s">
        <v>482</v>
      </c>
      <c r="C144" s="51">
        <v>37</v>
      </c>
      <c r="D144" s="51" t="s">
        <v>9</v>
      </c>
      <c r="E144" s="51" t="s">
        <v>483</v>
      </c>
      <c r="F144" s="51" t="s">
        <v>66</v>
      </c>
      <c r="G144" s="51" t="s">
        <v>3960</v>
      </c>
      <c r="H144" s="51" t="s">
        <v>26</v>
      </c>
    </row>
    <row r="145" spans="1:8" x14ac:dyDescent="0.3">
      <c r="A145" s="54" t="s">
        <v>4111</v>
      </c>
      <c r="B145" s="52" t="s">
        <v>485</v>
      </c>
      <c r="C145" s="52">
        <v>46</v>
      </c>
      <c r="D145" s="52" t="s">
        <v>9</v>
      </c>
      <c r="E145" s="52" t="s">
        <v>486</v>
      </c>
      <c r="F145" s="52" t="s">
        <v>22</v>
      </c>
      <c r="G145" s="52" t="s">
        <v>3960</v>
      </c>
      <c r="H145" s="52" t="s">
        <v>26</v>
      </c>
    </row>
    <row r="146" spans="1:8" x14ac:dyDescent="0.3">
      <c r="A146" s="53" t="s">
        <v>4112</v>
      </c>
      <c r="B146" s="51" t="s">
        <v>488</v>
      </c>
      <c r="C146" s="51">
        <v>62</v>
      </c>
      <c r="D146" s="51" t="s">
        <v>16</v>
      </c>
      <c r="E146" s="51" t="s">
        <v>489</v>
      </c>
      <c r="F146" s="51" t="s">
        <v>184</v>
      </c>
      <c r="G146" s="51" t="s">
        <v>3960</v>
      </c>
      <c r="H146" s="51" t="s">
        <v>26</v>
      </c>
    </row>
    <row r="147" spans="1:8" x14ac:dyDescent="0.3">
      <c r="A147" s="54" t="s">
        <v>4113</v>
      </c>
      <c r="B147" s="52" t="s">
        <v>491</v>
      </c>
      <c r="C147" s="52">
        <v>46</v>
      </c>
      <c r="D147" s="52" t="s">
        <v>9</v>
      </c>
      <c r="E147" s="52" t="s">
        <v>492</v>
      </c>
      <c r="F147" s="52" t="s">
        <v>254</v>
      </c>
      <c r="G147" s="52" t="s">
        <v>3960</v>
      </c>
      <c r="H147" s="52" t="s">
        <v>19</v>
      </c>
    </row>
    <row r="148" spans="1:8" x14ac:dyDescent="0.3">
      <c r="A148" s="53" t="s">
        <v>4114</v>
      </c>
      <c r="B148" s="51" t="s">
        <v>494</v>
      </c>
      <c r="C148" s="51">
        <v>32</v>
      </c>
      <c r="D148" s="51" t="s">
        <v>16</v>
      </c>
      <c r="E148" s="51" t="s">
        <v>495</v>
      </c>
      <c r="F148" s="51" t="s">
        <v>317</v>
      </c>
      <c r="G148" s="51" t="s">
        <v>3960</v>
      </c>
      <c r="H148" s="51" t="s">
        <v>13</v>
      </c>
    </row>
    <row r="149" spans="1:8" x14ac:dyDescent="0.3">
      <c r="A149" s="54" t="s">
        <v>4115</v>
      </c>
      <c r="B149" s="52" t="s">
        <v>497</v>
      </c>
      <c r="C149" s="52">
        <v>49</v>
      </c>
      <c r="D149" s="52" t="s">
        <v>16</v>
      </c>
      <c r="E149" s="52" t="s">
        <v>498</v>
      </c>
      <c r="F149" s="52" t="s">
        <v>163</v>
      </c>
      <c r="G149" s="52" t="s">
        <v>3960</v>
      </c>
      <c r="H149" s="52" t="s">
        <v>19</v>
      </c>
    </row>
    <row r="150" spans="1:8" x14ac:dyDescent="0.3">
      <c r="A150" s="53" t="s">
        <v>4116</v>
      </c>
      <c r="B150" s="51" t="s">
        <v>500</v>
      </c>
      <c r="C150" s="51">
        <v>42</v>
      </c>
      <c r="D150" s="51" t="s">
        <v>16</v>
      </c>
      <c r="E150" s="51" t="s">
        <v>501</v>
      </c>
      <c r="F150" s="51" t="s">
        <v>324</v>
      </c>
      <c r="G150" s="51" t="s">
        <v>3960</v>
      </c>
      <c r="H150" s="51" t="s">
        <v>26</v>
      </c>
    </row>
    <row r="151" spans="1:8" x14ac:dyDescent="0.3">
      <c r="A151" s="54" t="s">
        <v>4117</v>
      </c>
      <c r="B151" s="52" t="s">
        <v>503</v>
      </c>
      <c r="C151" s="52">
        <v>33</v>
      </c>
      <c r="D151" s="52" t="s">
        <v>9</v>
      </c>
      <c r="E151" s="52" t="s">
        <v>504</v>
      </c>
      <c r="F151" s="52" t="s">
        <v>250</v>
      </c>
      <c r="G151" s="52" t="s">
        <v>3960</v>
      </c>
      <c r="H151" s="52" t="s">
        <v>19</v>
      </c>
    </row>
    <row r="152" spans="1:8" x14ac:dyDescent="0.3">
      <c r="A152" s="53" t="s">
        <v>4118</v>
      </c>
      <c r="B152" s="51" t="s">
        <v>506</v>
      </c>
      <c r="C152" s="51">
        <v>24</v>
      </c>
      <c r="D152" s="51" t="s">
        <v>9</v>
      </c>
      <c r="E152" s="51" t="s">
        <v>507</v>
      </c>
      <c r="F152" s="51" t="s">
        <v>313</v>
      </c>
      <c r="G152" s="51" t="s">
        <v>3960</v>
      </c>
      <c r="H152" s="51" t="s">
        <v>13</v>
      </c>
    </row>
    <row r="153" spans="1:8" x14ac:dyDescent="0.3">
      <c r="A153" s="54" t="s">
        <v>4119</v>
      </c>
      <c r="B153" s="52" t="s">
        <v>509</v>
      </c>
      <c r="C153" s="52">
        <v>25</v>
      </c>
      <c r="D153" s="52" t="s">
        <v>16</v>
      </c>
      <c r="E153" s="52" t="s">
        <v>510</v>
      </c>
      <c r="F153" s="52" t="s">
        <v>35</v>
      </c>
      <c r="G153" s="52" t="s">
        <v>3960</v>
      </c>
      <c r="H153" s="52" t="s">
        <v>13</v>
      </c>
    </row>
    <row r="154" spans="1:8" x14ac:dyDescent="0.3">
      <c r="A154" s="53" t="s">
        <v>4120</v>
      </c>
      <c r="B154" s="51" t="s">
        <v>512</v>
      </c>
      <c r="C154" s="51">
        <v>41</v>
      </c>
      <c r="D154" s="51" t="s">
        <v>16</v>
      </c>
      <c r="E154" s="51" t="s">
        <v>513</v>
      </c>
      <c r="F154" s="51" t="s">
        <v>113</v>
      </c>
      <c r="G154" s="51" t="s">
        <v>3960</v>
      </c>
      <c r="H154" s="51" t="s">
        <v>19</v>
      </c>
    </row>
    <row r="155" spans="1:8" x14ac:dyDescent="0.3">
      <c r="A155" s="54" t="s">
        <v>4121</v>
      </c>
      <c r="B155" s="52" t="s">
        <v>515</v>
      </c>
      <c r="C155" s="52">
        <v>31</v>
      </c>
      <c r="D155" s="52" t="s">
        <v>9</v>
      </c>
      <c r="E155" s="52" t="s">
        <v>516</v>
      </c>
      <c r="F155" s="52" t="s">
        <v>18</v>
      </c>
      <c r="G155" s="52" t="s">
        <v>3960</v>
      </c>
      <c r="H155" s="52" t="s">
        <v>26</v>
      </c>
    </row>
    <row r="156" spans="1:8" x14ac:dyDescent="0.3">
      <c r="A156" s="53" t="s">
        <v>4122</v>
      </c>
      <c r="B156" s="51" t="s">
        <v>518</v>
      </c>
      <c r="C156" s="51">
        <v>35</v>
      </c>
      <c r="D156" s="51" t="s">
        <v>16</v>
      </c>
      <c r="E156" s="51" t="s">
        <v>519</v>
      </c>
      <c r="F156" s="51" t="s">
        <v>171</v>
      </c>
      <c r="G156" s="51" t="s">
        <v>3960</v>
      </c>
      <c r="H156" s="51" t="s">
        <v>13</v>
      </c>
    </row>
    <row r="157" spans="1:8" x14ac:dyDescent="0.3">
      <c r="A157" s="54" t="s">
        <v>4123</v>
      </c>
      <c r="B157" s="52" t="s">
        <v>521</v>
      </c>
      <c r="C157" s="52">
        <v>60</v>
      </c>
      <c r="D157" s="52" t="s">
        <v>16</v>
      </c>
      <c r="E157" s="52" t="s">
        <v>522</v>
      </c>
      <c r="F157" s="52" t="s">
        <v>267</v>
      </c>
      <c r="G157" s="52" t="s">
        <v>3960</v>
      </c>
      <c r="H157" s="52" t="s">
        <v>13</v>
      </c>
    </row>
    <row r="158" spans="1:8" x14ac:dyDescent="0.3">
      <c r="A158" s="53" t="s">
        <v>4124</v>
      </c>
      <c r="B158" s="51" t="s">
        <v>524</v>
      </c>
      <c r="C158" s="51">
        <v>46</v>
      </c>
      <c r="D158" s="51" t="s">
        <v>9</v>
      </c>
      <c r="E158" s="51" t="s">
        <v>525</v>
      </c>
      <c r="F158" s="51" t="s">
        <v>18</v>
      </c>
      <c r="G158" s="51" t="s">
        <v>3960</v>
      </c>
      <c r="H158" s="51" t="s">
        <v>26</v>
      </c>
    </row>
    <row r="159" spans="1:8" x14ac:dyDescent="0.3">
      <c r="A159" s="54" t="s">
        <v>4125</v>
      </c>
      <c r="B159" s="52" t="s">
        <v>527</v>
      </c>
      <c r="C159" s="52">
        <v>59</v>
      </c>
      <c r="D159" s="52" t="s">
        <v>9</v>
      </c>
      <c r="E159" s="52" t="s">
        <v>528</v>
      </c>
      <c r="F159" s="52" t="s">
        <v>18</v>
      </c>
      <c r="G159" s="52" t="s">
        <v>3960</v>
      </c>
      <c r="H159" s="52" t="s">
        <v>19</v>
      </c>
    </row>
    <row r="160" spans="1:8" x14ac:dyDescent="0.3">
      <c r="A160" s="53" t="s">
        <v>4126</v>
      </c>
      <c r="B160" s="51" t="s">
        <v>530</v>
      </c>
      <c r="C160" s="51">
        <v>43</v>
      </c>
      <c r="D160" s="51" t="s">
        <v>9</v>
      </c>
      <c r="E160" s="51" t="s">
        <v>531</v>
      </c>
      <c r="F160" s="51" t="s">
        <v>171</v>
      </c>
      <c r="G160" s="51" t="s">
        <v>3960</v>
      </c>
      <c r="H160" s="51" t="s">
        <v>26</v>
      </c>
    </row>
    <row r="161" spans="1:8" x14ac:dyDescent="0.3">
      <c r="A161" s="54" t="s">
        <v>4127</v>
      </c>
      <c r="B161" s="52" t="s">
        <v>533</v>
      </c>
      <c r="C161" s="52">
        <v>46</v>
      </c>
      <c r="D161" s="52" t="s">
        <v>16</v>
      </c>
      <c r="E161" s="52" t="s">
        <v>534</v>
      </c>
      <c r="F161" s="52" t="s">
        <v>88</v>
      </c>
      <c r="G161" s="52" t="s">
        <v>3960</v>
      </c>
      <c r="H161" s="52" t="s">
        <v>13</v>
      </c>
    </row>
    <row r="162" spans="1:8" x14ac:dyDescent="0.3">
      <c r="A162" s="53" t="s">
        <v>4128</v>
      </c>
      <c r="B162" s="51" t="s">
        <v>536</v>
      </c>
      <c r="C162" s="51">
        <v>41</v>
      </c>
      <c r="D162" s="51" t="s">
        <v>16</v>
      </c>
      <c r="E162" s="51" t="s">
        <v>537</v>
      </c>
      <c r="F162" s="51" t="s">
        <v>11</v>
      </c>
      <c r="G162" s="51" t="s">
        <v>3960</v>
      </c>
      <c r="H162" s="51" t="s">
        <v>19</v>
      </c>
    </row>
    <row r="163" spans="1:8" x14ac:dyDescent="0.3">
      <c r="A163" s="54" t="s">
        <v>4129</v>
      </c>
      <c r="B163" s="52" t="s">
        <v>539</v>
      </c>
      <c r="C163" s="52">
        <v>18</v>
      </c>
      <c r="D163" s="52" t="s">
        <v>16</v>
      </c>
      <c r="E163" s="52" t="s">
        <v>540</v>
      </c>
      <c r="F163" s="52" t="s">
        <v>133</v>
      </c>
      <c r="G163" s="52" t="s">
        <v>3960</v>
      </c>
      <c r="H163" s="52" t="s">
        <v>31</v>
      </c>
    </row>
    <row r="164" spans="1:8" x14ac:dyDescent="0.3">
      <c r="A164" s="53" t="s">
        <v>4130</v>
      </c>
      <c r="B164" s="51" t="s">
        <v>542</v>
      </c>
      <c r="C164" s="51">
        <v>37</v>
      </c>
      <c r="D164" s="51" t="s">
        <v>9</v>
      </c>
      <c r="E164" s="51" t="s">
        <v>543</v>
      </c>
      <c r="F164" s="51" t="s">
        <v>237</v>
      </c>
      <c r="G164" s="51" t="s">
        <v>3960</v>
      </c>
      <c r="H164" s="51" t="s">
        <v>31</v>
      </c>
    </row>
    <row r="165" spans="1:8" x14ac:dyDescent="0.3">
      <c r="A165" s="54" t="s">
        <v>4131</v>
      </c>
      <c r="B165" s="52" t="s">
        <v>545</v>
      </c>
      <c r="C165" s="52">
        <v>21</v>
      </c>
      <c r="D165" s="52" t="s">
        <v>9</v>
      </c>
      <c r="E165" s="52" t="s">
        <v>546</v>
      </c>
      <c r="F165" s="52" t="s">
        <v>194</v>
      </c>
      <c r="G165" s="52" t="s">
        <v>3960</v>
      </c>
      <c r="H165" s="52" t="s">
        <v>26</v>
      </c>
    </row>
    <row r="166" spans="1:8" x14ac:dyDescent="0.3">
      <c r="A166" s="53" t="s">
        <v>4132</v>
      </c>
      <c r="B166" s="51" t="s">
        <v>548</v>
      </c>
      <c r="C166" s="51">
        <v>39</v>
      </c>
      <c r="D166" s="51" t="s">
        <v>16</v>
      </c>
      <c r="E166" s="51" t="s">
        <v>549</v>
      </c>
      <c r="F166" s="51" t="s">
        <v>81</v>
      </c>
      <c r="G166" s="51" t="s">
        <v>3960</v>
      </c>
      <c r="H166" s="51" t="s">
        <v>31</v>
      </c>
    </row>
    <row r="167" spans="1:8" x14ac:dyDescent="0.3">
      <c r="A167" s="54" t="s">
        <v>4133</v>
      </c>
      <c r="B167" s="52" t="s">
        <v>551</v>
      </c>
      <c r="C167" s="52">
        <v>47</v>
      </c>
      <c r="D167" s="52" t="s">
        <v>16</v>
      </c>
      <c r="E167" s="52" t="s">
        <v>552</v>
      </c>
      <c r="F167" s="52" t="s">
        <v>194</v>
      </c>
      <c r="G167" s="52" t="s">
        <v>3960</v>
      </c>
      <c r="H167" s="52" t="s">
        <v>19</v>
      </c>
    </row>
    <row r="168" spans="1:8" x14ac:dyDescent="0.3">
      <c r="A168" s="53" t="s">
        <v>4134</v>
      </c>
      <c r="B168" s="51" t="s">
        <v>554</v>
      </c>
      <c r="C168" s="51">
        <v>25</v>
      </c>
      <c r="D168" s="51" t="s">
        <v>16</v>
      </c>
      <c r="E168" s="51" t="s">
        <v>555</v>
      </c>
      <c r="F168" s="51" t="s">
        <v>156</v>
      </c>
      <c r="G168" s="51" t="s">
        <v>3960</v>
      </c>
      <c r="H168" s="51" t="s">
        <v>31</v>
      </c>
    </row>
    <row r="169" spans="1:8" x14ac:dyDescent="0.3">
      <c r="A169" s="54" t="s">
        <v>4135</v>
      </c>
      <c r="B169" s="52" t="s">
        <v>557</v>
      </c>
      <c r="C169" s="52">
        <v>36</v>
      </c>
      <c r="D169" s="52" t="s">
        <v>16</v>
      </c>
      <c r="E169" s="52" t="s">
        <v>558</v>
      </c>
      <c r="F169" s="52" t="s">
        <v>237</v>
      </c>
      <c r="G169" s="52" t="s">
        <v>3960</v>
      </c>
      <c r="H169" s="52" t="s">
        <v>13</v>
      </c>
    </row>
    <row r="170" spans="1:8" x14ac:dyDescent="0.3">
      <c r="A170" s="53" t="s">
        <v>4136</v>
      </c>
      <c r="B170" s="51" t="s">
        <v>560</v>
      </c>
      <c r="C170" s="51">
        <v>36</v>
      </c>
      <c r="D170" s="51" t="s">
        <v>16</v>
      </c>
      <c r="E170" s="51" t="s">
        <v>561</v>
      </c>
      <c r="F170" s="51" t="s">
        <v>250</v>
      </c>
      <c r="G170" s="51" t="s">
        <v>3960</v>
      </c>
      <c r="H170" s="51" t="s">
        <v>19</v>
      </c>
    </row>
    <row r="171" spans="1:8" x14ac:dyDescent="0.3">
      <c r="A171" s="54" t="s">
        <v>4137</v>
      </c>
      <c r="B171" s="52" t="s">
        <v>563</v>
      </c>
      <c r="C171" s="52">
        <v>64</v>
      </c>
      <c r="D171" s="52" t="s">
        <v>9</v>
      </c>
      <c r="E171" s="52" t="s">
        <v>564</v>
      </c>
      <c r="F171" s="52" t="s">
        <v>47</v>
      </c>
      <c r="G171" s="52" t="s">
        <v>3960</v>
      </c>
      <c r="H171" s="52" t="s">
        <v>26</v>
      </c>
    </row>
    <row r="172" spans="1:8" x14ac:dyDescent="0.3">
      <c r="A172" s="53" t="s">
        <v>4138</v>
      </c>
      <c r="B172" s="51" t="s">
        <v>4477</v>
      </c>
      <c r="C172" s="51">
        <v>18</v>
      </c>
      <c r="D172" s="51" t="s">
        <v>9</v>
      </c>
      <c r="E172" s="51" t="s">
        <v>567</v>
      </c>
      <c r="F172" s="51" t="s">
        <v>113</v>
      </c>
      <c r="G172" s="51" t="s">
        <v>3960</v>
      </c>
      <c r="H172" s="51" t="s">
        <v>13</v>
      </c>
    </row>
    <row r="173" spans="1:8" x14ac:dyDescent="0.3">
      <c r="A173" s="54" t="s">
        <v>4139</v>
      </c>
      <c r="B173" s="52" t="s">
        <v>569</v>
      </c>
      <c r="C173" s="52">
        <v>44</v>
      </c>
      <c r="D173" s="52" t="s">
        <v>16</v>
      </c>
      <c r="E173" s="52" t="s">
        <v>570</v>
      </c>
      <c r="F173" s="52" t="s">
        <v>254</v>
      </c>
      <c r="G173" s="52" t="s">
        <v>3960</v>
      </c>
      <c r="H173" s="52" t="s">
        <v>19</v>
      </c>
    </row>
    <row r="174" spans="1:8" x14ac:dyDescent="0.3">
      <c r="A174" s="53" t="s">
        <v>4140</v>
      </c>
      <c r="B174" s="51" t="s">
        <v>572</v>
      </c>
      <c r="C174" s="51">
        <v>41</v>
      </c>
      <c r="D174" s="51" t="s">
        <v>16</v>
      </c>
      <c r="E174" s="51" t="s">
        <v>573</v>
      </c>
      <c r="F174" s="51" t="s">
        <v>43</v>
      </c>
      <c r="G174" s="51" t="s">
        <v>3960</v>
      </c>
      <c r="H174" s="51" t="s">
        <v>26</v>
      </c>
    </row>
    <row r="175" spans="1:8" x14ac:dyDescent="0.3">
      <c r="A175" s="54" t="s">
        <v>4141</v>
      </c>
      <c r="B175" s="52" t="s">
        <v>575</v>
      </c>
      <c r="C175" s="52">
        <v>41</v>
      </c>
      <c r="D175" s="52" t="s">
        <v>16</v>
      </c>
      <c r="E175" s="52" t="s">
        <v>398</v>
      </c>
      <c r="F175" s="52" t="s">
        <v>267</v>
      </c>
      <c r="G175" s="52" t="s">
        <v>3960</v>
      </c>
      <c r="H175" s="52" t="s">
        <v>19</v>
      </c>
    </row>
    <row r="176" spans="1:8" x14ac:dyDescent="0.3">
      <c r="A176" s="53" t="s">
        <v>4142</v>
      </c>
      <c r="B176" s="51" t="s">
        <v>577</v>
      </c>
      <c r="C176" s="51">
        <v>26</v>
      </c>
      <c r="D176" s="51" t="s">
        <v>16</v>
      </c>
      <c r="E176" s="51" t="s">
        <v>578</v>
      </c>
      <c r="F176" s="51" t="s">
        <v>171</v>
      </c>
      <c r="G176" s="51" t="s">
        <v>3960</v>
      </c>
      <c r="H176" s="51" t="s">
        <v>13</v>
      </c>
    </row>
    <row r="177" spans="1:8" x14ac:dyDescent="0.3">
      <c r="A177" s="54" t="s">
        <v>4143</v>
      </c>
      <c r="B177" s="52" t="s">
        <v>580</v>
      </c>
      <c r="C177" s="52">
        <v>56</v>
      </c>
      <c r="D177" s="52" t="s">
        <v>9</v>
      </c>
      <c r="E177" s="52" t="s">
        <v>581</v>
      </c>
      <c r="F177" s="52" t="s">
        <v>99</v>
      </c>
      <c r="G177" s="52" t="s">
        <v>3960</v>
      </c>
      <c r="H177" s="52" t="s">
        <v>19</v>
      </c>
    </row>
    <row r="178" spans="1:8" x14ac:dyDescent="0.3">
      <c r="A178" s="53" t="s">
        <v>4144</v>
      </c>
      <c r="B178" s="51" t="s">
        <v>583</v>
      </c>
      <c r="C178" s="51">
        <v>48</v>
      </c>
      <c r="D178" s="51" t="s">
        <v>9</v>
      </c>
      <c r="E178" s="51" t="s">
        <v>584</v>
      </c>
      <c r="F178" s="51" t="s">
        <v>171</v>
      </c>
      <c r="G178" s="51" t="s">
        <v>3960</v>
      </c>
      <c r="H178" s="51" t="s">
        <v>31</v>
      </c>
    </row>
    <row r="179" spans="1:8" x14ac:dyDescent="0.3">
      <c r="A179" s="54" t="s">
        <v>4145</v>
      </c>
      <c r="B179" s="52" t="s">
        <v>586</v>
      </c>
      <c r="C179" s="52">
        <v>55</v>
      </c>
      <c r="D179" s="52" t="s">
        <v>9</v>
      </c>
      <c r="E179" s="52" t="s">
        <v>587</v>
      </c>
      <c r="F179" s="52" t="s">
        <v>588</v>
      </c>
      <c r="G179" s="52" t="s">
        <v>3960</v>
      </c>
      <c r="H179" s="52" t="s">
        <v>19</v>
      </c>
    </row>
    <row r="180" spans="1:8" x14ac:dyDescent="0.3">
      <c r="A180" s="53" t="s">
        <v>4146</v>
      </c>
      <c r="B180" s="51" t="s">
        <v>590</v>
      </c>
      <c r="C180" s="51">
        <v>33</v>
      </c>
      <c r="D180" s="51" t="s">
        <v>16</v>
      </c>
      <c r="E180" s="51" t="s">
        <v>591</v>
      </c>
      <c r="F180" s="51" t="s">
        <v>317</v>
      </c>
      <c r="G180" s="51" t="s">
        <v>3960</v>
      </c>
      <c r="H180" s="51" t="s">
        <v>26</v>
      </c>
    </row>
    <row r="181" spans="1:8" x14ac:dyDescent="0.3">
      <c r="A181" s="54" t="s">
        <v>4147</v>
      </c>
      <c r="B181" s="52" t="s">
        <v>593</v>
      </c>
      <c r="C181" s="52">
        <v>43</v>
      </c>
      <c r="D181" s="52" t="s">
        <v>16</v>
      </c>
      <c r="E181" s="52" t="s">
        <v>594</v>
      </c>
      <c r="F181" s="52" t="s">
        <v>117</v>
      </c>
      <c r="G181" s="52" t="s">
        <v>3960</v>
      </c>
      <c r="H181" s="52" t="s">
        <v>31</v>
      </c>
    </row>
    <row r="182" spans="1:8" x14ac:dyDescent="0.3">
      <c r="A182" s="53" t="s">
        <v>4148</v>
      </c>
      <c r="B182" s="51" t="s">
        <v>596</v>
      </c>
      <c r="C182" s="51">
        <v>38</v>
      </c>
      <c r="D182" s="51" t="s">
        <v>9</v>
      </c>
      <c r="E182" s="51" t="s">
        <v>597</v>
      </c>
      <c r="F182" s="51" t="s">
        <v>434</v>
      </c>
      <c r="G182" s="51" t="s">
        <v>3960</v>
      </c>
      <c r="H182" s="51" t="s">
        <v>26</v>
      </c>
    </row>
    <row r="183" spans="1:8" x14ac:dyDescent="0.3">
      <c r="A183" s="54" t="s">
        <v>4149</v>
      </c>
      <c r="B183" s="52" t="s">
        <v>599</v>
      </c>
      <c r="C183" s="52">
        <v>60</v>
      </c>
      <c r="D183" s="52" t="s">
        <v>9</v>
      </c>
      <c r="E183" s="52" t="s">
        <v>600</v>
      </c>
      <c r="F183" s="52" t="s">
        <v>58</v>
      </c>
      <c r="G183" s="52" t="s">
        <v>3960</v>
      </c>
      <c r="H183" s="52" t="s">
        <v>26</v>
      </c>
    </row>
    <row r="184" spans="1:8" x14ac:dyDescent="0.3">
      <c r="A184" s="53" t="s">
        <v>4150</v>
      </c>
      <c r="B184" s="51" t="s">
        <v>602</v>
      </c>
      <c r="C184" s="51">
        <v>23</v>
      </c>
      <c r="D184" s="51" t="s">
        <v>16</v>
      </c>
      <c r="E184" s="51" t="s">
        <v>603</v>
      </c>
      <c r="F184" s="51" t="s">
        <v>96</v>
      </c>
      <c r="G184" s="51" t="s">
        <v>3960</v>
      </c>
      <c r="H184" s="51" t="s">
        <v>31</v>
      </c>
    </row>
    <row r="185" spans="1:8" x14ac:dyDescent="0.3">
      <c r="A185" s="54" t="s">
        <v>4151</v>
      </c>
      <c r="B185" s="52" t="s">
        <v>605</v>
      </c>
      <c r="C185" s="52">
        <v>18</v>
      </c>
      <c r="D185" s="52" t="s">
        <v>9</v>
      </c>
      <c r="E185" s="52" t="s">
        <v>606</v>
      </c>
      <c r="F185" s="52" t="s">
        <v>58</v>
      </c>
      <c r="G185" s="52" t="s">
        <v>3960</v>
      </c>
      <c r="H185" s="52" t="s">
        <v>19</v>
      </c>
    </row>
    <row r="186" spans="1:8" x14ac:dyDescent="0.3">
      <c r="A186" s="53" t="s">
        <v>4152</v>
      </c>
      <c r="B186" s="51" t="s">
        <v>608</v>
      </c>
      <c r="C186" s="51">
        <v>46</v>
      </c>
      <c r="D186" s="51" t="s">
        <v>16</v>
      </c>
      <c r="E186" s="51" t="s">
        <v>609</v>
      </c>
      <c r="F186" s="51" t="s">
        <v>18</v>
      </c>
      <c r="G186" s="51" t="s">
        <v>3960</v>
      </c>
      <c r="H186" s="51" t="s">
        <v>31</v>
      </c>
    </row>
    <row r="187" spans="1:8" x14ac:dyDescent="0.3">
      <c r="A187" s="54" t="s">
        <v>4153</v>
      </c>
      <c r="B187" s="52" t="s">
        <v>611</v>
      </c>
      <c r="C187" s="52">
        <v>54</v>
      </c>
      <c r="D187" s="52" t="s">
        <v>16</v>
      </c>
      <c r="E187" s="52" t="s">
        <v>612</v>
      </c>
      <c r="F187" s="52" t="s">
        <v>88</v>
      </c>
      <c r="G187" s="52" t="s">
        <v>3960</v>
      </c>
      <c r="H187" s="52" t="s">
        <v>19</v>
      </c>
    </row>
    <row r="188" spans="1:8" x14ac:dyDescent="0.3">
      <c r="A188" s="53" t="s">
        <v>4154</v>
      </c>
      <c r="B188" s="51" t="s">
        <v>614</v>
      </c>
      <c r="C188" s="51">
        <v>53</v>
      </c>
      <c r="D188" s="51" t="s">
        <v>9</v>
      </c>
      <c r="E188" s="51" t="s">
        <v>615</v>
      </c>
      <c r="F188" s="51" t="s">
        <v>113</v>
      </c>
      <c r="G188" s="51" t="s">
        <v>3960</v>
      </c>
      <c r="H188" s="51" t="s">
        <v>31</v>
      </c>
    </row>
    <row r="189" spans="1:8" x14ac:dyDescent="0.3">
      <c r="A189" s="54" t="s">
        <v>4155</v>
      </c>
      <c r="B189" s="52" t="s">
        <v>617</v>
      </c>
      <c r="C189" s="52">
        <v>60</v>
      </c>
      <c r="D189" s="52" t="s">
        <v>16</v>
      </c>
      <c r="E189" s="52" t="s">
        <v>618</v>
      </c>
      <c r="F189" s="52" t="s">
        <v>22</v>
      </c>
      <c r="G189" s="52" t="s">
        <v>3960</v>
      </c>
      <c r="H189" s="52" t="s">
        <v>19</v>
      </c>
    </row>
    <row r="190" spans="1:8" x14ac:dyDescent="0.3">
      <c r="A190" s="53" t="s">
        <v>4156</v>
      </c>
      <c r="B190" s="51" t="s">
        <v>620</v>
      </c>
      <c r="C190" s="51">
        <v>42</v>
      </c>
      <c r="D190" s="51" t="s">
        <v>9</v>
      </c>
      <c r="E190" s="51" t="s">
        <v>621</v>
      </c>
      <c r="F190" s="51" t="s">
        <v>233</v>
      </c>
      <c r="G190" s="51" t="s">
        <v>3960</v>
      </c>
      <c r="H190" s="51" t="s">
        <v>31</v>
      </c>
    </row>
    <row r="191" spans="1:8" x14ac:dyDescent="0.3">
      <c r="A191" s="54" t="s">
        <v>4157</v>
      </c>
      <c r="B191" s="52" t="s">
        <v>623</v>
      </c>
      <c r="C191" s="52">
        <v>29</v>
      </c>
      <c r="D191" s="52" t="s">
        <v>9</v>
      </c>
      <c r="E191" s="52" t="s">
        <v>624</v>
      </c>
      <c r="F191" s="52" t="s">
        <v>588</v>
      </c>
      <c r="G191" s="52" t="s">
        <v>3960</v>
      </c>
      <c r="H191" s="52" t="s">
        <v>13</v>
      </c>
    </row>
    <row r="192" spans="1:8" x14ac:dyDescent="0.3">
      <c r="A192" s="53" t="s">
        <v>4158</v>
      </c>
      <c r="B192" s="51" t="s">
        <v>626</v>
      </c>
      <c r="C192" s="51">
        <v>21</v>
      </c>
      <c r="D192" s="51" t="s">
        <v>9</v>
      </c>
      <c r="E192" s="51" t="s">
        <v>627</v>
      </c>
      <c r="F192" s="51" t="s">
        <v>58</v>
      </c>
      <c r="G192" s="51" t="s">
        <v>3960</v>
      </c>
      <c r="H192" s="51" t="s">
        <v>26</v>
      </c>
    </row>
    <row r="193" spans="1:8" x14ac:dyDescent="0.3">
      <c r="A193" s="54" t="s">
        <v>4159</v>
      </c>
      <c r="B193" s="52" t="s">
        <v>629</v>
      </c>
      <c r="C193" s="52">
        <v>29</v>
      </c>
      <c r="D193" s="52" t="s">
        <v>16</v>
      </c>
      <c r="E193" s="52" t="s">
        <v>630</v>
      </c>
      <c r="F193" s="52" t="s">
        <v>25</v>
      </c>
      <c r="G193" s="52" t="s">
        <v>3960</v>
      </c>
      <c r="H193" s="52" t="s">
        <v>26</v>
      </c>
    </row>
    <row r="194" spans="1:8" x14ac:dyDescent="0.3">
      <c r="A194" s="53" t="s">
        <v>4160</v>
      </c>
      <c r="B194" s="51" t="s">
        <v>632</v>
      </c>
      <c r="C194" s="51">
        <v>26</v>
      </c>
      <c r="D194" s="51" t="s">
        <v>9</v>
      </c>
      <c r="E194" s="51" t="s">
        <v>633</v>
      </c>
      <c r="F194" s="51" t="s">
        <v>106</v>
      </c>
      <c r="G194" s="51" t="s">
        <v>3960</v>
      </c>
      <c r="H194" s="51" t="s">
        <v>13</v>
      </c>
    </row>
    <row r="195" spans="1:8" x14ac:dyDescent="0.3">
      <c r="A195" s="54" t="s">
        <v>4161</v>
      </c>
      <c r="B195" s="52" t="s">
        <v>635</v>
      </c>
      <c r="C195" s="52">
        <v>38</v>
      </c>
      <c r="D195" s="52" t="s">
        <v>9</v>
      </c>
      <c r="E195" s="52" t="s">
        <v>636</v>
      </c>
      <c r="F195" s="52" t="s">
        <v>81</v>
      </c>
      <c r="G195" s="52" t="s">
        <v>3960</v>
      </c>
      <c r="H195" s="52" t="s">
        <v>13</v>
      </c>
    </row>
    <row r="196" spans="1:8" x14ac:dyDescent="0.3">
      <c r="A196" s="53" t="s">
        <v>4162</v>
      </c>
      <c r="B196" s="51" t="s">
        <v>638</v>
      </c>
      <c r="C196" s="51">
        <v>46</v>
      </c>
      <c r="D196" s="51" t="s">
        <v>9</v>
      </c>
      <c r="E196" s="51" t="s">
        <v>639</v>
      </c>
      <c r="F196" s="51" t="s">
        <v>51</v>
      </c>
      <c r="G196" s="51" t="s">
        <v>3960</v>
      </c>
      <c r="H196" s="51" t="s">
        <v>13</v>
      </c>
    </row>
    <row r="197" spans="1:8" x14ac:dyDescent="0.3">
      <c r="A197" s="54" t="s">
        <v>4163</v>
      </c>
      <c r="B197" s="52" t="s">
        <v>641</v>
      </c>
      <c r="C197" s="52">
        <v>60</v>
      </c>
      <c r="D197" s="52" t="s">
        <v>9</v>
      </c>
      <c r="E197" s="52" t="s">
        <v>642</v>
      </c>
      <c r="F197" s="52" t="s">
        <v>133</v>
      </c>
      <c r="G197" s="52" t="s">
        <v>3960</v>
      </c>
      <c r="H197" s="52" t="s">
        <v>31</v>
      </c>
    </row>
    <row r="198" spans="1:8" x14ac:dyDescent="0.3">
      <c r="A198" s="53" t="s">
        <v>4164</v>
      </c>
      <c r="B198" s="51" t="s">
        <v>644</v>
      </c>
      <c r="C198" s="51">
        <v>18</v>
      </c>
      <c r="D198" s="51" t="s">
        <v>16</v>
      </c>
      <c r="E198" s="51" t="s">
        <v>645</v>
      </c>
      <c r="F198" s="51" t="s">
        <v>163</v>
      </c>
      <c r="G198" s="51" t="s">
        <v>3960</v>
      </c>
      <c r="H198" s="51" t="s">
        <v>19</v>
      </c>
    </row>
    <row r="199" spans="1:8" x14ac:dyDescent="0.3">
      <c r="A199" s="54" t="s">
        <v>4165</v>
      </c>
      <c r="B199" s="52" t="s">
        <v>647</v>
      </c>
      <c r="C199" s="52">
        <v>45</v>
      </c>
      <c r="D199" s="52" t="s">
        <v>16</v>
      </c>
      <c r="E199" s="52" t="s">
        <v>207</v>
      </c>
      <c r="F199" s="52" t="s">
        <v>201</v>
      </c>
      <c r="G199" s="52" t="s">
        <v>3960</v>
      </c>
      <c r="H199" s="52" t="s">
        <v>19</v>
      </c>
    </row>
    <row r="200" spans="1:8" x14ac:dyDescent="0.3">
      <c r="A200" s="53" t="s">
        <v>4166</v>
      </c>
      <c r="B200" s="51" t="s">
        <v>649</v>
      </c>
      <c r="C200" s="51">
        <v>54</v>
      </c>
      <c r="D200" s="51" t="s">
        <v>9</v>
      </c>
      <c r="E200" s="51" t="s">
        <v>650</v>
      </c>
      <c r="F200" s="51" t="s">
        <v>171</v>
      </c>
      <c r="G200" s="51" t="s">
        <v>3960</v>
      </c>
      <c r="H200" s="51" t="s">
        <v>26</v>
      </c>
    </row>
    <row r="201" spans="1:8" x14ac:dyDescent="0.3">
      <c r="A201" s="54" t="s">
        <v>4167</v>
      </c>
      <c r="B201" s="52" t="s">
        <v>652</v>
      </c>
      <c r="C201" s="52">
        <v>46</v>
      </c>
      <c r="D201" s="52" t="s">
        <v>9</v>
      </c>
      <c r="E201" s="52" t="s">
        <v>653</v>
      </c>
      <c r="F201" s="52" t="s">
        <v>237</v>
      </c>
      <c r="G201" s="52" t="s">
        <v>3960</v>
      </c>
      <c r="H201" s="52" t="s">
        <v>26</v>
      </c>
    </row>
    <row r="202" spans="1:8" x14ac:dyDescent="0.3">
      <c r="A202" s="53" t="s">
        <v>4168</v>
      </c>
      <c r="B202" s="51" t="s">
        <v>655</v>
      </c>
      <c r="C202" s="51">
        <v>30</v>
      </c>
      <c r="D202" s="51" t="s">
        <v>9</v>
      </c>
      <c r="E202" s="51" t="s">
        <v>656</v>
      </c>
      <c r="F202" s="51" t="s">
        <v>434</v>
      </c>
      <c r="G202" s="51" t="s">
        <v>3960</v>
      </c>
      <c r="H202" s="51" t="s">
        <v>19</v>
      </c>
    </row>
    <row r="203" spans="1:8" x14ac:dyDescent="0.3">
      <c r="A203" s="54" t="s">
        <v>4169</v>
      </c>
      <c r="B203" s="52" t="s">
        <v>658</v>
      </c>
      <c r="C203" s="52">
        <v>25</v>
      </c>
      <c r="D203" s="52" t="s">
        <v>16</v>
      </c>
      <c r="E203" s="52" t="s">
        <v>659</v>
      </c>
      <c r="F203" s="52" t="s">
        <v>156</v>
      </c>
      <c r="G203" s="52" t="s">
        <v>3960</v>
      </c>
      <c r="H203" s="52" t="s">
        <v>26</v>
      </c>
    </row>
    <row r="204" spans="1:8" x14ac:dyDescent="0.3">
      <c r="A204" s="53" t="s">
        <v>4170</v>
      </c>
      <c r="B204" s="51" t="s">
        <v>661</v>
      </c>
      <c r="C204" s="51">
        <v>37</v>
      </c>
      <c r="D204" s="51" t="s">
        <v>16</v>
      </c>
      <c r="E204" s="51" t="s">
        <v>662</v>
      </c>
      <c r="F204" s="51" t="s">
        <v>62</v>
      </c>
      <c r="G204" s="51" t="s">
        <v>3960</v>
      </c>
      <c r="H204" s="51" t="s">
        <v>19</v>
      </c>
    </row>
    <row r="205" spans="1:8" x14ac:dyDescent="0.3">
      <c r="A205" s="54" t="s">
        <v>4171</v>
      </c>
      <c r="B205" s="52" t="s">
        <v>664</v>
      </c>
      <c r="C205" s="52">
        <v>47</v>
      </c>
      <c r="D205" s="52" t="s">
        <v>9</v>
      </c>
      <c r="E205" s="52" t="s">
        <v>665</v>
      </c>
      <c r="F205" s="52" t="s">
        <v>267</v>
      </c>
      <c r="G205" s="52" t="s">
        <v>3960</v>
      </c>
      <c r="H205" s="52" t="s">
        <v>19</v>
      </c>
    </row>
    <row r="206" spans="1:8" x14ac:dyDescent="0.3">
      <c r="A206" s="53" t="s">
        <v>4172</v>
      </c>
      <c r="B206" s="51" t="s">
        <v>667</v>
      </c>
      <c r="C206" s="51">
        <v>52</v>
      </c>
      <c r="D206" s="51" t="s">
        <v>9</v>
      </c>
      <c r="E206" s="51" t="s">
        <v>668</v>
      </c>
      <c r="F206" s="51" t="s">
        <v>287</v>
      </c>
      <c r="G206" s="51" t="s">
        <v>3960</v>
      </c>
      <c r="H206" s="51" t="s">
        <v>19</v>
      </c>
    </row>
    <row r="207" spans="1:8" x14ac:dyDescent="0.3">
      <c r="A207" s="54" t="s">
        <v>4173</v>
      </c>
      <c r="B207" s="52" t="s">
        <v>670</v>
      </c>
      <c r="C207" s="52">
        <v>44</v>
      </c>
      <c r="D207" s="52" t="s">
        <v>16</v>
      </c>
      <c r="E207" s="52" t="s">
        <v>671</v>
      </c>
      <c r="F207" s="52" t="s">
        <v>88</v>
      </c>
      <c r="G207" s="52" t="s">
        <v>3960</v>
      </c>
      <c r="H207" s="52" t="s">
        <v>13</v>
      </c>
    </row>
    <row r="208" spans="1:8" x14ac:dyDescent="0.3">
      <c r="A208" s="53" t="s">
        <v>4174</v>
      </c>
      <c r="B208" s="51" t="s">
        <v>673</v>
      </c>
      <c r="C208" s="51">
        <v>26</v>
      </c>
      <c r="D208" s="51" t="s">
        <v>16</v>
      </c>
      <c r="E208" s="51" t="s">
        <v>674</v>
      </c>
      <c r="F208" s="51" t="s">
        <v>237</v>
      </c>
      <c r="G208" s="51" t="s">
        <v>3960</v>
      </c>
      <c r="H208" s="51" t="s">
        <v>31</v>
      </c>
    </row>
    <row r="209" spans="1:8" x14ac:dyDescent="0.3">
      <c r="A209" s="54" t="s">
        <v>4175</v>
      </c>
      <c r="B209" s="52" t="s">
        <v>676</v>
      </c>
      <c r="C209" s="52">
        <v>28</v>
      </c>
      <c r="D209" s="52" t="s">
        <v>16</v>
      </c>
      <c r="E209" s="52" t="s">
        <v>677</v>
      </c>
      <c r="F209" s="52" t="s">
        <v>88</v>
      </c>
      <c r="G209" s="52" t="s">
        <v>3960</v>
      </c>
      <c r="H209" s="52" t="s">
        <v>26</v>
      </c>
    </row>
    <row r="210" spans="1:8" x14ac:dyDescent="0.3">
      <c r="A210" s="53" t="s">
        <v>4176</v>
      </c>
      <c r="B210" s="51" t="s">
        <v>679</v>
      </c>
      <c r="C210" s="51">
        <v>54</v>
      </c>
      <c r="D210" s="51" t="s">
        <v>9</v>
      </c>
      <c r="E210" s="51" t="s">
        <v>680</v>
      </c>
      <c r="F210" s="51" t="s">
        <v>328</v>
      </c>
      <c r="G210" s="51" t="s">
        <v>3960</v>
      </c>
      <c r="H210" s="51" t="s">
        <v>19</v>
      </c>
    </row>
    <row r="211" spans="1:8" x14ac:dyDescent="0.3">
      <c r="A211" s="54" t="s">
        <v>4177</v>
      </c>
      <c r="B211" s="52" t="s">
        <v>682</v>
      </c>
      <c r="C211" s="52">
        <v>50</v>
      </c>
      <c r="D211" s="52" t="s">
        <v>16</v>
      </c>
      <c r="E211" s="52" t="s">
        <v>683</v>
      </c>
      <c r="F211" s="52" t="s">
        <v>434</v>
      </c>
      <c r="G211" s="52" t="s">
        <v>3960</v>
      </c>
      <c r="H211" s="52" t="s">
        <v>19</v>
      </c>
    </row>
    <row r="212" spans="1:8" x14ac:dyDescent="0.3">
      <c r="A212" s="53" t="s">
        <v>4178</v>
      </c>
      <c r="B212" s="51" t="s">
        <v>685</v>
      </c>
      <c r="C212" s="51">
        <v>48</v>
      </c>
      <c r="D212" s="51" t="s">
        <v>9</v>
      </c>
      <c r="E212" s="51" t="s">
        <v>686</v>
      </c>
      <c r="F212" s="51" t="s">
        <v>81</v>
      </c>
      <c r="G212" s="51" t="s">
        <v>3960</v>
      </c>
      <c r="H212" s="51" t="s">
        <v>31</v>
      </c>
    </row>
    <row r="213" spans="1:8" x14ac:dyDescent="0.3">
      <c r="A213" s="54" t="s">
        <v>4179</v>
      </c>
      <c r="B213" s="52" t="s">
        <v>688</v>
      </c>
      <c r="C213" s="52">
        <v>20</v>
      </c>
      <c r="D213" s="52" t="s">
        <v>16</v>
      </c>
      <c r="E213" s="52" t="s">
        <v>689</v>
      </c>
      <c r="F213" s="52" t="s">
        <v>92</v>
      </c>
      <c r="G213" s="52" t="s">
        <v>3960</v>
      </c>
      <c r="H213" s="52" t="s">
        <v>31</v>
      </c>
    </row>
    <row r="214" spans="1:8" x14ac:dyDescent="0.3">
      <c r="A214" s="53" t="s">
        <v>4180</v>
      </c>
      <c r="B214" s="51" t="s">
        <v>691</v>
      </c>
      <c r="C214" s="51">
        <v>63</v>
      </c>
      <c r="D214" s="51" t="s">
        <v>16</v>
      </c>
      <c r="E214" s="51" t="s">
        <v>692</v>
      </c>
      <c r="F214" s="51" t="s">
        <v>74</v>
      </c>
      <c r="G214" s="51" t="s">
        <v>3960</v>
      </c>
      <c r="H214" s="51" t="s">
        <v>19</v>
      </c>
    </row>
    <row r="215" spans="1:8" x14ac:dyDescent="0.3">
      <c r="A215" s="54" t="s">
        <v>4181</v>
      </c>
      <c r="B215" s="52" t="s">
        <v>694</v>
      </c>
      <c r="C215" s="52">
        <v>42</v>
      </c>
      <c r="D215" s="52" t="s">
        <v>16</v>
      </c>
      <c r="E215" s="52" t="s">
        <v>695</v>
      </c>
      <c r="F215" s="52" t="s">
        <v>18</v>
      </c>
      <c r="G215" s="52" t="s">
        <v>3960</v>
      </c>
      <c r="H215" s="52" t="s">
        <v>19</v>
      </c>
    </row>
    <row r="216" spans="1:8" x14ac:dyDescent="0.3">
      <c r="A216" s="53" t="s">
        <v>4182</v>
      </c>
      <c r="B216" s="51" t="s">
        <v>697</v>
      </c>
      <c r="C216" s="51">
        <v>61</v>
      </c>
      <c r="D216" s="51" t="s">
        <v>9</v>
      </c>
      <c r="E216" s="51" t="s">
        <v>698</v>
      </c>
      <c r="F216" s="51" t="s">
        <v>66</v>
      </c>
      <c r="G216" s="51" t="s">
        <v>3960</v>
      </c>
      <c r="H216" s="51" t="s">
        <v>13</v>
      </c>
    </row>
    <row r="217" spans="1:8" x14ac:dyDescent="0.3">
      <c r="A217" s="54" t="s">
        <v>4183</v>
      </c>
      <c r="B217" s="52" t="s">
        <v>700</v>
      </c>
      <c r="C217" s="52">
        <v>50</v>
      </c>
      <c r="D217" s="52" t="s">
        <v>16</v>
      </c>
      <c r="E217" s="52" t="s">
        <v>701</v>
      </c>
      <c r="F217" s="52" t="s">
        <v>35</v>
      </c>
      <c r="G217" s="52" t="s">
        <v>3960</v>
      </c>
      <c r="H217" s="52" t="s">
        <v>13</v>
      </c>
    </row>
    <row r="218" spans="1:8" x14ac:dyDescent="0.3">
      <c r="A218" s="53" t="s">
        <v>4184</v>
      </c>
      <c r="B218" s="51" t="s">
        <v>703</v>
      </c>
      <c r="C218" s="51">
        <v>44</v>
      </c>
      <c r="D218" s="51" t="s">
        <v>9</v>
      </c>
      <c r="E218" s="51" t="s">
        <v>704</v>
      </c>
      <c r="F218" s="51" t="s">
        <v>30</v>
      </c>
      <c r="G218" s="51" t="s">
        <v>3960</v>
      </c>
      <c r="H218" s="51" t="s">
        <v>19</v>
      </c>
    </row>
    <row r="219" spans="1:8" x14ac:dyDescent="0.3">
      <c r="A219" s="54" t="s">
        <v>4185</v>
      </c>
      <c r="B219" s="52" t="s">
        <v>706</v>
      </c>
      <c r="C219" s="52">
        <v>42</v>
      </c>
      <c r="D219" s="52" t="s">
        <v>9</v>
      </c>
      <c r="E219" s="52" t="s">
        <v>707</v>
      </c>
      <c r="F219" s="52" t="s">
        <v>113</v>
      </c>
      <c r="G219" s="52" t="s">
        <v>3960</v>
      </c>
      <c r="H219" s="52" t="s">
        <v>31</v>
      </c>
    </row>
    <row r="220" spans="1:8" x14ac:dyDescent="0.3">
      <c r="A220" s="53" t="s">
        <v>4186</v>
      </c>
      <c r="B220" s="51" t="s">
        <v>709</v>
      </c>
      <c r="C220" s="51">
        <v>46</v>
      </c>
      <c r="D220" s="51" t="s">
        <v>9</v>
      </c>
      <c r="E220" s="51" t="s">
        <v>710</v>
      </c>
      <c r="F220" s="51" t="s">
        <v>30</v>
      </c>
      <c r="G220" s="51" t="s">
        <v>3960</v>
      </c>
      <c r="H220" s="51" t="s">
        <v>19</v>
      </c>
    </row>
    <row r="221" spans="1:8" x14ac:dyDescent="0.3">
      <c r="A221" s="54" t="s">
        <v>4187</v>
      </c>
      <c r="B221" s="52" t="s">
        <v>712</v>
      </c>
      <c r="C221" s="52">
        <v>47</v>
      </c>
      <c r="D221" s="52" t="s">
        <v>16</v>
      </c>
      <c r="E221" s="52" t="s">
        <v>4492</v>
      </c>
      <c r="F221" s="52" t="s">
        <v>88</v>
      </c>
      <c r="G221" s="52" t="s">
        <v>3960</v>
      </c>
      <c r="H221" s="52" t="s">
        <v>13</v>
      </c>
    </row>
    <row r="222" spans="1:8" x14ac:dyDescent="0.3">
      <c r="A222" s="53" t="s">
        <v>4188</v>
      </c>
      <c r="B222" s="51" t="s">
        <v>714</v>
      </c>
      <c r="C222" s="51">
        <v>50</v>
      </c>
      <c r="D222" s="51" t="s">
        <v>16</v>
      </c>
      <c r="E222" s="51" t="s">
        <v>4493</v>
      </c>
      <c r="F222" s="51" t="s">
        <v>715</v>
      </c>
      <c r="G222" s="51" t="s">
        <v>3960</v>
      </c>
      <c r="H222" s="51" t="s">
        <v>26</v>
      </c>
    </row>
    <row r="223" spans="1:8" x14ac:dyDescent="0.3">
      <c r="A223" s="54" t="s">
        <v>4189</v>
      </c>
      <c r="B223" s="52" t="s">
        <v>717</v>
      </c>
      <c r="C223" s="52">
        <v>38</v>
      </c>
      <c r="D223" s="52" t="s">
        <v>9</v>
      </c>
      <c r="E223" s="52" t="s">
        <v>718</v>
      </c>
      <c r="F223" s="52" t="s">
        <v>81</v>
      </c>
      <c r="G223" s="52" t="s">
        <v>3960</v>
      </c>
      <c r="H223" s="52" t="s">
        <v>19</v>
      </c>
    </row>
    <row r="224" spans="1:8" x14ac:dyDescent="0.3">
      <c r="A224" s="53" t="s">
        <v>4190</v>
      </c>
      <c r="B224" s="51" t="s">
        <v>720</v>
      </c>
      <c r="C224" s="51">
        <v>35</v>
      </c>
      <c r="D224" s="51" t="s">
        <v>9</v>
      </c>
      <c r="E224" s="51" t="s">
        <v>721</v>
      </c>
      <c r="F224" s="51" t="s">
        <v>233</v>
      </c>
      <c r="G224" s="51" t="s">
        <v>3960</v>
      </c>
      <c r="H224" s="51" t="s">
        <v>19</v>
      </c>
    </row>
    <row r="225" spans="1:8" x14ac:dyDescent="0.3">
      <c r="A225" s="54" t="s">
        <v>4191</v>
      </c>
      <c r="B225" s="52" t="s">
        <v>723</v>
      </c>
      <c r="C225" s="52">
        <v>50</v>
      </c>
      <c r="D225" s="52" t="s">
        <v>9</v>
      </c>
      <c r="E225" s="52" t="s">
        <v>4494</v>
      </c>
      <c r="F225" s="52" t="s">
        <v>267</v>
      </c>
      <c r="G225" s="52" t="s">
        <v>3960</v>
      </c>
      <c r="H225" s="52" t="s">
        <v>19</v>
      </c>
    </row>
    <row r="226" spans="1:8" x14ac:dyDescent="0.3">
      <c r="A226" s="53" t="s">
        <v>4192</v>
      </c>
      <c r="B226" s="51" t="s">
        <v>725</v>
      </c>
      <c r="C226" s="51">
        <v>29</v>
      </c>
      <c r="D226" s="51" t="s">
        <v>9</v>
      </c>
      <c r="E226" s="51" t="s">
        <v>726</v>
      </c>
      <c r="F226" s="51" t="s">
        <v>113</v>
      </c>
      <c r="G226" s="51" t="s">
        <v>3960</v>
      </c>
      <c r="H226" s="51" t="s">
        <v>31</v>
      </c>
    </row>
    <row r="227" spans="1:8" x14ac:dyDescent="0.3">
      <c r="A227" s="54" t="s">
        <v>4193</v>
      </c>
      <c r="B227" s="52" t="s">
        <v>728</v>
      </c>
      <c r="C227" s="52">
        <v>46</v>
      </c>
      <c r="D227" s="52" t="s">
        <v>16</v>
      </c>
      <c r="E227" s="52" t="s">
        <v>729</v>
      </c>
      <c r="F227" s="52" t="s">
        <v>117</v>
      </c>
      <c r="G227" s="52" t="s">
        <v>3960</v>
      </c>
      <c r="H227" s="52" t="s">
        <v>19</v>
      </c>
    </row>
    <row r="228" spans="1:8" x14ac:dyDescent="0.3">
      <c r="A228" s="53" t="s">
        <v>4194</v>
      </c>
      <c r="B228" s="51" t="s">
        <v>731</v>
      </c>
      <c r="C228" s="51">
        <v>54</v>
      </c>
      <c r="D228" s="51" t="s">
        <v>9</v>
      </c>
      <c r="E228" s="51" t="s">
        <v>216</v>
      </c>
      <c r="F228" s="51" t="s">
        <v>163</v>
      </c>
      <c r="G228" s="51" t="s">
        <v>3960</v>
      </c>
      <c r="H228" s="51" t="s">
        <v>13</v>
      </c>
    </row>
    <row r="229" spans="1:8" x14ac:dyDescent="0.3">
      <c r="A229" s="54" t="s">
        <v>4195</v>
      </c>
      <c r="B229" s="52" t="s">
        <v>733</v>
      </c>
      <c r="C229" s="52">
        <v>63</v>
      </c>
      <c r="D229" s="52" t="s">
        <v>16</v>
      </c>
      <c r="E229" s="52" t="s">
        <v>734</v>
      </c>
      <c r="F229" s="52" t="s">
        <v>62</v>
      </c>
      <c r="G229" s="52" t="s">
        <v>3960</v>
      </c>
      <c r="H229" s="52" t="s">
        <v>13</v>
      </c>
    </row>
    <row r="230" spans="1:8" x14ac:dyDescent="0.3">
      <c r="A230" s="53" t="s">
        <v>4196</v>
      </c>
      <c r="B230" s="51" t="s">
        <v>736</v>
      </c>
      <c r="C230" s="51">
        <v>52</v>
      </c>
      <c r="D230" s="51" t="s">
        <v>16</v>
      </c>
      <c r="E230" s="51" t="s">
        <v>395</v>
      </c>
      <c r="F230" s="51" t="s">
        <v>117</v>
      </c>
      <c r="G230" s="51" t="s">
        <v>3960</v>
      </c>
      <c r="H230" s="51" t="s">
        <v>13</v>
      </c>
    </row>
    <row r="231" spans="1:8" x14ac:dyDescent="0.3">
      <c r="A231" s="54" t="s">
        <v>4197</v>
      </c>
      <c r="B231" s="52" t="s">
        <v>738</v>
      </c>
      <c r="C231" s="52">
        <v>32</v>
      </c>
      <c r="D231" s="52" t="s">
        <v>16</v>
      </c>
      <c r="E231" s="52" t="s">
        <v>739</v>
      </c>
      <c r="F231" s="52" t="s">
        <v>140</v>
      </c>
      <c r="G231" s="52" t="s">
        <v>3960</v>
      </c>
      <c r="H231" s="52" t="s">
        <v>26</v>
      </c>
    </row>
    <row r="232" spans="1:8" x14ac:dyDescent="0.3">
      <c r="A232" s="53" t="s">
        <v>4198</v>
      </c>
      <c r="B232" s="51" t="s">
        <v>741</v>
      </c>
      <c r="C232" s="51">
        <v>29</v>
      </c>
      <c r="D232" s="51" t="s">
        <v>9</v>
      </c>
      <c r="E232" s="51" t="s">
        <v>742</v>
      </c>
      <c r="F232" s="51" t="s">
        <v>250</v>
      </c>
      <c r="G232" s="51" t="s">
        <v>3960</v>
      </c>
      <c r="H232" s="51" t="s">
        <v>26</v>
      </c>
    </row>
    <row r="233" spans="1:8" x14ac:dyDescent="0.3">
      <c r="A233" s="54" t="s">
        <v>4199</v>
      </c>
      <c r="B233" s="52" t="s">
        <v>744</v>
      </c>
      <c r="C233" s="52">
        <v>22</v>
      </c>
      <c r="D233" s="52" t="s">
        <v>16</v>
      </c>
      <c r="E233" s="52" t="s">
        <v>745</v>
      </c>
      <c r="F233" s="52" t="s">
        <v>317</v>
      </c>
      <c r="G233" s="52" t="s">
        <v>3960</v>
      </c>
      <c r="H233" s="52" t="s">
        <v>26</v>
      </c>
    </row>
    <row r="234" spans="1:8" x14ac:dyDescent="0.3">
      <c r="A234" s="53" t="s">
        <v>4200</v>
      </c>
      <c r="B234" s="51" t="s">
        <v>747</v>
      </c>
      <c r="C234" s="51">
        <v>27</v>
      </c>
      <c r="D234" s="51" t="s">
        <v>16</v>
      </c>
      <c r="E234" s="51" t="s">
        <v>748</v>
      </c>
      <c r="F234" s="51" t="s">
        <v>88</v>
      </c>
      <c r="G234" s="51" t="s">
        <v>3960</v>
      </c>
      <c r="H234" s="51" t="s">
        <v>19</v>
      </c>
    </row>
    <row r="235" spans="1:8" x14ac:dyDescent="0.3">
      <c r="A235" s="54" t="s">
        <v>4201</v>
      </c>
      <c r="B235" s="52" t="s">
        <v>750</v>
      </c>
      <c r="C235" s="52">
        <v>59</v>
      </c>
      <c r="D235" s="52" t="s">
        <v>9</v>
      </c>
      <c r="E235" s="52" t="s">
        <v>751</v>
      </c>
      <c r="F235" s="52" t="s">
        <v>43</v>
      </c>
      <c r="G235" s="52" t="s">
        <v>3960</v>
      </c>
      <c r="H235" s="52" t="s">
        <v>31</v>
      </c>
    </row>
    <row r="236" spans="1:8" x14ac:dyDescent="0.3">
      <c r="A236" s="53" t="s">
        <v>4202</v>
      </c>
      <c r="B236" s="51" t="s">
        <v>753</v>
      </c>
      <c r="C236" s="51">
        <v>43</v>
      </c>
      <c r="D236" s="51" t="s">
        <v>16</v>
      </c>
      <c r="E236" s="51" t="s">
        <v>754</v>
      </c>
      <c r="F236" s="51" t="s">
        <v>62</v>
      </c>
      <c r="G236" s="51" t="s">
        <v>3960</v>
      </c>
      <c r="H236" s="51" t="s">
        <v>13</v>
      </c>
    </row>
    <row r="237" spans="1:8" x14ac:dyDescent="0.3">
      <c r="A237" s="54" t="s">
        <v>4203</v>
      </c>
      <c r="B237" s="52" t="s">
        <v>756</v>
      </c>
      <c r="C237" s="52">
        <v>28</v>
      </c>
      <c r="D237" s="52" t="s">
        <v>16</v>
      </c>
      <c r="E237" s="52" t="s">
        <v>757</v>
      </c>
      <c r="F237" s="52" t="s">
        <v>92</v>
      </c>
      <c r="G237" s="52" t="s">
        <v>3960</v>
      </c>
      <c r="H237" s="52" t="s">
        <v>26</v>
      </c>
    </row>
    <row r="238" spans="1:8" x14ac:dyDescent="0.3">
      <c r="A238" s="53" t="s">
        <v>4204</v>
      </c>
      <c r="B238" s="51" t="s">
        <v>759</v>
      </c>
      <c r="C238" s="51">
        <v>42</v>
      </c>
      <c r="D238" s="51" t="s">
        <v>16</v>
      </c>
      <c r="E238" s="51" t="s">
        <v>760</v>
      </c>
      <c r="F238" s="51" t="s">
        <v>287</v>
      </c>
      <c r="G238" s="51" t="s">
        <v>3960</v>
      </c>
      <c r="H238" s="51" t="s">
        <v>26</v>
      </c>
    </row>
    <row r="239" spans="1:8" x14ac:dyDescent="0.3">
      <c r="A239" s="54" t="s">
        <v>4205</v>
      </c>
      <c r="B239" s="52" t="s">
        <v>762</v>
      </c>
      <c r="C239" s="52">
        <v>41</v>
      </c>
      <c r="D239" s="52" t="s">
        <v>16</v>
      </c>
      <c r="E239" s="52" t="s">
        <v>763</v>
      </c>
      <c r="F239" s="52" t="s">
        <v>66</v>
      </c>
      <c r="G239" s="52" t="s">
        <v>3960</v>
      </c>
      <c r="H239" s="52" t="s">
        <v>13</v>
      </c>
    </row>
    <row r="240" spans="1:8" x14ac:dyDescent="0.3">
      <c r="A240" s="53" t="s">
        <v>4206</v>
      </c>
      <c r="B240" s="51" t="s">
        <v>765</v>
      </c>
      <c r="C240" s="51">
        <v>40</v>
      </c>
      <c r="D240" s="51" t="s">
        <v>9</v>
      </c>
      <c r="E240" s="51" t="s">
        <v>766</v>
      </c>
      <c r="F240" s="51" t="s">
        <v>43</v>
      </c>
      <c r="G240" s="51" t="s">
        <v>3960</v>
      </c>
      <c r="H240" s="51" t="s">
        <v>19</v>
      </c>
    </row>
    <row r="241" spans="1:8" x14ac:dyDescent="0.3">
      <c r="A241" s="54" t="s">
        <v>4207</v>
      </c>
      <c r="B241" s="52" t="s">
        <v>768</v>
      </c>
      <c r="C241" s="52">
        <v>58</v>
      </c>
      <c r="D241" s="52" t="s">
        <v>16</v>
      </c>
      <c r="E241" s="52" t="s">
        <v>769</v>
      </c>
      <c r="F241" s="52" t="s">
        <v>184</v>
      </c>
      <c r="G241" s="52" t="s">
        <v>3960</v>
      </c>
      <c r="H241" s="52" t="s">
        <v>19</v>
      </c>
    </row>
    <row r="242" spans="1:8" x14ac:dyDescent="0.3">
      <c r="A242" s="53" t="s">
        <v>4208</v>
      </c>
      <c r="B242" s="51" t="s">
        <v>771</v>
      </c>
      <c r="C242" s="51">
        <v>59</v>
      </c>
      <c r="D242" s="51" t="s">
        <v>16</v>
      </c>
      <c r="E242" s="51" t="s">
        <v>772</v>
      </c>
      <c r="F242" s="51" t="s">
        <v>156</v>
      </c>
      <c r="G242" s="51" t="s">
        <v>3960</v>
      </c>
      <c r="H242" s="51" t="s">
        <v>19</v>
      </c>
    </row>
    <row r="243" spans="1:8" x14ac:dyDescent="0.3">
      <c r="A243" s="54" t="s">
        <v>4209</v>
      </c>
      <c r="B243" s="52" t="s">
        <v>774</v>
      </c>
      <c r="C243" s="52">
        <v>31</v>
      </c>
      <c r="D243" s="52" t="s">
        <v>9</v>
      </c>
      <c r="E243" s="52" t="s">
        <v>775</v>
      </c>
      <c r="F243" s="52" t="s">
        <v>287</v>
      </c>
      <c r="G243" s="52" t="s">
        <v>3960</v>
      </c>
      <c r="H243" s="52" t="s">
        <v>19</v>
      </c>
    </row>
    <row r="244" spans="1:8" x14ac:dyDescent="0.3">
      <c r="A244" s="53" t="s">
        <v>4210</v>
      </c>
      <c r="B244" s="51" t="s">
        <v>777</v>
      </c>
      <c r="C244" s="51">
        <v>58</v>
      </c>
      <c r="D244" s="51" t="s">
        <v>16</v>
      </c>
      <c r="E244" s="51" t="s">
        <v>778</v>
      </c>
      <c r="F244" s="51" t="s">
        <v>167</v>
      </c>
      <c r="G244" s="51" t="s">
        <v>3960</v>
      </c>
      <c r="H244" s="51" t="s">
        <v>31</v>
      </c>
    </row>
    <row r="245" spans="1:8" x14ac:dyDescent="0.3">
      <c r="A245" s="54" t="s">
        <v>4211</v>
      </c>
      <c r="B245" s="52" t="s">
        <v>780</v>
      </c>
      <c r="C245" s="52">
        <v>56</v>
      </c>
      <c r="D245" s="52" t="s">
        <v>16</v>
      </c>
      <c r="E245" s="52" t="s">
        <v>781</v>
      </c>
      <c r="F245" s="52" t="s">
        <v>359</v>
      </c>
      <c r="G245" s="52" t="s">
        <v>3960</v>
      </c>
      <c r="H245" s="52" t="s">
        <v>13</v>
      </c>
    </row>
    <row r="246" spans="1:8" x14ac:dyDescent="0.3">
      <c r="A246" s="53" t="s">
        <v>4212</v>
      </c>
      <c r="B246" s="51" t="s">
        <v>783</v>
      </c>
      <c r="C246" s="51">
        <v>19</v>
      </c>
      <c r="D246" s="51" t="s">
        <v>9</v>
      </c>
      <c r="E246" s="51" t="s">
        <v>784</v>
      </c>
      <c r="F246" s="51" t="s">
        <v>117</v>
      </c>
      <c r="G246" s="51" t="s">
        <v>3960</v>
      </c>
      <c r="H246" s="51" t="s">
        <v>26</v>
      </c>
    </row>
    <row r="247" spans="1:8" x14ac:dyDescent="0.3">
      <c r="A247" s="54" t="s">
        <v>4213</v>
      </c>
      <c r="B247" s="52" t="s">
        <v>786</v>
      </c>
      <c r="C247" s="52">
        <v>57</v>
      </c>
      <c r="D247" s="52" t="s">
        <v>16</v>
      </c>
      <c r="E247" s="52" t="s">
        <v>787</v>
      </c>
      <c r="F247" s="52" t="s">
        <v>156</v>
      </c>
      <c r="G247" s="52" t="s">
        <v>3960</v>
      </c>
      <c r="H247" s="52" t="s">
        <v>19</v>
      </c>
    </row>
    <row r="248" spans="1:8" x14ac:dyDescent="0.3">
      <c r="A248" s="53" t="s">
        <v>4214</v>
      </c>
      <c r="B248" s="51" t="s">
        <v>789</v>
      </c>
      <c r="C248" s="51">
        <v>58</v>
      </c>
      <c r="D248" s="51" t="s">
        <v>9</v>
      </c>
      <c r="E248" s="51" t="s">
        <v>790</v>
      </c>
      <c r="F248" s="51" t="s">
        <v>291</v>
      </c>
      <c r="G248" s="51" t="s">
        <v>3960</v>
      </c>
      <c r="H248" s="51" t="s">
        <v>26</v>
      </c>
    </row>
    <row r="249" spans="1:8" x14ac:dyDescent="0.3">
      <c r="A249" s="54" t="s">
        <v>4215</v>
      </c>
      <c r="B249" s="52" t="s">
        <v>792</v>
      </c>
      <c r="C249" s="52">
        <v>32</v>
      </c>
      <c r="D249" s="52" t="s">
        <v>9</v>
      </c>
      <c r="E249" s="52" t="s">
        <v>793</v>
      </c>
      <c r="F249" s="52" t="s">
        <v>47</v>
      </c>
      <c r="G249" s="52" t="s">
        <v>3960</v>
      </c>
      <c r="H249" s="52" t="s">
        <v>19</v>
      </c>
    </row>
    <row r="250" spans="1:8" x14ac:dyDescent="0.3">
      <c r="A250" s="53" t="s">
        <v>4216</v>
      </c>
      <c r="B250" s="51" t="s">
        <v>795</v>
      </c>
      <c r="C250" s="51">
        <v>19</v>
      </c>
      <c r="D250" s="51" t="s">
        <v>9</v>
      </c>
      <c r="E250" s="51" t="s">
        <v>796</v>
      </c>
      <c r="F250" s="51" t="s">
        <v>184</v>
      </c>
      <c r="G250" s="51" t="s">
        <v>3960</v>
      </c>
      <c r="H250" s="51" t="s">
        <v>13</v>
      </c>
    </row>
    <row r="251" spans="1:8" x14ac:dyDescent="0.3">
      <c r="A251" s="54" t="s">
        <v>4217</v>
      </c>
      <c r="B251" s="52" t="s">
        <v>798</v>
      </c>
      <c r="C251" s="52">
        <v>41</v>
      </c>
      <c r="D251" s="52" t="s">
        <v>16</v>
      </c>
      <c r="E251" s="52" t="s">
        <v>799</v>
      </c>
      <c r="F251" s="52" t="s">
        <v>58</v>
      </c>
      <c r="G251" s="52" t="s">
        <v>3960</v>
      </c>
      <c r="H251" s="52" t="s">
        <v>13</v>
      </c>
    </row>
    <row r="252" spans="1:8" x14ac:dyDescent="0.3">
      <c r="A252" s="53" t="s">
        <v>4218</v>
      </c>
      <c r="B252" s="51" t="s">
        <v>801</v>
      </c>
      <c r="C252" s="51">
        <v>48</v>
      </c>
      <c r="D252" s="51" t="s">
        <v>9</v>
      </c>
      <c r="E252" s="51" t="s">
        <v>802</v>
      </c>
      <c r="F252" s="51" t="s">
        <v>92</v>
      </c>
      <c r="G252" s="51" t="s">
        <v>3960</v>
      </c>
      <c r="H252" s="51" t="s">
        <v>19</v>
      </c>
    </row>
    <row r="253" spans="1:8" x14ac:dyDescent="0.3">
      <c r="A253" s="54" t="s">
        <v>4219</v>
      </c>
      <c r="B253" s="52" t="s">
        <v>804</v>
      </c>
      <c r="C253" s="52">
        <v>64</v>
      </c>
      <c r="D253" s="52" t="s">
        <v>9</v>
      </c>
      <c r="E253" s="52" t="s">
        <v>805</v>
      </c>
      <c r="F253" s="52" t="s">
        <v>22</v>
      </c>
      <c r="G253" s="52" t="s">
        <v>3960</v>
      </c>
      <c r="H253" s="52" t="s">
        <v>31</v>
      </c>
    </row>
    <row r="254" spans="1:8" x14ac:dyDescent="0.3">
      <c r="A254" s="53" t="s">
        <v>4220</v>
      </c>
      <c r="B254" s="51" t="s">
        <v>807</v>
      </c>
      <c r="C254" s="51">
        <v>26</v>
      </c>
      <c r="D254" s="51" t="s">
        <v>9</v>
      </c>
      <c r="E254" s="51" t="s">
        <v>808</v>
      </c>
      <c r="F254" s="51" t="s">
        <v>39</v>
      </c>
      <c r="G254" s="51" t="s">
        <v>3960</v>
      </c>
      <c r="H254" s="51" t="s">
        <v>31</v>
      </c>
    </row>
    <row r="255" spans="1:8" x14ac:dyDescent="0.3">
      <c r="A255" s="54" t="s">
        <v>4221</v>
      </c>
      <c r="B255" s="52" t="s">
        <v>4478</v>
      </c>
      <c r="C255" s="52">
        <v>32</v>
      </c>
      <c r="D255" s="52" t="s">
        <v>9</v>
      </c>
      <c r="E255" s="52" t="s">
        <v>811</v>
      </c>
      <c r="F255" s="52" t="s">
        <v>324</v>
      </c>
      <c r="G255" s="52" t="s">
        <v>3960</v>
      </c>
      <c r="H255" s="52" t="s">
        <v>26</v>
      </c>
    </row>
    <row r="256" spans="1:8" x14ac:dyDescent="0.3">
      <c r="A256" s="53" t="s">
        <v>4222</v>
      </c>
      <c r="B256" s="51" t="s">
        <v>813</v>
      </c>
      <c r="C256" s="51">
        <v>34</v>
      </c>
      <c r="D256" s="51" t="s">
        <v>9</v>
      </c>
      <c r="E256" s="51" t="s">
        <v>814</v>
      </c>
      <c r="F256" s="51" t="s">
        <v>163</v>
      </c>
      <c r="G256" s="51" t="s">
        <v>3960</v>
      </c>
      <c r="H256" s="51" t="s">
        <v>31</v>
      </c>
    </row>
    <row r="257" spans="1:8" x14ac:dyDescent="0.3">
      <c r="A257" s="54" t="s">
        <v>4223</v>
      </c>
      <c r="B257" s="52" t="s">
        <v>816</v>
      </c>
      <c r="C257" s="52">
        <v>21</v>
      </c>
      <c r="D257" s="52" t="s">
        <v>9</v>
      </c>
      <c r="E257" s="52" t="s">
        <v>817</v>
      </c>
      <c r="F257" s="52" t="s">
        <v>25</v>
      </c>
      <c r="G257" s="52" t="s">
        <v>3960</v>
      </c>
      <c r="H257" s="52" t="s">
        <v>13</v>
      </c>
    </row>
    <row r="258" spans="1:8" x14ac:dyDescent="0.3">
      <c r="A258" s="53" t="s">
        <v>4224</v>
      </c>
      <c r="B258" s="51" t="s">
        <v>819</v>
      </c>
      <c r="C258" s="51">
        <v>57</v>
      </c>
      <c r="D258" s="51" t="s">
        <v>9</v>
      </c>
      <c r="E258" s="51" t="s">
        <v>820</v>
      </c>
      <c r="F258" s="51" t="s">
        <v>291</v>
      </c>
      <c r="G258" s="51" t="s">
        <v>3960</v>
      </c>
      <c r="H258" s="51" t="s">
        <v>19</v>
      </c>
    </row>
    <row r="259" spans="1:8" x14ac:dyDescent="0.3">
      <c r="A259" s="54" t="s">
        <v>4225</v>
      </c>
      <c r="B259" s="52" t="s">
        <v>822</v>
      </c>
      <c r="C259" s="52">
        <v>42</v>
      </c>
      <c r="D259" s="52" t="s">
        <v>9</v>
      </c>
      <c r="E259" s="52" t="s">
        <v>823</v>
      </c>
      <c r="F259" s="52" t="s">
        <v>715</v>
      </c>
      <c r="G259" s="52" t="s">
        <v>3960</v>
      </c>
      <c r="H259" s="52" t="s">
        <v>31</v>
      </c>
    </row>
    <row r="260" spans="1:8" x14ac:dyDescent="0.3">
      <c r="A260" s="53" t="s">
        <v>4226</v>
      </c>
      <c r="B260" s="51" t="s">
        <v>825</v>
      </c>
      <c r="C260" s="51">
        <v>24</v>
      </c>
      <c r="D260" s="51" t="s">
        <v>16</v>
      </c>
      <c r="E260" s="51" t="s">
        <v>826</v>
      </c>
      <c r="F260" s="51" t="s">
        <v>359</v>
      </c>
      <c r="G260" s="51" t="s">
        <v>3960</v>
      </c>
      <c r="H260" s="51" t="s">
        <v>19</v>
      </c>
    </row>
    <row r="261" spans="1:8" x14ac:dyDescent="0.3">
      <c r="A261" s="54" t="s">
        <v>4227</v>
      </c>
      <c r="B261" s="52" t="s">
        <v>828</v>
      </c>
      <c r="C261" s="52">
        <v>32</v>
      </c>
      <c r="D261" s="52" t="s">
        <v>16</v>
      </c>
      <c r="E261" s="52" t="s">
        <v>829</v>
      </c>
      <c r="F261" s="52" t="s">
        <v>96</v>
      </c>
      <c r="G261" s="52" t="s">
        <v>3960</v>
      </c>
      <c r="H261" s="52" t="s">
        <v>31</v>
      </c>
    </row>
    <row r="262" spans="1:8" x14ac:dyDescent="0.3">
      <c r="A262" s="53" t="s">
        <v>4228</v>
      </c>
      <c r="B262" s="51" t="s">
        <v>831</v>
      </c>
      <c r="C262" s="51">
        <v>63</v>
      </c>
      <c r="D262" s="51" t="s">
        <v>16</v>
      </c>
      <c r="E262" s="51" t="s">
        <v>832</v>
      </c>
      <c r="F262" s="51" t="s">
        <v>133</v>
      </c>
      <c r="G262" s="51" t="s">
        <v>3960</v>
      </c>
      <c r="H262" s="51" t="s">
        <v>19</v>
      </c>
    </row>
    <row r="263" spans="1:8" x14ac:dyDescent="0.3">
      <c r="A263" s="54" t="s">
        <v>4229</v>
      </c>
      <c r="B263" s="52" t="s">
        <v>834</v>
      </c>
      <c r="C263" s="52">
        <v>27</v>
      </c>
      <c r="D263" s="52" t="s">
        <v>16</v>
      </c>
      <c r="E263" s="52" t="s">
        <v>835</v>
      </c>
      <c r="F263" s="52" t="s">
        <v>35</v>
      </c>
      <c r="G263" s="52" t="s">
        <v>3960</v>
      </c>
      <c r="H263" s="52" t="s">
        <v>31</v>
      </c>
    </row>
    <row r="264" spans="1:8" x14ac:dyDescent="0.3">
      <c r="A264" s="53" t="s">
        <v>4230</v>
      </c>
      <c r="B264" s="51" t="s">
        <v>837</v>
      </c>
      <c r="C264" s="51">
        <v>60</v>
      </c>
      <c r="D264" s="51" t="s">
        <v>16</v>
      </c>
      <c r="E264" s="51" t="s">
        <v>838</v>
      </c>
      <c r="F264" s="51" t="s">
        <v>66</v>
      </c>
      <c r="G264" s="51" t="s">
        <v>3960</v>
      </c>
      <c r="H264" s="51" t="s">
        <v>31</v>
      </c>
    </row>
    <row r="265" spans="1:8" x14ac:dyDescent="0.3">
      <c r="A265" s="54" t="s">
        <v>4231</v>
      </c>
      <c r="B265" s="52" t="s">
        <v>840</v>
      </c>
      <c r="C265" s="52">
        <v>50</v>
      </c>
      <c r="D265" s="52" t="s">
        <v>9</v>
      </c>
      <c r="E265" s="52" t="s">
        <v>841</v>
      </c>
      <c r="F265" s="52" t="s">
        <v>328</v>
      </c>
      <c r="G265" s="52" t="s">
        <v>3960</v>
      </c>
      <c r="H265" s="52" t="s">
        <v>26</v>
      </c>
    </row>
    <row r="266" spans="1:8" x14ac:dyDescent="0.3">
      <c r="A266" s="53" t="s">
        <v>4232</v>
      </c>
      <c r="B266" s="51" t="s">
        <v>843</v>
      </c>
      <c r="C266" s="51">
        <v>25</v>
      </c>
      <c r="D266" s="51" t="s">
        <v>9</v>
      </c>
      <c r="E266" s="51" t="s">
        <v>844</v>
      </c>
      <c r="F266" s="51" t="s">
        <v>845</v>
      </c>
      <c r="G266" s="51" t="s">
        <v>3960</v>
      </c>
      <c r="H266" s="51" t="s">
        <v>13</v>
      </c>
    </row>
    <row r="267" spans="1:8" x14ac:dyDescent="0.3">
      <c r="A267" s="54" t="s">
        <v>4233</v>
      </c>
      <c r="B267" s="52" t="s">
        <v>847</v>
      </c>
      <c r="C267" s="52">
        <v>38</v>
      </c>
      <c r="D267" s="52" t="s">
        <v>9</v>
      </c>
      <c r="E267" s="52" t="s">
        <v>848</v>
      </c>
      <c r="F267" s="52" t="s">
        <v>237</v>
      </c>
      <c r="G267" s="52" t="s">
        <v>3960</v>
      </c>
      <c r="H267" s="52" t="s">
        <v>31</v>
      </c>
    </row>
    <row r="268" spans="1:8" x14ac:dyDescent="0.3">
      <c r="A268" s="53" t="s">
        <v>4234</v>
      </c>
      <c r="B268" s="51" t="s">
        <v>850</v>
      </c>
      <c r="C268" s="51">
        <v>32</v>
      </c>
      <c r="D268" s="51" t="s">
        <v>16</v>
      </c>
      <c r="E268" s="51" t="s">
        <v>851</v>
      </c>
      <c r="F268" s="51" t="s">
        <v>588</v>
      </c>
      <c r="G268" s="51" t="s">
        <v>3960</v>
      </c>
      <c r="H268" s="51" t="s">
        <v>26</v>
      </c>
    </row>
    <row r="269" spans="1:8" x14ac:dyDescent="0.3">
      <c r="A269" s="54" t="s">
        <v>4235</v>
      </c>
      <c r="B269" s="52" t="s">
        <v>853</v>
      </c>
      <c r="C269" s="52">
        <v>18</v>
      </c>
      <c r="D269" s="52" t="s">
        <v>9</v>
      </c>
      <c r="E269" s="52" t="s">
        <v>781</v>
      </c>
      <c r="F269" s="52" t="s">
        <v>66</v>
      </c>
      <c r="G269" s="52" t="s">
        <v>3960</v>
      </c>
      <c r="H269" s="52" t="s">
        <v>26</v>
      </c>
    </row>
    <row r="270" spans="1:8" x14ac:dyDescent="0.3">
      <c r="A270" s="53" t="s">
        <v>4236</v>
      </c>
      <c r="B270" s="51" t="s">
        <v>855</v>
      </c>
      <c r="C270" s="51">
        <v>53</v>
      </c>
      <c r="D270" s="51" t="s">
        <v>16</v>
      </c>
      <c r="E270" s="51" t="s">
        <v>856</v>
      </c>
      <c r="F270" s="51" t="s">
        <v>201</v>
      </c>
      <c r="G270" s="51" t="s">
        <v>3960</v>
      </c>
      <c r="H270" s="51" t="s">
        <v>26</v>
      </c>
    </row>
    <row r="271" spans="1:8" x14ac:dyDescent="0.3">
      <c r="A271" s="54" t="s">
        <v>4237</v>
      </c>
      <c r="B271" s="52" t="s">
        <v>858</v>
      </c>
      <c r="C271" s="52">
        <v>45</v>
      </c>
      <c r="D271" s="52" t="s">
        <v>16</v>
      </c>
      <c r="E271" s="52" t="s">
        <v>859</v>
      </c>
      <c r="F271" s="52" t="s">
        <v>30</v>
      </c>
      <c r="G271" s="52" t="s">
        <v>3960</v>
      </c>
      <c r="H271" s="52" t="s">
        <v>31</v>
      </c>
    </row>
    <row r="272" spans="1:8" x14ac:dyDescent="0.3">
      <c r="A272" s="53" t="s">
        <v>4238</v>
      </c>
      <c r="B272" s="51" t="s">
        <v>861</v>
      </c>
      <c r="C272" s="51">
        <v>31</v>
      </c>
      <c r="D272" s="51" t="s">
        <v>16</v>
      </c>
      <c r="E272" s="51" t="s">
        <v>862</v>
      </c>
      <c r="F272" s="51" t="s">
        <v>328</v>
      </c>
      <c r="G272" s="51" t="s">
        <v>3960</v>
      </c>
      <c r="H272" s="51" t="s">
        <v>13</v>
      </c>
    </row>
    <row r="273" spans="1:8" x14ac:dyDescent="0.3">
      <c r="A273" s="54" t="s">
        <v>4239</v>
      </c>
      <c r="B273" s="52" t="s">
        <v>4479</v>
      </c>
      <c r="C273" s="52">
        <v>64</v>
      </c>
      <c r="D273" s="52" t="s">
        <v>9</v>
      </c>
      <c r="E273" s="52" t="s">
        <v>865</v>
      </c>
      <c r="F273" s="52" t="s">
        <v>70</v>
      </c>
      <c r="G273" s="52" t="s">
        <v>3960</v>
      </c>
      <c r="H273" s="52" t="s">
        <v>19</v>
      </c>
    </row>
    <row r="274" spans="1:8" x14ac:dyDescent="0.3">
      <c r="A274" s="53" t="s">
        <v>4240</v>
      </c>
      <c r="B274" s="51" t="s">
        <v>867</v>
      </c>
      <c r="C274" s="51">
        <v>48</v>
      </c>
      <c r="D274" s="51" t="s">
        <v>16</v>
      </c>
      <c r="E274" s="51" t="s">
        <v>868</v>
      </c>
      <c r="F274" s="51" t="s">
        <v>30</v>
      </c>
      <c r="G274" s="51" t="s">
        <v>3960</v>
      </c>
      <c r="H274" s="51" t="s">
        <v>13</v>
      </c>
    </row>
    <row r="275" spans="1:8" x14ac:dyDescent="0.3">
      <c r="A275" s="54" t="s">
        <v>4241</v>
      </c>
      <c r="B275" s="52" t="s">
        <v>870</v>
      </c>
      <c r="C275" s="52">
        <v>23</v>
      </c>
      <c r="D275" s="52" t="s">
        <v>9</v>
      </c>
      <c r="E275" s="52" t="s">
        <v>871</v>
      </c>
      <c r="F275" s="52" t="s">
        <v>313</v>
      </c>
      <c r="G275" s="52" t="s">
        <v>3960</v>
      </c>
      <c r="H275" s="52" t="s">
        <v>26</v>
      </c>
    </row>
    <row r="276" spans="1:8" x14ac:dyDescent="0.3">
      <c r="A276" s="53" t="s">
        <v>4242</v>
      </c>
      <c r="B276" s="51" t="s">
        <v>873</v>
      </c>
      <c r="C276" s="51">
        <v>38</v>
      </c>
      <c r="D276" s="51" t="s">
        <v>9</v>
      </c>
      <c r="E276" s="51" t="s">
        <v>874</v>
      </c>
      <c r="F276" s="51" t="s">
        <v>171</v>
      </c>
      <c r="G276" s="51" t="s">
        <v>3960</v>
      </c>
      <c r="H276" s="51" t="s">
        <v>31</v>
      </c>
    </row>
    <row r="277" spans="1:8" x14ac:dyDescent="0.3">
      <c r="A277" s="54" t="s">
        <v>4243</v>
      </c>
      <c r="B277" s="52" t="s">
        <v>876</v>
      </c>
      <c r="C277" s="52">
        <v>22</v>
      </c>
      <c r="D277" s="52" t="s">
        <v>9</v>
      </c>
      <c r="E277" s="52" t="s">
        <v>877</v>
      </c>
      <c r="F277" s="52" t="s">
        <v>588</v>
      </c>
      <c r="G277" s="52" t="s">
        <v>3960</v>
      </c>
      <c r="H277" s="52" t="s">
        <v>13</v>
      </c>
    </row>
    <row r="278" spans="1:8" x14ac:dyDescent="0.3">
      <c r="A278" s="53" t="s">
        <v>4244</v>
      </c>
      <c r="B278" s="51" t="s">
        <v>879</v>
      </c>
      <c r="C278" s="51">
        <v>38</v>
      </c>
      <c r="D278" s="51" t="s">
        <v>9</v>
      </c>
      <c r="E278" s="51" t="s">
        <v>880</v>
      </c>
      <c r="F278" s="51" t="s">
        <v>184</v>
      </c>
      <c r="G278" s="51" t="s">
        <v>3960</v>
      </c>
      <c r="H278" s="51" t="s">
        <v>13</v>
      </c>
    </row>
    <row r="279" spans="1:8" x14ac:dyDescent="0.3">
      <c r="A279" s="54" t="s">
        <v>4245</v>
      </c>
      <c r="B279" s="52" t="s">
        <v>882</v>
      </c>
      <c r="C279" s="52">
        <v>22</v>
      </c>
      <c r="D279" s="52" t="s">
        <v>16</v>
      </c>
      <c r="E279" s="52" t="s">
        <v>883</v>
      </c>
      <c r="F279" s="52" t="s">
        <v>274</v>
      </c>
      <c r="G279" s="52" t="s">
        <v>3960</v>
      </c>
      <c r="H279" s="52" t="s">
        <v>19</v>
      </c>
    </row>
    <row r="280" spans="1:8" x14ac:dyDescent="0.3">
      <c r="A280" s="53" t="s">
        <v>4246</v>
      </c>
      <c r="B280" s="51" t="s">
        <v>885</v>
      </c>
      <c r="C280" s="51">
        <v>42</v>
      </c>
      <c r="D280" s="51" t="s">
        <v>16</v>
      </c>
      <c r="E280" s="51" t="s">
        <v>886</v>
      </c>
      <c r="F280" s="51" t="s">
        <v>217</v>
      </c>
      <c r="G280" s="51" t="s">
        <v>3960</v>
      </c>
      <c r="H280" s="51" t="s">
        <v>19</v>
      </c>
    </row>
    <row r="281" spans="1:8" x14ac:dyDescent="0.3">
      <c r="A281" s="54" t="s">
        <v>4247</v>
      </c>
      <c r="B281" s="52" t="s">
        <v>888</v>
      </c>
      <c r="C281" s="52">
        <v>21</v>
      </c>
      <c r="D281" s="52" t="s">
        <v>16</v>
      </c>
      <c r="E281" s="52" t="s">
        <v>889</v>
      </c>
      <c r="F281" s="52" t="s">
        <v>25</v>
      </c>
      <c r="G281" s="52" t="s">
        <v>3960</v>
      </c>
      <c r="H281" s="52" t="s">
        <v>26</v>
      </c>
    </row>
    <row r="282" spans="1:8" x14ac:dyDescent="0.3">
      <c r="A282" s="53" t="s">
        <v>4248</v>
      </c>
      <c r="B282" s="51" t="s">
        <v>891</v>
      </c>
      <c r="C282" s="51">
        <v>48</v>
      </c>
      <c r="D282" s="51" t="s">
        <v>9</v>
      </c>
      <c r="E282" s="51" t="s">
        <v>892</v>
      </c>
      <c r="F282" s="51" t="s">
        <v>99</v>
      </c>
      <c r="G282" s="51" t="s">
        <v>3960</v>
      </c>
      <c r="H282" s="51" t="s">
        <v>26</v>
      </c>
    </row>
    <row r="283" spans="1:8" x14ac:dyDescent="0.3">
      <c r="A283" s="54" t="s">
        <v>4249</v>
      </c>
      <c r="B283" s="52" t="s">
        <v>894</v>
      </c>
      <c r="C283" s="52">
        <v>59</v>
      </c>
      <c r="D283" s="52" t="s">
        <v>9</v>
      </c>
      <c r="E283" s="52" t="s">
        <v>895</v>
      </c>
      <c r="F283" s="52" t="s">
        <v>167</v>
      </c>
      <c r="G283" s="52" t="s">
        <v>3960</v>
      </c>
      <c r="H283" s="52" t="s">
        <v>19</v>
      </c>
    </row>
    <row r="284" spans="1:8" x14ac:dyDescent="0.3">
      <c r="A284" s="53" t="s">
        <v>4250</v>
      </c>
      <c r="B284" s="51" t="s">
        <v>897</v>
      </c>
      <c r="C284" s="51">
        <v>46</v>
      </c>
      <c r="D284" s="51" t="s">
        <v>16</v>
      </c>
      <c r="E284" s="51" t="s">
        <v>898</v>
      </c>
      <c r="F284" s="51" t="s">
        <v>88</v>
      </c>
      <c r="G284" s="51" t="s">
        <v>3960</v>
      </c>
      <c r="H284" s="51" t="s">
        <v>13</v>
      </c>
    </row>
    <row r="285" spans="1:8" x14ac:dyDescent="0.3">
      <c r="A285" s="54" t="s">
        <v>4251</v>
      </c>
      <c r="B285" s="52" t="s">
        <v>900</v>
      </c>
      <c r="C285" s="52">
        <v>54</v>
      </c>
      <c r="D285" s="52" t="s">
        <v>16</v>
      </c>
      <c r="E285" s="52" t="s">
        <v>901</v>
      </c>
      <c r="F285" s="52" t="s">
        <v>845</v>
      </c>
      <c r="G285" s="52" t="s">
        <v>3960</v>
      </c>
      <c r="H285" s="52" t="s">
        <v>31</v>
      </c>
    </row>
    <row r="286" spans="1:8" x14ac:dyDescent="0.3">
      <c r="A286" s="53" t="s">
        <v>4252</v>
      </c>
      <c r="B286" s="51" t="s">
        <v>903</v>
      </c>
      <c r="C286" s="51">
        <v>54</v>
      </c>
      <c r="D286" s="51" t="s">
        <v>9</v>
      </c>
      <c r="E286" s="51" t="s">
        <v>904</v>
      </c>
      <c r="F286" s="51" t="s">
        <v>167</v>
      </c>
      <c r="G286" s="51" t="s">
        <v>3960</v>
      </c>
      <c r="H286" s="51" t="s">
        <v>13</v>
      </c>
    </row>
    <row r="287" spans="1:8" x14ac:dyDescent="0.3">
      <c r="A287" s="54" t="s">
        <v>4253</v>
      </c>
      <c r="B287" s="52" t="s">
        <v>906</v>
      </c>
      <c r="C287" s="52">
        <v>46</v>
      </c>
      <c r="D287" s="52" t="s">
        <v>16</v>
      </c>
      <c r="E287" s="52" t="s">
        <v>907</v>
      </c>
      <c r="F287" s="52" t="s">
        <v>715</v>
      </c>
      <c r="G287" s="52" t="s">
        <v>3960</v>
      </c>
      <c r="H287" s="52" t="s">
        <v>31</v>
      </c>
    </row>
    <row r="288" spans="1:8" x14ac:dyDescent="0.3">
      <c r="A288" s="53" t="s">
        <v>4254</v>
      </c>
      <c r="B288" s="51" t="s">
        <v>909</v>
      </c>
      <c r="C288" s="51">
        <v>22</v>
      </c>
      <c r="D288" s="51" t="s">
        <v>9</v>
      </c>
      <c r="E288" s="51" t="s">
        <v>910</v>
      </c>
      <c r="F288" s="51" t="s">
        <v>39</v>
      </c>
      <c r="G288" s="51" t="s">
        <v>3960</v>
      </c>
      <c r="H288" s="51" t="s">
        <v>31</v>
      </c>
    </row>
    <row r="289" spans="1:8" x14ac:dyDescent="0.3">
      <c r="A289" s="54" t="s">
        <v>4255</v>
      </c>
      <c r="B289" s="52" t="s">
        <v>912</v>
      </c>
      <c r="C289" s="52">
        <v>22</v>
      </c>
      <c r="D289" s="52" t="s">
        <v>16</v>
      </c>
      <c r="E289" s="52" t="s">
        <v>913</v>
      </c>
      <c r="F289" s="52" t="s">
        <v>171</v>
      </c>
      <c r="G289" s="52" t="s">
        <v>3960</v>
      </c>
      <c r="H289" s="52" t="s">
        <v>13</v>
      </c>
    </row>
    <row r="290" spans="1:8" x14ac:dyDescent="0.3">
      <c r="A290" s="53" t="s">
        <v>4256</v>
      </c>
      <c r="B290" s="51" t="s">
        <v>915</v>
      </c>
      <c r="C290" s="51">
        <v>58</v>
      </c>
      <c r="D290" s="51" t="s">
        <v>9</v>
      </c>
      <c r="E290" s="51" t="s">
        <v>916</v>
      </c>
      <c r="F290" s="51" t="s">
        <v>167</v>
      </c>
      <c r="G290" s="51" t="s">
        <v>3960</v>
      </c>
      <c r="H290" s="51" t="s">
        <v>13</v>
      </c>
    </row>
    <row r="291" spans="1:8" x14ac:dyDescent="0.3">
      <c r="A291" s="54" t="s">
        <v>4257</v>
      </c>
      <c r="B291" s="52" t="s">
        <v>918</v>
      </c>
      <c r="C291" s="52">
        <v>45</v>
      </c>
      <c r="D291" s="52" t="s">
        <v>9</v>
      </c>
      <c r="E291" s="52" t="s">
        <v>919</v>
      </c>
      <c r="F291" s="52" t="s">
        <v>25</v>
      </c>
      <c r="G291" s="52" t="s">
        <v>3960</v>
      </c>
      <c r="H291" s="52" t="s">
        <v>26</v>
      </c>
    </row>
    <row r="292" spans="1:8" x14ac:dyDescent="0.3">
      <c r="A292" s="53" t="s">
        <v>4258</v>
      </c>
      <c r="B292" s="51" t="s">
        <v>4480</v>
      </c>
      <c r="C292" s="51">
        <v>52</v>
      </c>
      <c r="D292" s="51" t="s">
        <v>16</v>
      </c>
      <c r="E292" s="51" t="s">
        <v>922</v>
      </c>
      <c r="F292" s="51" t="s">
        <v>287</v>
      </c>
      <c r="G292" s="51" t="s">
        <v>3960</v>
      </c>
      <c r="H292" s="51" t="s">
        <v>31</v>
      </c>
    </row>
    <row r="293" spans="1:8" x14ac:dyDescent="0.3">
      <c r="A293" s="54" t="s">
        <v>4259</v>
      </c>
      <c r="B293" s="52" t="s">
        <v>924</v>
      </c>
      <c r="C293" s="52">
        <v>40</v>
      </c>
      <c r="D293" s="52" t="s">
        <v>16</v>
      </c>
      <c r="E293" s="52" t="s">
        <v>925</v>
      </c>
      <c r="F293" s="52" t="s">
        <v>113</v>
      </c>
      <c r="G293" s="52" t="s">
        <v>3960</v>
      </c>
      <c r="H293" s="52" t="s">
        <v>26</v>
      </c>
    </row>
    <row r="294" spans="1:8" x14ac:dyDescent="0.3">
      <c r="A294" s="53" t="s">
        <v>4260</v>
      </c>
      <c r="B294" s="51" t="s">
        <v>927</v>
      </c>
      <c r="C294" s="51">
        <v>30</v>
      </c>
      <c r="D294" s="51" t="s">
        <v>9</v>
      </c>
      <c r="E294" s="51" t="s">
        <v>928</v>
      </c>
      <c r="F294" s="51" t="s">
        <v>201</v>
      </c>
      <c r="G294" s="51" t="s">
        <v>3960</v>
      </c>
      <c r="H294" s="51" t="s">
        <v>31</v>
      </c>
    </row>
    <row r="295" spans="1:8" x14ac:dyDescent="0.3">
      <c r="A295" s="54" t="s">
        <v>4261</v>
      </c>
      <c r="B295" s="52" t="s">
        <v>930</v>
      </c>
      <c r="C295" s="52">
        <v>56</v>
      </c>
      <c r="D295" s="52" t="s">
        <v>16</v>
      </c>
      <c r="E295" s="52" t="s">
        <v>931</v>
      </c>
      <c r="F295" s="52" t="s">
        <v>328</v>
      </c>
      <c r="G295" s="52" t="s">
        <v>3960</v>
      </c>
      <c r="H295" s="52" t="s">
        <v>19</v>
      </c>
    </row>
    <row r="296" spans="1:8" x14ac:dyDescent="0.3">
      <c r="A296" s="53" t="s">
        <v>4262</v>
      </c>
      <c r="B296" s="51" t="s">
        <v>933</v>
      </c>
      <c r="C296" s="51">
        <v>29</v>
      </c>
      <c r="D296" s="51" t="s">
        <v>9</v>
      </c>
      <c r="E296" s="51" t="s">
        <v>573</v>
      </c>
      <c r="F296" s="51" t="s">
        <v>66</v>
      </c>
      <c r="G296" s="51" t="s">
        <v>3960</v>
      </c>
      <c r="H296" s="51" t="s">
        <v>19</v>
      </c>
    </row>
    <row r="297" spans="1:8" x14ac:dyDescent="0.3">
      <c r="A297" s="54" t="s">
        <v>4263</v>
      </c>
      <c r="B297" s="52" t="s">
        <v>935</v>
      </c>
      <c r="C297" s="52">
        <v>19</v>
      </c>
      <c r="D297" s="52" t="s">
        <v>16</v>
      </c>
      <c r="E297" s="52" t="s">
        <v>936</v>
      </c>
      <c r="F297" s="52" t="s">
        <v>62</v>
      </c>
      <c r="G297" s="52" t="s">
        <v>3960</v>
      </c>
      <c r="H297" s="52" t="s">
        <v>26</v>
      </c>
    </row>
    <row r="298" spans="1:8" x14ac:dyDescent="0.3">
      <c r="A298" s="53" t="s">
        <v>4264</v>
      </c>
      <c r="B298" s="51" t="s">
        <v>938</v>
      </c>
      <c r="C298" s="51">
        <v>28</v>
      </c>
      <c r="D298" s="51" t="s">
        <v>16</v>
      </c>
      <c r="E298" s="51" t="s">
        <v>297</v>
      </c>
      <c r="F298" s="51" t="s">
        <v>43</v>
      </c>
      <c r="G298" s="51" t="s">
        <v>3960</v>
      </c>
      <c r="H298" s="51" t="s">
        <v>26</v>
      </c>
    </row>
    <row r="299" spans="1:8" x14ac:dyDescent="0.3">
      <c r="A299" s="54" t="s">
        <v>4265</v>
      </c>
      <c r="B299" s="52" t="s">
        <v>940</v>
      </c>
      <c r="C299" s="52">
        <v>47</v>
      </c>
      <c r="D299" s="52" t="s">
        <v>16</v>
      </c>
      <c r="E299" s="52" t="s">
        <v>941</v>
      </c>
      <c r="F299" s="52" t="s">
        <v>113</v>
      </c>
      <c r="G299" s="52" t="s">
        <v>3960</v>
      </c>
      <c r="H299" s="52" t="s">
        <v>31</v>
      </c>
    </row>
    <row r="300" spans="1:8" x14ac:dyDescent="0.3">
      <c r="A300" s="53" t="s">
        <v>4266</v>
      </c>
      <c r="B300" s="51" t="s">
        <v>943</v>
      </c>
      <c r="C300" s="51">
        <v>64</v>
      </c>
      <c r="D300" s="51" t="s">
        <v>9</v>
      </c>
      <c r="E300" s="51" t="s">
        <v>944</v>
      </c>
      <c r="F300" s="51" t="s">
        <v>434</v>
      </c>
      <c r="G300" s="51" t="s">
        <v>3960</v>
      </c>
      <c r="H300" s="51" t="s">
        <v>19</v>
      </c>
    </row>
    <row r="301" spans="1:8" x14ac:dyDescent="0.3">
      <c r="A301" s="54" t="s">
        <v>4267</v>
      </c>
      <c r="B301" s="52" t="s">
        <v>946</v>
      </c>
      <c r="C301" s="52">
        <v>48</v>
      </c>
      <c r="D301" s="52" t="s">
        <v>16</v>
      </c>
      <c r="E301" s="52" t="s">
        <v>947</v>
      </c>
      <c r="F301" s="52" t="s">
        <v>328</v>
      </c>
      <c r="G301" s="52" t="s">
        <v>3960</v>
      </c>
      <c r="H301" s="52" t="s">
        <v>19</v>
      </c>
    </row>
    <row r="302" spans="1:8" x14ac:dyDescent="0.3">
      <c r="A302" s="53" t="s">
        <v>4268</v>
      </c>
      <c r="B302" s="51" t="s">
        <v>949</v>
      </c>
      <c r="C302" s="51">
        <v>29</v>
      </c>
      <c r="D302" s="51" t="s">
        <v>9</v>
      </c>
      <c r="E302" s="51" t="s">
        <v>950</v>
      </c>
      <c r="F302" s="51" t="s">
        <v>35</v>
      </c>
      <c r="G302" s="51" t="s">
        <v>3960</v>
      </c>
      <c r="H302" s="51" t="s">
        <v>31</v>
      </c>
    </row>
    <row r="303" spans="1:8" x14ac:dyDescent="0.3">
      <c r="A303" s="54" t="s">
        <v>4269</v>
      </c>
      <c r="B303" s="52" t="s">
        <v>952</v>
      </c>
      <c r="C303" s="52">
        <v>50</v>
      </c>
      <c r="D303" s="52" t="s">
        <v>9</v>
      </c>
      <c r="E303" s="52" t="s">
        <v>953</v>
      </c>
      <c r="F303" s="52" t="s">
        <v>287</v>
      </c>
      <c r="G303" s="52" t="s">
        <v>3960</v>
      </c>
      <c r="H303" s="52" t="s">
        <v>13</v>
      </c>
    </row>
    <row r="304" spans="1:8" x14ac:dyDescent="0.3">
      <c r="A304" s="53" t="s">
        <v>4270</v>
      </c>
      <c r="B304" s="51" t="s">
        <v>955</v>
      </c>
      <c r="C304" s="51">
        <v>36</v>
      </c>
      <c r="D304" s="51" t="s">
        <v>9</v>
      </c>
      <c r="E304" s="51" t="s">
        <v>956</v>
      </c>
      <c r="F304" s="51" t="s">
        <v>133</v>
      </c>
      <c r="G304" s="51" t="s">
        <v>3960</v>
      </c>
      <c r="H304" s="51" t="s">
        <v>13</v>
      </c>
    </row>
    <row r="305" spans="1:8" x14ac:dyDescent="0.3">
      <c r="A305" s="54" t="s">
        <v>4271</v>
      </c>
      <c r="B305" s="52" t="s">
        <v>958</v>
      </c>
      <c r="C305" s="52">
        <v>23</v>
      </c>
      <c r="D305" s="52" t="s">
        <v>16</v>
      </c>
      <c r="E305" s="52" t="s">
        <v>959</v>
      </c>
      <c r="F305" s="52" t="s">
        <v>92</v>
      </c>
      <c r="G305" s="52" t="s">
        <v>3960</v>
      </c>
      <c r="H305" s="52" t="s">
        <v>19</v>
      </c>
    </row>
    <row r="306" spans="1:8" x14ac:dyDescent="0.3">
      <c r="A306" s="53" t="s">
        <v>4272</v>
      </c>
      <c r="B306" s="51" t="s">
        <v>4481</v>
      </c>
      <c r="C306" s="51">
        <v>41</v>
      </c>
      <c r="D306" s="51" t="s">
        <v>9</v>
      </c>
      <c r="E306" s="51" t="s">
        <v>962</v>
      </c>
      <c r="F306" s="51" t="s">
        <v>62</v>
      </c>
      <c r="G306" s="51" t="s">
        <v>3960</v>
      </c>
      <c r="H306" s="51" t="s">
        <v>31</v>
      </c>
    </row>
    <row r="307" spans="1:8" x14ac:dyDescent="0.3">
      <c r="A307" s="54" t="s">
        <v>4273</v>
      </c>
      <c r="B307" s="52" t="s">
        <v>964</v>
      </c>
      <c r="C307" s="52">
        <v>64</v>
      </c>
      <c r="D307" s="52" t="s">
        <v>9</v>
      </c>
      <c r="E307" s="52" t="s">
        <v>965</v>
      </c>
      <c r="F307" s="52" t="s">
        <v>74</v>
      </c>
      <c r="G307" s="52" t="s">
        <v>3960</v>
      </c>
      <c r="H307" s="52" t="s">
        <v>19</v>
      </c>
    </row>
    <row r="308" spans="1:8" x14ac:dyDescent="0.3">
      <c r="A308" s="53" t="s">
        <v>4274</v>
      </c>
      <c r="B308" s="51" t="s">
        <v>967</v>
      </c>
      <c r="C308" s="51">
        <v>44</v>
      </c>
      <c r="D308" s="51" t="s">
        <v>9</v>
      </c>
      <c r="E308" s="51" t="s">
        <v>968</v>
      </c>
      <c r="F308" s="51" t="s">
        <v>237</v>
      </c>
      <c r="G308" s="51" t="s">
        <v>3960</v>
      </c>
      <c r="H308" s="51" t="s">
        <v>19</v>
      </c>
    </row>
    <row r="309" spans="1:8" x14ac:dyDescent="0.3">
      <c r="A309" s="54" t="s">
        <v>4275</v>
      </c>
      <c r="B309" s="52" t="s">
        <v>970</v>
      </c>
      <c r="C309" s="52">
        <v>56</v>
      </c>
      <c r="D309" s="52" t="s">
        <v>16</v>
      </c>
      <c r="E309" s="52" t="s">
        <v>971</v>
      </c>
      <c r="F309" s="52" t="s">
        <v>22</v>
      </c>
      <c r="G309" s="52" t="s">
        <v>3960</v>
      </c>
      <c r="H309" s="52" t="s">
        <v>26</v>
      </c>
    </row>
    <row r="310" spans="1:8" x14ac:dyDescent="0.3">
      <c r="A310" s="53" t="s">
        <v>4276</v>
      </c>
      <c r="B310" s="51" t="s">
        <v>973</v>
      </c>
      <c r="C310" s="51">
        <v>60</v>
      </c>
      <c r="D310" s="51" t="s">
        <v>16</v>
      </c>
      <c r="E310" s="51" t="s">
        <v>974</v>
      </c>
      <c r="F310" s="51" t="s">
        <v>267</v>
      </c>
      <c r="G310" s="51" t="s">
        <v>3960</v>
      </c>
      <c r="H310" s="51" t="s">
        <v>13</v>
      </c>
    </row>
    <row r="311" spans="1:8" x14ac:dyDescent="0.3">
      <c r="A311" s="54" t="s">
        <v>4277</v>
      </c>
      <c r="B311" s="52" t="s">
        <v>976</v>
      </c>
      <c r="C311" s="52">
        <v>41</v>
      </c>
      <c r="D311" s="52" t="s">
        <v>16</v>
      </c>
      <c r="E311" s="52" t="s">
        <v>977</v>
      </c>
      <c r="F311" s="52" t="s">
        <v>30</v>
      </c>
      <c r="G311" s="52" t="s">
        <v>3960</v>
      </c>
      <c r="H311" s="52" t="s">
        <v>26</v>
      </c>
    </row>
    <row r="312" spans="1:8" x14ac:dyDescent="0.3">
      <c r="A312" s="53" t="s">
        <v>4278</v>
      </c>
      <c r="B312" s="51" t="s">
        <v>979</v>
      </c>
      <c r="C312" s="51">
        <v>20</v>
      </c>
      <c r="D312" s="51" t="s">
        <v>9</v>
      </c>
      <c r="E312" s="51" t="s">
        <v>980</v>
      </c>
      <c r="F312" s="51" t="s">
        <v>171</v>
      </c>
      <c r="G312" s="51" t="s">
        <v>3960</v>
      </c>
      <c r="H312" s="51" t="s">
        <v>31</v>
      </c>
    </row>
    <row r="313" spans="1:8" x14ac:dyDescent="0.3">
      <c r="A313" s="54" t="s">
        <v>4279</v>
      </c>
      <c r="B313" s="52" t="s">
        <v>982</v>
      </c>
      <c r="C313" s="52">
        <v>35</v>
      </c>
      <c r="D313" s="52" t="s">
        <v>9</v>
      </c>
      <c r="E313" s="52" t="s">
        <v>983</v>
      </c>
      <c r="F313" s="52" t="s">
        <v>35</v>
      </c>
      <c r="G313" s="52" t="s">
        <v>3960</v>
      </c>
      <c r="H313" s="52" t="s">
        <v>19</v>
      </c>
    </row>
    <row r="314" spans="1:8" x14ac:dyDescent="0.3">
      <c r="A314" s="53" t="s">
        <v>4280</v>
      </c>
      <c r="B314" s="51" t="s">
        <v>985</v>
      </c>
      <c r="C314" s="51">
        <v>47</v>
      </c>
      <c r="D314" s="51" t="s">
        <v>16</v>
      </c>
      <c r="E314" s="51" t="s">
        <v>986</v>
      </c>
      <c r="F314" s="51" t="s">
        <v>92</v>
      </c>
      <c r="G314" s="51" t="s">
        <v>3960</v>
      </c>
      <c r="H314" s="51" t="s">
        <v>31</v>
      </c>
    </row>
    <row r="315" spans="1:8" x14ac:dyDescent="0.3">
      <c r="A315" s="54" t="s">
        <v>4281</v>
      </c>
      <c r="B315" s="52" t="s">
        <v>988</v>
      </c>
      <c r="C315" s="52">
        <v>62</v>
      </c>
      <c r="D315" s="52" t="s">
        <v>9</v>
      </c>
      <c r="E315" s="52" t="s">
        <v>989</v>
      </c>
      <c r="F315" s="52" t="s">
        <v>140</v>
      </c>
      <c r="G315" s="52" t="s">
        <v>3960</v>
      </c>
      <c r="H315" s="52" t="s">
        <v>19</v>
      </c>
    </row>
    <row r="316" spans="1:8" x14ac:dyDescent="0.3">
      <c r="A316" s="53" t="s">
        <v>4282</v>
      </c>
      <c r="B316" s="51" t="s">
        <v>991</v>
      </c>
      <c r="C316" s="51">
        <v>53</v>
      </c>
      <c r="D316" s="51" t="s">
        <v>16</v>
      </c>
      <c r="E316" s="51" t="s">
        <v>992</v>
      </c>
      <c r="F316" s="51" t="s">
        <v>74</v>
      </c>
      <c r="G316" s="51" t="s">
        <v>3960</v>
      </c>
      <c r="H316" s="51" t="s">
        <v>31</v>
      </c>
    </row>
    <row r="317" spans="1:8" x14ac:dyDescent="0.3">
      <c r="A317" s="54" t="s">
        <v>4283</v>
      </c>
      <c r="B317" s="52" t="s">
        <v>994</v>
      </c>
      <c r="C317" s="52">
        <v>49</v>
      </c>
      <c r="D317" s="52" t="s">
        <v>9</v>
      </c>
      <c r="E317" s="52" t="s">
        <v>995</v>
      </c>
      <c r="F317" s="52" t="s">
        <v>715</v>
      </c>
      <c r="G317" s="52" t="s">
        <v>3960</v>
      </c>
      <c r="H317" s="52" t="s">
        <v>31</v>
      </c>
    </row>
    <row r="318" spans="1:8" x14ac:dyDescent="0.3">
      <c r="A318" s="53" t="s">
        <v>4284</v>
      </c>
      <c r="B318" s="51" t="s">
        <v>997</v>
      </c>
      <c r="C318" s="51">
        <v>34</v>
      </c>
      <c r="D318" s="51" t="s">
        <v>9</v>
      </c>
      <c r="E318" s="51" t="s">
        <v>998</v>
      </c>
      <c r="F318" s="51" t="s">
        <v>140</v>
      </c>
      <c r="G318" s="51" t="s">
        <v>3960</v>
      </c>
      <c r="H318" s="51" t="s">
        <v>13</v>
      </c>
    </row>
    <row r="319" spans="1:8" x14ac:dyDescent="0.3">
      <c r="A319" s="54" t="s">
        <v>4285</v>
      </c>
      <c r="B319" s="52" t="s">
        <v>1000</v>
      </c>
      <c r="C319" s="52">
        <v>64</v>
      </c>
      <c r="D319" s="52" t="s">
        <v>16</v>
      </c>
      <c r="E319" s="52" t="s">
        <v>1001</v>
      </c>
      <c r="F319" s="52" t="s">
        <v>47</v>
      </c>
      <c r="G319" s="52" t="s">
        <v>3960</v>
      </c>
      <c r="H319" s="52" t="s">
        <v>13</v>
      </c>
    </row>
    <row r="320" spans="1:8" x14ac:dyDescent="0.3">
      <c r="A320" s="53" t="s">
        <v>4286</v>
      </c>
      <c r="B320" s="51" t="s">
        <v>1003</v>
      </c>
      <c r="C320" s="51">
        <v>25</v>
      </c>
      <c r="D320" s="51" t="s">
        <v>9</v>
      </c>
      <c r="E320" s="51" t="s">
        <v>1004</v>
      </c>
      <c r="F320" s="51" t="s">
        <v>62</v>
      </c>
      <c r="G320" s="51" t="s">
        <v>3960</v>
      </c>
      <c r="H320" s="51" t="s">
        <v>19</v>
      </c>
    </row>
    <row r="321" spans="1:8" x14ac:dyDescent="0.3">
      <c r="A321" s="54" t="s">
        <v>4287</v>
      </c>
      <c r="B321" s="52" t="s">
        <v>1006</v>
      </c>
      <c r="C321" s="52">
        <v>54</v>
      </c>
      <c r="D321" s="52" t="s">
        <v>9</v>
      </c>
      <c r="E321" s="52" t="s">
        <v>1007</v>
      </c>
      <c r="F321" s="52" t="s">
        <v>313</v>
      </c>
      <c r="G321" s="52" t="s">
        <v>3960</v>
      </c>
      <c r="H321" s="52" t="s">
        <v>19</v>
      </c>
    </row>
    <row r="322" spans="1:8" x14ac:dyDescent="0.3">
      <c r="A322" s="53" t="s">
        <v>4288</v>
      </c>
      <c r="B322" s="51" t="s">
        <v>1009</v>
      </c>
      <c r="C322" s="51">
        <v>34</v>
      </c>
      <c r="D322" s="51" t="s">
        <v>16</v>
      </c>
      <c r="E322" s="51" t="s">
        <v>1010</v>
      </c>
      <c r="F322" s="51" t="s">
        <v>267</v>
      </c>
      <c r="G322" s="51" t="s">
        <v>3960</v>
      </c>
      <c r="H322" s="51" t="s">
        <v>26</v>
      </c>
    </row>
    <row r="323" spans="1:8" x14ac:dyDescent="0.3">
      <c r="A323" s="54" t="s">
        <v>4289</v>
      </c>
      <c r="B323" s="52" t="s">
        <v>1012</v>
      </c>
      <c r="C323" s="52">
        <v>21</v>
      </c>
      <c r="D323" s="52" t="s">
        <v>16</v>
      </c>
      <c r="E323" s="52" t="s">
        <v>1013</v>
      </c>
      <c r="F323" s="52" t="s">
        <v>237</v>
      </c>
      <c r="G323" s="52" t="s">
        <v>3960</v>
      </c>
      <c r="H323" s="52" t="s">
        <v>26</v>
      </c>
    </row>
    <row r="324" spans="1:8" x14ac:dyDescent="0.3">
      <c r="A324" s="53" t="s">
        <v>4290</v>
      </c>
      <c r="B324" s="51" t="s">
        <v>1015</v>
      </c>
      <c r="C324" s="51">
        <v>54</v>
      </c>
      <c r="D324" s="51" t="s">
        <v>9</v>
      </c>
      <c r="E324" s="51" t="s">
        <v>1016</v>
      </c>
      <c r="F324" s="51" t="s">
        <v>845</v>
      </c>
      <c r="G324" s="51" t="s">
        <v>3960</v>
      </c>
      <c r="H324" s="51" t="s">
        <v>26</v>
      </c>
    </row>
    <row r="325" spans="1:8" x14ac:dyDescent="0.3">
      <c r="A325" s="54" t="s">
        <v>4291</v>
      </c>
      <c r="B325" s="52" t="s">
        <v>1018</v>
      </c>
      <c r="C325" s="52">
        <v>64</v>
      </c>
      <c r="D325" s="52" t="s">
        <v>16</v>
      </c>
      <c r="E325" s="52" t="s">
        <v>1019</v>
      </c>
      <c r="F325" s="52" t="s">
        <v>11</v>
      </c>
      <c r="G325" s="52" t="s">
        <v>3960</v>
      </c>
      <c r="H325" s="52" t="s">
        <v>19</v>
      </c>
    </row>
    <row r="326" spans="1:8" x14ac:dyDescent="0.3">
      <c r="A326" s="53" t="s">
        <v>4292</v>
      </c>
      <c r="B326" s="51" t="s">
        <v>4482</v>
      </c>
      <c r="C326" s="51">
        <v>58</v>
      </c>
      <c r="D326" s="51" t="s">
        <v>9</v>
      </c>
      <c r="E326" s="51" t="s">
        <v>1022</v>
      </c>
      <c r="F326" s="51" t="s">
        <v>96</v>
      </c>
      <c r="G326" s="51" t="s">
        <v>3960</v>
      </c>
      <c r="H326" s="51" t="s">
        <v>26</v>
      </c>
    </row>
    <row r="327" spans="1:8" x14ac:dyDescent="0.3">
      <c r="A327" s="54" t="s">
        <v>4293</v>
      </c>
      <c r="B327" s="52" t="s">
        <v>1024</v>
      </c>
      <c r="C327" s="52">
        <v>60</v>
      </c>
      <c r="D327" s="52" t="s">
        <v>9</v>
      </c>
      <c r="E327" s="52" t="s">
        <v>1025</v>
      </c>
      <c r="F327" s="52" t="s">
        <v>324</v>
      </c>
      <c r="G327" s="52" t="s">
        <v>3960</v>
      </c>
      <c r="H327" s="52" t="s">
        <v>26</v>
      </c>
    </row>
    <row r="328" spans="1:8" x14ac:dyDescent="0.3">
      <c r="A328" s="53" t="s">
        <v>4294</v>
      </c>
      <c r="B328" s="51" t="s">
        <v>1027</v>
      </c>
      <c r="C328" s="51">
        <v>58</v>
      </c>
      <c r="D328" s="51" t="s">
        <v>16</v>
      </c>
      <c r="E328" s="51" t="s">
        <v>1028</v>
      </c>
      <c r="F328" s="51" t="s">
        <v>217</v>
      </c>
      <c r="G328" s="51" t="s">
        <v>3960</v>
      </c>
      <c r="H328" s="51" t="s">
        <v>13</v>
      </c>
    </row>
    <row r="329" spans="1:8" x14ac:dyDescent="0.3">
      <c r="A329" s="54" t="s">
        <v>4295</v>
      </c>
      <c r="B329" s="52" t="s">
        <v>1030</v>
      </c>
      <c r="C329" s="52">
        <v>62</v>
      </c>
      <c r="D329" s="52" t="s">
        <v>16</v>
      </c>
      <c r="E329" s="52" t="s">
        <v>1031</v>
      </c>
      <c r="F329" s="52" t="s">
        <v>58</v>
      </c>
      <c r="G329" s="52" t="s">
        <v>3960</v>
      </c>
      <c r="H329" s="52" t="s">
        <v>26</v>
      </c>
    </row>
    <row r="330" spans="1:8" x14ac:dyDescent="0.3">
      <c r="A330" s="53" t="s">
        <v>4296</v>
      </c>
      <c r="B330" s="51" t="s">
        <v>1033</v>
      </c>
      <c r="C330" s="51">
        <v>46</v>
      </c>
      <c r="D330" s="51" t="s">
        <v>9</v>
      </c>
      <c r="E330" s="51" t="s">
        <v>1034</v>
      </c>
      <c r="F330" s="51" t="s">
        <v>201</v>
      </c>
      <c r="G330" s="51" t="s">
        <v>3960</v>
      </c>
      <c r="H330" s="51" t="s">
        <v>19</v>
      </c>
    </row>
    <row r="331" spans="1:8" x14ac:dyDescent="0.3">
      <c r="A331" s="54" t="s">
        <v>4297</v>
      </c>
      <c r="B331" s="52" t="s">
        <v>1036</v>
      </c>
      <c r="C331" s="52">
        <v>62</v>
      </c>
      <c r="D331" s="52" t="s">
        <v>16</v>
      </c>
      <c r="E331" s="52" t="s">
        <v>1037</v>
      </c>
      <c r="F331" s="52" t="s">
        <v>201</v>
      </c>
      <c r="G331" s="52" t="s">
        <v>3960</v>
      </c>
      <c r="H331" s="52" t="s">
        <v>26</v>
      </c>
    </row>
    <row r="332" spans="1:8" x14ac:dyDescent="0.3">
      <c r="A332" s="53" t="s">
        <v>4298</v>
      </c>
      <c r="B332" s="51" t="s">
        <v>1039</v>
      </c>
      <c r="C332" s="51">
        <v>54</v>
      </c>
      <c r="D332" s="51" t="s">
        <v>9</v>
      </c>
      <c r="E332" s="51" t="s">
        <v>1040</v>
      </c>
      <c r="F332" s="51" t="s">
        <v>194</v>
      </c>
      <c r="G332" s="51" t="s">
        <v>3960</v>
      </c>
      <c r="H332" s="51" t="s">
        <v>19</v>
      </c>
    </row>
    <row r="333" spans="1:8" x14ac:dyDescent="0.3">
      <c r="A333" s="54" t="s">
        <v>4299</v>
      </c>
      <c r="B333" s="52" t="s">
        <v>1042</v>
      </c>
      <c r="C333" s="52">
        <v>38</v>
      </c>
      <c r="D333" s="52" t="s">
        <v>16</v>
      </c>
      <c r="E333" s="52" t="s">
        <v>1043</v>
      </c>
      <c r="F333" s="52" t="s">
        <v>66</v>
      </c>
      <c r="G333" s="52" t="s">
        <v>3960</v>
      </c>
      <c r="H333" s="52" t="s">
        <v>26</v>
      </c>
    </row>
    <row r="334" spans="1:8" x14ac:dyDescent="0.3">
      <c r="A334" s="53" t="s">
        <v>4300</v>
      </c>
      <c r="B334" s="51" t="s">
        <v>1045</v>
      </c>
      <c r="C334" s="51">
        <v>34</v>
      </c>
      <c r="D334" s="51" t="s">
        <v>16</v>
      </c>
      <c r="E334" s="51" t="s">
        <v>1046</v>
      </c>
      <c r="F334" s="51" t="s">
        <v>99</v>
      </c>
      <c r="G334" s="51" t="s">
        <v>3960</v>
      </c>
      <c r="H334" s="51" t="s">
        <v>26</v>
      </c>
    </row>
    <row r="335" spans="1:8" x14ac:dyDescent="0.3">
      <c r="A335" s="54" t="s">
        <v>4301</v>
      </c>
      <c r="B335" s="52" t="s">
        <v>1048</v>
      </c>
      <c r="C335" s="52">
        <v>64</v>
      </c>
      <c r="D335" s="52" t="s">
        <v>16</v>
      </c>
      <c r="E335" s="52" t="s">
        <v>1049</v>
      </c>
      <c r="F335" s="52" t="s">
        <v>81</v>
      </c>
      <c r="G335" s="52" t="s">
        <v>3960</v>
      </c>
      <c r="H335" s="52" t="s">
        <v>13</v>
      </c>
    </row>
    <row r="336" spans="1:8" x14ac:dyDescent="0.3">
      <c r="A336" s="53" t="s">
        <v>4302</v>
      </c>
      <c r="B336" s="51" t="s">
        <v>1051</v>
      </c>
      <c r="C336" s="51">
        <v>50</v>
      </c>
      <c r="D336" s="51" t="s">
        <v>16</v>
      </c>
      <c r="E336" s="51" t="s">
        <v>1052</v>
      </c>
      <c r="F336" s="51" t="s">
        <v>167</v>
      </c>
      <c r="G336" s="51" t="s">
        <v>3960</v>
      </c>
      <c r="H336" s="51" t="s">
        <v>31</v>
      </c>
    </row>
    <row r="337" spans="1:8" x14ac:dyDescent="0.3">
      <c r="A337" s="54" t="s">
        <v>4303</v>
      </c>
      <c r="B337" s="52" t="s">
        <v>1054</v>
      </c>
      <c r="C337" s="52">
        <v>37</v>
      </c>
      <c r="D337" s="52" t="s">
        <v>9</v>
      </c>
      <c r="E337" s="52" t="s">
        <v>1055</v>
      </c>
      <c r="F337" s="52" t="s">
        <v>11</v>
      </c>
      <c r="G337" s="52" t="s">
        <v>3960</v>
      </c>
      <c r="H337" s="52" t="s">
        <v>19</v>
      </c>
    </row>
    <row r="338" spans="1:8" x14ac:dyDescent="0.3">
      <c r="A338" s="53" t="s">
        <v>4304</v>
      </c>
      <c r="B338" s="51" t="s">
        <v>1057</v>
      </c>
      <c r="C338" s="51">
        <v>58</v>
      </c>
      <c r="D338" s="51" t="s">
        <v>16</v>
      </c>
      <c r="E338" s="51" t="s">
        <v>1058</v>
      </c>
      <c r="F338" s="51" t="s">
        <v>35</v>
      </c>
      <c r="G338" s="51" t="s">
        <v>3960</v>
      </c>
      <c r="H338" s="51" t="s">
        <v>31</v>
      </c>
    </row>
    <row r="339" spans="1:8" x14ac:dyDescent="0.3">
      <c r="A339" s="54" t="s">
        <v>4305</v>
      </c>
      <c r="B339" s="52" t="s">
        <v>1060</v>
      </c>
      <c r="C339" s="52">
        <v>40</v>
      </c>
      <c r="D339" s="52" t="s">
        <v>16</v>
      </c>
      <c r="E339" s="52" t="s">
        <v>1061</v>
      </c>
      <c r="F339" s="52" t="s">
        <v>11</v>
      </c>
      <c r="G339" s="52" t="s">
        <v>3960</v>
      </c>
      <c r="H339" s="52" t="s">
        <v>26</v>
      </c>
    </row>
    <row r="340" spans="1:8" x14ac:dyDescent="0.3">
      <c r="A340" s="53" t="s">
        <v>4306</v>
      </c>
      <c r="B340" s="51" t="s">
        <v>1063</v>
      </c>
      <c r="C340" s="51">
        <v>46</v>
      </c>
      <c r="D340" s="51" t="s">
        <v>16</v>
      </c>
      <c r="E340" s="51" t="s">
        <v>1064</v>
      </c>
      <c r="F340" s="51" t="s">
        <v>167</v>
      </c>
      <c r="G340" s="51" t="s">
        <v>3960</v>
      </c>
      <c r="H340" s="51" t="s">
        <v>31</v>
      </c>
    </row>
    <row r="341" spans="1:8" x14ac:dyDescent="0.3">
      <c r="A341" s="54" t="s">
        <v>4307</v>
      </c>
      <c r="B341" s="52" t="s">
        <v>1066</v>
      </c>
      <c r="C341" s="52">
        <v>52</v>
      </c>
      <c r="D341" s="52" t="s">
        <v>16</v>
      </c>
      <c r="E341" s="52" t="s">
        <v>1067</v>
      </c>
      <c r="F341" s="52" t="s">
        <v>133</v>
      </c>
      <c r="G341" s="52" t="s">
        <v>3960</v>
      </c>
      <c r="H341" s="52" t="s">
        <v>19</v>
      </c>
    </row>
    <row r="342" spans="1:8" x14ac:dyDescent="0.3">
      <c r="A342" s="53" t="s">
        <v>4308</v>
      </c>
      <c r="B342" s="51" t="s">
        <v>1069</v>
      </c>
      <c r="C342" s="51">
        <v>27</v>
      </c>
      <c r="D342" s="51" t="s">
        <v>9</v>
      </c>
      <c r="E342" s="51" t="s">
        <v>1070</v>
      </c>
      <c r="F342" s="51" t="s">
        <v>274</v>
      </c>
      <c r="G342" s="51" t="s">
        <v>3960</v>
      </c>
      <c r="H342" s="51" t="s">
        <v>26</v>
      </c>
    </row>
    <row r="343" spans="1:8" x14ac:dyDescent="0.3">
      <c r="A343" s="54" t="s">
        <v>4309</v>
      </c>
      <c r="B343" s="52" t="s">
        <v>1072</v>
      </c>
      <c r="C343" s="52">
        <v>56</v>
      </c>
      <c r="D343" s="52" t="s">
        <v>16</v>
      </c>
      <c r="E343" s="52" t="s">
        <v>1073</v>
      </c>
      <c r="F343" s="52" t="s">
        <v>194</v>
      </c>
      <c r="G343" s="52" t="s">
        <v>3960</v>
      </c>
      <c r="H343" s="52" t="s">
        <v>26</v>
      </c>
    </row>
    <row r="344" spans="1:8" x14ac:dyDescent="0.3">
      <c r="A344" s="53" t="s">
        <v>4310</v>
      </c>
      <c r="B344" s="51" t="s">
        <v>1075</v>
      </c>
      <c r="C344" s="51">
        <v>30</v>
      </c>
      <c r="D344" s="51" t="s">
        <v>16</v>
      </c>
      <c r="E344" s="51" t="s">
        <v>1076</v>
      </c>
      <c r="F344" s="51" t="s">
        <v>167</v>
      </c>
      <c r="G344" s="51" t="s">
        <v>3960</v>
      </c>
      <c r="H344" s="51" t="s">
        <v>26</v>
      </c>
    </row>
    <row r="345" spans="1:8" x14ac:dyDescent="0.3">
      <c r="A345" s="54" t="s">
        <v>4311</v>
      </c>
      <c r="B345" s="52" t="s">
        <v>1078</v>
      </c>
      <c r="C345" s="52">
        <v>38</v>
      </c>
      <c r="D345" s="52" t="s">
        <v>9</v>
      </c>
      <c r="E345" s="52" t="s">
        <v>1079</v>
      </c>
      <c r="F345" s="52" t="s">
        <v>287</v>
      </c>
      <c r="G345" s="52" t="s">
        <v>3960</v>
      </c>
      <c r="H345" s="52" t="s">
        <v>26</v>
      </c>
    </row>
    <row r="346" spans="1:8" x14ac:dyDescent="0.3">
      <c r="A346" s="53" t="s">
        <v>4312</v>
      </c>
      <c r="B346" s="51" t="s">
        <v>1081</v>
      </c>
      <c r="C346" s="51">
        <v>39</v>
      </c>
      <c r="D346" s="51" t="s">
        <v>9</v>
      </c>
      <c r="E346" s="51" t="s">
        <v>1082</v>
      </c>
      <c r="F346" s="51" t="s">
        <v>233</v>
      </c>
      <c r="G346" s="51" t="s">
        <v>3960</v>
      </c>
      <c r="H346" s="51" t="s">
        <v>13</v>
      </c>
    </row>
    <row r="347" spans="1:8" x14ac:dyDescent="0.3">
      <c r="A347" s="54" t="s">
        <v>4313</v>
      </c>
      <c r="B347" s="52" t="s">
        <v>1084</v>
      </c>
      <c r="C347" s="52">
        <v>33</v>
      </c>
      <c r="D347" s="52" t="s">
        <v>9</v>
      </c>
      <c r="E347" s="52" t="s">
        <v>1085</v>
      </c>
      <c r="F347" s="52" t="s">
        <v>96</v>
      </c>
      <c r="G347" s="52" t="s">
        <v>3960</v>
      </c>
      <c r="H347" s="52" t="s">
        <v>26</v>
      </c>
    </row>
    <row r="348" spans="1:8" x14ac:dyDescent="0.3">
      <c r="A348" s="53" t="s">
        <v>4314</v>
      </c>
      <c r="B348" s="51" t="s">
        <v>1087</v>
      </c>
      <c r="C348" s="51">
        <v>58</v>
      </c>
      <c r="D348" s="51" t="s">
        <v>16</v>
      </c>
      <c r="E348" s="51" t="s">
        <v>1088</v>
      </c>
      <c r="F348" s="51" t="s">
        <v>237</v>
      </c>
      <c r="G348" s="51" t="s">
        <v>3960</v>
      </c>
      <c r="H348" s="51" t="s">
        <v>19</v>
      </c>
    </row>
    <row r="349" spans="1:8" x14ac:dyDescent="0.3">
      <c r="A349" s="54" t="s">
        <v>4315</v>
      </c>
      <c r="B349" s="52" t="s">
        <v>4483</v>
      </c>
      <c r="C349" s="52">
        <v>39</v>
      </c>
      <c r="D349" s="52" t="s">
        <v>16</v>
      </c>
      <c r="E349" s="52" t="s">
        <v>1091</v>
      </c>
      <c r="F349" s="52" t="s">
        <v>167</v>
      </c>
      <c r="G349" s="52" t="s">
        <v>3960</v>
      </c>
      <c r="H349" s="52" t="s">
        <v>13</v>
      </c>
    </row>
    <row r="350" spans="1:8" x14ac:dyDescent="0.3">
      <c r="A350" s="53" t="s">
        <v>4316</v>
      </c>
      <c r="B350" s="51" t="s">
        <v>1093</v>
      </c>
      <c r="C350" s="51">
        <v>55</v>
      </c>
      <c r="D350" s="51" t="s">
        <v>9</v>
      </c>
      <c r="E350" s="51" t="s">
        <v>1094</v>
      </c>
      <c r="F350" s="51" t="s">
        <v>51</v>
      </c>
      <c r="G350" s="51" t="s">
        <v>3960</v>
      </c>
      <c r="H350" s="51" t="s">
        <v>31</v>
      </c>
    </row>
    <row r="351" spans="1:8" x14ac:dyDescent="0.3">
      <c r="A351" s="54" t="s">
        <v>4317</v>
      </c>
      <c r="B351" s="52" t="s">
        <v>1096</v>
      </c>
      <c r="C351" s="52">
        <v>31</v>
      </c>
      <c r="D351" s="52" t="s">
        <v>9</v>
      </c>
      <c r="E351" s="52" t="s">
        <v>1097</v>
      </c>
      <c r="F351" s="52" t="s">
        <v>163</v>
      </c>
      <c r="G351" s="52" t="s">
        <v>3960</v>
      </c>
      <c r="H351" s="52" t="s">
        <v>26</v>
      </c>
    </row>
    <row r="352" spans="1:8" x14ac:dyDescent="0.3">
      <c r="A352" s="53" t="s">
        <v>4318</v>
      </c>
      <c r="B352" s="51" t="s">
        <v>1099</v>
      </c>
      <c r="C352" s="51">
        <v>26</v>
      </c>
      <c r="D352" s="51" t="s">
        <v>9</v>
      </c>
      <c r="E352" s="51" t="s">
        <v>1100</v>
      </c>
      <c r="F352" s="51" t="s">
        <v>267</v>
      </c>
      <c r="G352" s="51" t="s">
        <v>3960</v>
      </c>
      <c r="H352" s="51" t="s">
        <v>31</v>
      </c>
    </row>
    <row r="353" spans="1:8" x14ac:dyDescent="0.3">
      <c r="A353" s="54" t="s">
        <v>4319</v>
      </c>
      <c r="B353" s="52" t="s">
        <v>1102</v>
      </c>
      <c r="C353" s="52">
        <v>25</v>
      </c>
      <c r="D353" s="52" t="s">
        <v>16</v>
      </c>
      <c r="E353" s="52" t="s">
        <v>1103</v>
      </c>
      <c r="F353" s="52" t="s">
        <v>70</v>
      </c>
      <c r="G353" s="52" t="s">
        <v>3960</v>
      </c>
      <c r="H353" s="52" t="s">
        <v>26</v>
      </c>
    </row>
    <row r="354" spans="1:8" x14ac:dyDescent="0.3">
      <c r="A354" s="53" t="s">
        <v>4320</v>
      </c>
      <c r="B354" s="51" t="s">
        <v>1105</v>
      </c>
      <c r="C354" s="51">
        <v>52</v>
      </c>
      <c r="D354" s="51" t="s">
        <v>16</v>
      </c>
      <c r="E354" s="51" t="s">
        <v>1106</v>
      </c>
      <c r="F354" s="51" t="s">
        <v>324</v>
      </c>
      <c r="G354" s="51" t="s">
        <v>3960</v>
      </c>
      <c r="H354" s="51" t="s">
        <v>31</v>
      </c>
    </row>
    <row r="355" spans="1:8" x14ac:dyDescent="0.3">
      <c r="A355" s="54" t="s">
        <v>4321</v>
      </c>
      <c r="B355" s="52" t="s">
        <v>4484</v>
      </c>
      <c r="C355" s="52">
        <v>56</v>
      </c>
      <c r="D355" s="52" t="s">
        <v>16</v>
      </c>
      <c r="E355" s="52" t="s">
        <v>1108</v>
      </c>
      <c r="F355" s="52" t="s">
        <v>35</v>
      </c>
      <c r="G355" s="52" t="s">
        <v>3960</v>
      </c>
      <c r="H355" s="52" t="s">
        <v>19</v>
      </c>
    </row>
    <row r="356" spans="1:8" x14ac:dyDescent="0.3">
      <c r="A356" s="53" t="s">
        <v>4322</v>
      </c>
      <c r="B356" s="51" t="s">
        <v>1110</v>
      </c>
      <c r="C356" s="51">
        <v>38</v>
      </c>
      <c r="D356" s="51" t="s">
        <v>9</v>
      </c>
      <c r="E356" s="51" t="s">
        <v>1111</v>
      </c>
      <c r="F356" s="51" t="s">
        <v>167</v>
      </c>
      <c r="G356" s="51" t="s">
        <v>3960</v>
      </c>
      <c r="H356" s="51" t="s">
        <v>31</v>
      </c>
    </row>
    <row r="357" spans="1:8" x14ac:dyDescent="0.3">
      <c r="A357" s="54" t="s">
        <v>4323</v>
      </c>
      <c r="B357" s="52" t="s">
        <v>1113</v>
      </c>
      <c r="C357" s="52">
        <v>20</v>
      </c>
      <c r="D357" s="52" t="s">
        <v>9</v>
      </c>
      <c r="E357" s="52" t="s">
        <v>1114</v>
      </c>
      <c r="F357" s="52" t="s">
        <v>74</v>
      </c>
      <c r="G357" s="52" t="s">
        <v>3960</v>
      </c>
      <c r="H357" s="52" t="s">
        <v>13</v>
      </c>
    </row>
    <row r="358" spans="1:8" x14ac:dyDescent="0.3">
      <c r="A358" s="53" t="s">
        <v>4324</v>
      </c>
      <c r="B358" s="51" t="s">
        <v>1116</v>
      </c>
      <c r="C358" s="51">
        <v>54</v>
      </c>
      <c r="D358" s="51" t="s">
        <v>9</v>
      </c>
      <c r="E358" s="51" t="s">
        <v>1117</v>
      </c>
      <c r="F358" s="51" t="s">
        <v>287</v>
      </c>
      <c r="G358" s="51" t="s">
        <v>3960</v>
      </c>
      <c r="H358" s="51" t="s">
        <v>26</v>
      </c>
    </row>
    <row r="359" spans="1:8" x14ac:dyDescent="0.3">
      <c r="A359" s="54" t="s">
        <v>4325</v>
      </c>
      <c r="B359" s="52" t="s">
        <v>1119</v>
      </c>
      <c r="C359" s="52">
        <v>41</v>
      </c>
      <c r="D359" s="52" t="s">
        <v>9</v>
      </c>
      <c r="E359" s="52" t="s">
        <v>1120</v>
      </c>
      <c r="F359" s="52" t="s">
        <v>237</v>
      </c>
      <c r="G359" s="52" t="s">
        <v>3960</v>
      </c>
      <c r="H359" s="52" t="s">
        <v>13</v>
      </c>
    </row>
    <row r="360" spans="1:8" x14ac:dyDescent="0.3">
      <c r="A360" s="53" t="s">
        <v>4326</v>
      </c>
      <c r="B360" s="51" t="s">
        <v>1122</v>
      </c>
      <c r="C360" s="51">
        <v>60</v>
      </c>
      <c r="D360" s="51" t="s">
        <v>16</v>
      </c>
      <c r="E360" s="51" t="s">
        <v>1123</v>
      </c>
      <c r="F360" s="51" t="s">
        <v>313</v>
      </c>
      <c r="G360" s="51" t="s">
        <v>3960</v>
      </c>
      <c r="H360" s="51" t="s">
        <v>13</v>
      </c>
    </row>
    <row r="361" spans="1:8" x14ac:dyDescent="0.3">
      <c r="A361" s="54" t="s">
        <v>4327</v>
      </c>
      <c r="B361" s="52" t="s">
        <v>1125</v>
      </c>
      <c r="C361" s="52">
        <v>32</v>
      </c>
      <c r="D361" s="52" t="s">
        <v>9</v>
      </c>
      <c r="E361" s="52" t="s">
        <v>1126</v>
      </c>
      <c r="F361" s="52" t="s">
        <v>62</v>
      </c>
      <c r="G361" s="52" t="s">
        <v>3960</v>
      </c>
      <c r="H361" s="52" t="s">
        <v>31</v>
      </c>
    </row>
    <row r="362" spans="1:8" x14ac:dyDescent="0.3">
      <c r="A362" s="53" t="s">
        <v>4328</v>
      </c>
      <c r="B362" s="51" t="s">
        <v>1128</v>
      </c>
      <c r="C362" s="51">
        <v>34</v>
      </c>
      <c r="D362" s="51" t="s">
        <v>9</v>
      </c>
      <c r="E362" s="51" t="s">
        <v>1129</v>
      </c>
      <c r="F362" s="51" t="s">
        <v>291</v>
      </c>
      <c r="G362" s="51" t="s">
        <v>3960</v>
      </c>
      <c r="H362" s="51" t="s">
        <v>19</v>
      </c>
    </row>
    <row r="363" spans="1:8" x14ac:dyDescent="0.3">
      <c r="A363" s="54" t="s">
        <v>4329</v>
      </c>
      <c r="B363" s="52" t="s">
        <v>1131</v>
      </c>
      <c r="C363" s="52">
        <v>64</v>
      </c>
      <c r="D363" s="52" t="s">
        <v>9</v>
      </c>
      <c r="E363" s="52" t="s">
        <v>1132</v>
      </c>
      <c r="F363" s="52" t="s">
        <v>254</v>
      </c>
      <c r="G363" s="52" t="s">
        <v>3960</v>
      </c>
      <c r="H363" s="52" t="s">
        <v>19</v>
      </c>
    </row>
    <row r="364" spans="1:8" x14ac:dyDescent="0.3">
      <c r="A364" s="53" t="s">
        <v>4330</v>
      </c>
      <c r="B364" s="51" t="s">
        <v>4485</v>
      </c>
      <c r="C364" s="51">
        <v>60</v>
      </c>
      <c r="D364" s="51" t="s">
        <v>9</v>
      </c>
      <c r="E364" s="51" t="s">
        <v>1135</v>
      </c>
      <c r="F364" s="51" t="s">
        <v>163</v>
      </c>
      <c r="G364" s="51" t="s">
        <v>3960</v>
      </c>
      <c r="H364" s="51" t="s">
        <v>13</v>
      </c>
    </row>
    <row r="365" spans="1:8" x14ac:dyDescent="0.3">
      <c r="A365" s="54" t="s">
        <v>4331</v>
      </c>
      <c r="B365" s="52" t="s">
        <v>1137</v>
      </c>
      <c r="C365" s="52">
        <v>23</v>
      </c>
      <c r="D365" s="52" t="s">
        <v>9</v>
      </c>
      <c r="E365" s="52" t="s">
        <v>1138</v>
      </c>
      <c r="F365" s="52" t="s">
        <v>25</v>
      </c>
      <c r="G365" s="52" t="s">
        <v>3960</v>
      </c>
      <c r="H365" s="52" t="s">
        <v>26</v>
      </c>
    </row>
    <row r="366" spans="1:8" x14ac:dyDescent="0.3">
      <c r="A366" s="53" t="s">
        <v>4332</v>
      </c>
      <c r="B366" s="51" t="s">
        <v>1140</v>
      </c>
      <c r="C366" s="51">
        <v>58</v>
      </c>
      <c r="D366" s="51" t="s">
        <v>9</v>
      </c>
      <c r="E366" s="51" t="s">
        <v>1141</v>
      </c>
      <c r="F366" s="51" t="s">
        <v>133</v>
      </c>
      <c r="G366" s="51" t="s">
        <v>3960</v>
      </c>
      <c r="H366" s="51" t="s">
        <v>26</v>
      </c>
    </row>
    <row r="367" spans="1:8" x14ac:dyDescent="0.3">
      <c r="A367" s="54" t="s">
        <v>4333</v>
      </c>
      <c r="B367" s="52" t="s">
        <v>1143</v>
      </c>
      <c r="C367" s="52">
        <v>63</v>
      </c>
      <c r="D367" s="52" t="s">
        <v>16</v>
      </c>
      <c r="E367" s="52" t="s">
        <v>1144</v>
      </c>
      <c r="F367" s="52" t="s">
        <v>163</v>
      </c>
      <c r="G367" s="52" t="s">
        <v>3960</v>
      </c>
      <c r="H367" s="52" t="s">
        <v>19</v>
      </c>
    </row>
    <row r="368" spans="1:8" x14ac:dyDescent="0.3">
      <c r="A368" s="53" t="s">
        <v>4334</v>
      </c>
      <c r="B368" s="51" t="s">
        <v>1146</v>
      </c>
      <c r="C368" s="51">
        <v>40</v>
      </c>
      <c r="D368" s="51" t="s">
        <v>16</v>
      </c>
      <c r="E368" s="51" t="s">
        <v>1147</v>
      </c>
      <c r="F368" s="51" t="s">
        <v>22</v>
      </c>
      <c r="G368" s="51" t="s">
        <v>3960</v>
      </c>
      <c r="H368" s="51" t="s">
        <v>19</v>
      </c>
    </row>
    <row r="369" spans="1:8" x14ac:dyDescent="0.3">
      <c r="A369" s="54" t="s">
        <v>4335</v>
      </c>
      <c r="B369" s="52" t="s">
        <v>1149</v>
      </c>
      <c r="C369" s="52">
        <v>51</v>
      </c>
      <c r="D369" s="52" t="s">
        <v>9</v>
      </c>
      <c r="E369" s="52" t="s">
        <v>1150</v>
      </c>
      <c r="F369" s="52" t="s">
        <v>25</v>
      </c>
      <c r="G369" s="52" t="s">
        <v>3960</v>
      </c>
      <c r="H369" s="52" t="s">
        <v>26</v>
      </c>
    </row>
    <row r="370" spans="1:8" x14ac:dyDescent="0.3">
      <c r="A370" s="53" t="s">
        <v>4336</v>
      </c>
      <c r="B370" s="51" t="s">
        <v>1152</v>
      </c>
      <c r="C370" s="51">
        <v>34</v>
      </c>
      <c r="D370" s="51" t="s">
        <v>16</v>
      </c>
      <c r="E370" s="51" t="s">
        <v>1153</v>
      </c>
      <c r="F370" s="51" t="s">
        <v>58</v>
      </c>
      <c r="G370" s="51" t="s">
        <v>3960</v>
      </c>
      <c r="H370" s="51" t="s">
        <v>19</v>
      </c>
    </row>
    <row r="371" spans="1:8" x14ac:dyDescent="0.3">
      <c r="A371" s="54" t="s">
        <v>4337</v>
      </c>
      <c r="B371" s="52" t="s">
        <v>1155</v>
      </c>
      <c r="C371" s="52">
        <v>20</v>
      </c>
      <c r="D371" s="52" t="s">
        <v>16</v>
      </c>
      <c r="E371" s="52" t="s">
        <v>1156</v>
      </c>
      <c r="F371" s="52" t="s">
        <v>171</v>
      </c>
      <c r="G371" s="52" t="s">
        <v>3960</v>
      </c>
      <c r="H371" s="52" t="s">
        <v>19</v>
      </c>
    </row>
    <row r="372" spans="1:8" x14ac:dyDescent="0.3">
      <c r="A372" s="53" t="s">
        <v>4338</v>
      </c>
      <c r="B372" s="51" t="s">
        <v>1158</v>
      </c>
      <c r="C372" s="51">
        <v>45</v>
      </c>
      <c r="D372" s="51" t="s">
        <v>9</v>
      </c>
      <c r="E372" s="51" t="s">
        <v>1159</v>
      </c>
      <c r="F372" s="51" t="s">
        <v>254</v>
      </c>
      <c r="G372" s="51" t="s">
        <v>3960</v>
      </c>
      <c r="H372" s="51" t="s">
        <v>31</v>
      </c>
    </row>
    <row r="373" spans="1:8" x14ac:dyDescent="0.3">
      <c r="A373" s="54" t="s">
        <v>4339</v>
      </c>
      <c r="B373" s="52" t="s">
        <v>1161</v>
      </c>
      <c r="C373" s="52">
        <v>21</v>
      </c>
      <c r="D373" s="52" t="s">
        <v>16</v>
      </c>
      <c r="E373" s="52" t="s">
        <v>1162</v>
      </c>
      <c r="F373" s="52" t="s">
        <v>47</v>
      </c>
      <c r="G373" s="52" t="s">
        <v>3960</v>
      </c>
      <c r="H373" s="52" t="s">
        <v>19</v>
      </c>
    </row>
    <row r="374" spans="1:8" x14ac:dyDescent="0.3">
      <c r="A374" s="53" t="s">
        <v>4340</v>
      </c>
      <c r="B374" s="51" t="s">
        <v>1164</v>
      </c>
      <c r="C374" s="51">
        <v>28</v>
      </c>
      <c r="D374" s="51" t="s">
        <v>9</v>
      </c>
      <c r="E374" s="51" t="s">
        <v>1165</v>
      </c>
      <c r="F374" s="51" t="s">
        <v>25</v>
      </c>
      <c r="G374" s="51" t="s">
        <v>3960</v>
      </c>
      <c r="H374" s="51" t="s">
        <v>26</v>
      </c>
    </row>
    <row r="375" spans="1:8" x14ac:dyDescent="0.3">
      <c r="A375" s="54" t="s">
        <v>4341</v>
      </c>
      <c r="B375" s="52" t="s">
        <v>1167</v>
      </c>
      <c r="C375" s="52">
        <v>37</v>
      </c>
      <c r="D375" s="52" t="s">
        <v>16</v>
      </c>
      <c r="E375" s="52" t="s">
        <v>1168</v>
      </c>
      <c r="F375" s="52" t="s">
        <v>434</v>
      </c>
      <c r="G375" s="52" t="s">
        <v>3960</v>
      </c>
      <c r="H375" s="52" t="s">
        <v>13</v>
      </c>
    </row>
    <row r="376" spans="1:8" x14ac:dyDescent="0.3">
      <c r="A376" s="53" t="s">
        <v>4342</v>
      </c>
      <c r="B376" s="51" t="s">
        <v>1170</v>
      </c>
      <c r="C376" s="51">
        <v>60</v>
      </c>
      <c r="D376" s="51" t="s">
        <v>9</v>
      </c>
      <c r="E376" s="51" t="s">
        <v>1171</v>
      </c>
      <c r="F376" s="51" t="s">
        <v>99</v>
      </c>
      <c r="G376" s="51" t="s">
        <v>3960</v>
      </c>
      <c r="H376" s="51" t="s">
        <v>19</v>
      </c>
    </row>
    <row r="377" spans="1:8" x14ac:dyDescent="0.3">
      <c r="A377" s="54" t="s">
        <v>4343</v>
      </c>
      <c r="B377" s="52" t="s">
        <v>1173</v>
      </c>
      <c r="C377" s="52">
        <v>26</v>
      </c>
      <c r="D377" s="52" t="s">
        <v>9</v>
      </c>
      <c r="E377" s="52" t="s">
        <v>1174</v>
      </c>
      <c r="F377" s="52" t="s">
        <v>201</v>
      </c>
      <c r="G377" s="52" t="s">
        <v>3960</v>
      </c>
      <c r="H377" s="52" t="s">
        <v>19</v>
      </c>
    </row>
    <row r="378" spans="1:8" x14ac:dyDescent="0.3">
      <c r="A378" s="53" t="s">
        <v>4344</v>
      </c>
      <c r="B378" s="51" t="s">
        <v>1176</v>
      </c>
      <c r="C378" s="51">
        <v>30</v>
      </c>
      <c r="D378" s="51" t="s">
        <v>9</v>
      </c>
      <c r="E378" s="51" t="s">
        <v>1177</v>
      </c>
      <c r="F378" s="51" t="s">
        <v>167</v>
      </c>
      <c r="G378" s="51" t="s">
        <v>3960</v>
      </c>
      <c r="H378" s="51" t="s">
        <v>26</v>
      </c>
    </row>
    <row r="379" spans="1:8" x14ac:dyDescent="0.3">
      <c r="A379" s="54" t="s">
        <v>4345</v>
      </c>
      <c r="B379" s="52" t="s">
        <v>1179</v>
      </c>
      <c r="C379" s="52">
        <v>39</v>
      </c>
      <c r="D379" s="52" t="s">
        <v>16</v>
      </c>
      <c r="E379" s="52" t="s">
        <v>1180</v>
      </c>
      <c r="F379" s="52" t="s">
        <v>434</v>
      </c>
      <c r="G379" s="52" t="s">
        <v>3960</v>
      </c>
      <c r="H379" s="52" t="s">
        <v>13</v>
      </c>
    </row>
    <row r="380" spans="1:8" x14ac:dyDescent="0.3">
      <c r="A380" s="53" t="s">
        <v>4346</v>
      </c>
      <c r="B380" s="51" t="s">
        <v>1182</v>
      </c>
      <c r="C380" s="51">
        <v>44</v>
      </c>
      <c r="D380" s="51" t="s">
        <v>16</v>
      </c>
      <c r="E380" s="51" t="s">
        <v>1183</v>
      </c>
      <c r="F380" s="51" t="s">
        <v>92</v>
      </c>
      <c r="G380" s="51" t="s">
        <v>3960</v>
      </c>
      <c r="H380" s="51" t="s">
        <v>26</v>
      </c>
    </row>
    <row r="381" spans="1:8" x14ac:dyDescent="0.3">
      <c r="A381" s="54" t="s">
        <v>4347</v>
      </c>
      <c r="B381" s="52" t="s">
        <v>1185</v>
      </c>
      <c r="C381" s="52">
        <v>34</v>
      </c>
      <c r="D381" s="52" t="s">
        <v>16</v>
      </c>
      <c r="E381" s="52" t="s">
        <v>1186</v>
      </c>
      <c r="F381" s="52" t="s">
        <v>267</v>
      </c>
      <c r="G381" s="52" t="s">
        <v>3960</v>
      </c>
      <c r="H381" s="52" t="s">
        <v>13</v>
      </c>
    </row>
    <row r="382" spans="1:8" x14ac:dyDescent="0.3">
      <c r="A382" s="53" t="s">
        <v>4348</v>
      </c>
      <c r="B382" s="51" t="s">
        <v>1188</v>
      </c>
      <c r="C382" s="51">
        <v>23</v>
      </c>
      <c r="D382" s="51" t="s">
        <v>9</v>
      </c>
      <c r="E382" s="51" t="s">
        <v>1189</v>
      </c>
      <c r="F382" s="51" t="s">
        <v>217</v>
      </c>
      <c r="G382" s="51" t="s">
        <v>3960</v>
      </c>
      <c r="H382" s="51" t="s">
        <v>13</v>
      </c>
    </row>
    <row r="383" spans="1:8" x14ac:dyDescent="0.3">
      <c r="A383" s="54" t="s">
        <v>4349</v>
      </c>
      <c r="B383" s="52" t="s">
        <v>1191</v>
      </c>
      <c r="C383" s="52">
        <v>50</v>
      </c>
      <c r="D383" s="52" t="s">
        <v>9</v>
      </c>
      <c r="E383" s="52" t="s">
        <v>1192</v>
      </c>
      <c r="F383" s="52" t="s">
        <v>22</v>
      </c>
      <c r="G383" s="52" t="s">
        <v>3960</v>
      </c>
      <c r="H383" s="52" t="s">
        <v>31</v>
      </c>
    </row>
    <row r="384" spans="1:8" x14ac:dyDescent="0.3">
      <c r="A384" s="53" t="s">
        <v>4350</v>
      </c>
      <c r="B384" s="51" t="s">
        <v>1194</v>
      </c>
      <c r="C384" s="51">
        <v>20</v>
      </c>
      <c r="D384" s="51" t="s">
        <v>16</v>
      </c>
      <c r="E384" s="51" t="s">
        <v>1195</v>
      </c>
      <c r="F384" s="51" t="s">
        <v>30</v>
      </c>
      <c r="G384" s="51" t="s">
        <v>3960</v>
      </c>
      <c r="H384" s="51" t="s">
        <v>13</v>
      </c>
    </row>
    <row r="385" spans="1:8" x14ac:dyDescent="0.3">
      <c r="A385" s="54" t="s">
        <v>4351</v>
      </c>
      <c r="B385" s="52" t="s">
        <v>1197</v>
      </c>
      <c r="C385" s="52">
        <v>27</v>
      </c>
      <c r="D385" s="52" t="s">
        <v>16</v>
      </c>
      <c r="E385" s="52" t="s">
        <v>1198</v>
      </c>
      <c r="F385" s="52" t="s">
        <v>317</v>
      </c>
      <c r="G385" s="52" t="s">
        <v>3960</v>
      </c>
      <c r="H385" s="52" t="s">
        <v>31</v>
      </c>
    </row>
    <row r="386" spans="1:8" x14ac:dyDescent="0.3">
      <c r="A386" s="53" t="s">
        <v>4352</v>
      </c>
      <c r="B386" s="51" t="s">
        <v>1200</v>
      </c>
      <c r="C386" s="51">
        <v>52</v>
      </c>
      <c r="D386" s="51" t="s">
        <v>16</v>
      </c>
      <c r="E386" s="51" t="s">
        <v>1201</v>
      </c>
      <c r="F386" s="51" t="s">
        <v>267</v>
      </c>
      <c r="G386" s="51" t="s">
        <v>3960</v>
      </c>
      <c r="H386" s="51" t="s">
        <v>26</v>
      </c>
    </row>
    <row r="387" spans="1:8" x14ac:dyDescent="0.3">
      <c r="A387" s="54" t="s">
        <v>4353</v>
      </c>
      <c r="B387" s="52" t="s">
        <v>1203</v>
      </c>
      <c r="C387" s="52">
        <v>60</v>
      </c>
      <c r="D387" s="52" t="s">
        <v>9</v>
      </c>
      <c r="E387" s="52" t="s">
        <v>1204</v>
      </c>
      <c r="F387" s="52" t="s">
        <v>317</v>
      </c>
      <c r="G387" s="52" t="s">
        <v>3960</v>
      </c>
      <c r="H387" s="52" t="s">
        <v>13</v>
      </c>
    </row>
    <row r="388" spans="1:8" x14ac:dyDescent="0.3">
      <c r="A388" s="53" t="s">
        <v>4354</v>
      </c>
      <c r="B388" s="51" t="s">
        <v>1206</v>
      </c>
      <c r="C388" s="51">
        <v>18</v>
      </c>
      <c r="D388" s="51" t="s">
        <v>16</v>
      </c>
      <c r="E388" s="51" t="s">
        <v>1207</v>
      </c>
      <c r="F388" s="51" t="s">
        <v>140</v>
      </c>
      <c r="G388" s="51" t="s">
        <v>3960</v>
      </c>
      <c r="H388" s="51" t="s">
        <v>26</v>
      </c>
    </row>
    <row r="389" spans="1:8" x14ac:dyDescent="0.3">
      <c r="A389" s="54" t="s">
        <v>4355</v>
      </c>
      <c r="B389" s="52" t="s">
        <v>1209</v>
      </c>
      <c r="C389" s="52">
        <v>28</v>
      </c>
      <c r="D389" s="52" t="s">
        <v>16</v>
      </c>
      <c r="E389" s="52" t="s">
        <v>1210</v>
      </c>
      <c r="F389" s="52" t="s">
        <v>88</v>
      </c>
      <c r="G389" s="52" t="s">
        <v>3960</v>
      </c>
      <c r="H389" s="52" t="s">
        <v>31</v>
      </c>
    </row>
    <row r="390" spans="1:8" x14ac:dyDescent="0.3">
      <c r="A390" s="53" t="s">
        <v>4356</v>
      </c>
      <c r="B390" s="51" t="s">
        <v>1212</v>
      </c>
      <c r="C390" s="51">
        <v>53</v>
      </c>
      <c r="D390" s="51" t="s">
        <v>9</v>
      </c>
      <c r="E390" s="51" t="s">
        <v>1213</v>
      </c>
      <c r="F390" s="51" t="s">
        <v>113</v>
      </c>
      <c r="G390" s="51" t="s">
        <v>3960</v>
      </c>
      <c r="H390" s="51" t="s">
        <v>19</v>
      </c>
    </row>
    <row r="391" spans="1:8" x14ac:dyDescent="0.3">
      <c r="A391" s="54" t="s">
        <v>4357</v>
      </c>
      <c r="B391" s="52" t="s">
        <v>1215</v>
      </c>
      <c r="C391" s="52">
        <v>50</v>
      </c>
      <c r="D391" s="52" t="s">
        <v>9</v>
      </c>
      <c r="E391" s="52" t="s">
        <v>1216</v>
      </c>
      <c r="F391" s="52" t="s">
        <v>70</v>
      </c>
      <c r="G391" s="52" t="s">
        <v>3960</v>
      </c>
      <c r="H391" s="52" t="s">
        <v>19</v>
      </c>
    </row>
    <row r="392" spans="1:8" x14ac:dyDescent="0.3">
      <c r="A392" s="53" t="s">
        <v>4358</v>
      </c>
      <c r="B392" s="51" t="s">
        <v>1218</v>
      </c>
      <c r="C392" s="51">
        <v>56</v>
      </c>
      <c r="D392" s="51" t="s">
        <v>9</v>
      </c>
      <c r="E392" s="51" t="s">
        <v>1219</v>
      </c>
      <c r="F392" s="51" t="s">
        <v>291</v>
      </c>
      <c r="G392" s="51" t="s">
        <v>3960</v>
      </c>
      <c r="H392" s="51" t="s">
        <v>31</v>
      </c>
    </row>
    <row r="393" spans="1:8" x14ac:dyDescent="0.3">
      <c r="A393" s="54" t="s">
        <v>4359</v>
      </c>
      <c r="B393" s="52" t="s">
        <v>1221</v>
      </c>
      <c r="C393" s="52">
        <v>40</v>
      </c>
      <c r="D393" s="52" t="s">
        <v>16</v>
      </c>
      <c r="E393" s="52" t="s">
        <v>1222</v>
      </c>
      <c r="F393" s="52" t="s">
        <v>35</v>
      </c>
      <c r="G393" s="52" t="s">
        <v>3960</v>
      </c>
      <c r="H393" s="52" t="s">
        <v>26</v>
      </c>
    </row>
    <row r="394" spans="1:8" x14ac:dyDescent="0.3">
      <c r="A394" s="53" t="s">
        <v>4360</v>
      </c>
      <c r="B394" s="51" t="s">
        <v>1224</v>
      </c>
      <c r="C394" s="51">
        <v>46</v>
      </c>
      <c r="D394" s="51" t="s">
        <v>9</v>
      </c>
      <c r="E394" s="51" t="s">
        <v>1225</v>
      </c>
      <c r="F394" s="51" t="s">
        <v>113</v>
      </c>
      <c r="G394" s="51" t="s">
        <v>3960</v>
      </c>
      <c r="H394" s="51" t="s">
        <v>13</v>
      </c>
    </row>
    <row r="395" spans="1:8" x14ac:dyDescent="0.3">
      <c r="A395" s="54" t="s">
        <v>4361</v>
      </c>
      <c r="B395" s="52" t="s">
        <v>1227</v>
      </c>
      <c r="C395" s="52">
        <v>46</v>
      </c>
      <c r="D395" s="52" t="s">
        <v>9</v>
      </c>
      <c r="E395" s="52" t="s">
        <v>1228</v>
      </c>
      <c r="F395" s="52" t="s">
        <v>117</v>
      </c>
      <c r="G395" s="52" t="s">
        <v>3960</v>
      </c>
      <c r="H395" s="52" t="s">
        <v>26</v>
      </c>
    </row>
    <row r="396" spans="1:8" x14ac:dyDescent="0.3">
      <c r="A396" s="53" t="s">
        <v>4362</v>
      </c>
      <c r="B396" s="51" t="s">
        <v>1230</v>
      </c>
      <c r="C396" s="51">
        <v>43</v>
      </c>
      <c r="D396" s="51" t="s">
        <v>16</v>
      </c>
      <c r="E396" s="51" t="s">
        <v>1231</v>
      </c>
      <c r="F396" s="51" t="s">
        <v>167</v>
      </c>
      <c r="G396" s="51" t="s">
        <v>3960</v>
      </c>
      <c r="H396" s="51" t="s">
        <v>26</v>
      </c>
    </row>
    <row r="397" spans="1:8" x14ac:dyDescent="0.3">
      <c r="A397" s="54" t="s">
        <v>4363</v>
      </c>
      <c r="B397" s="52" t="s">
        <v>1233</v>
      </c>
      <c r="C397" s="52">
        <v>50</v>
      </c>
      <c r="D397" s="52" t="s">
        <v>9</v>
      </c>
      <c r="E397" s="52" t="s">
        <v>1234</v>
      </c>
      <c r="F397" s="52" t="s">
        <v>62</v>
      </c>
      <c r="G397" s="52" t="s">
        <v>3960</v>
      </c>
      <c r="H397" s="52" t="s">
        <v>13</v>
      </c>
    </row>
    <row r="398" spans="1:8" x14ac:dyDescent="0.3">
      <c r="A398" s="53" t="s">
        <v>4364</v>
      </c>
      <c r="B398" s="51" t="s">
        <v>1236</v>
      </c>
      <c r="C398" s="51">
        <v>25</v>
      </c>
      <c r="D398" s="51" t="s">
        <v>16</v>
      </c>
      <c r="E398" s="51" t="s">
        <v>1237</v>
      </c>
      <c r="F398" s="51" t="s">
        <v>58</v>
      </c>
      <c r="G398" s="51" t="s">
        <v>3960</v>
      </c>
      <c r="H398" s="51" t="s">
        <v>31</v>
      </c>
    </row>
    <row r="399" spans="1:8" x14ac:dyDescent="0.3">
      <c r="A399" s="54" t="s">
        <v>4365</v>
      </c>
      <c r="B399" s="52" t="s">
        <v>4486</v>
      </c>
      <c r="C399" s="52">
        <v>62</v>
      </c>
      <c r="D399" s="52" t="s">
        <v>16</v>
      </c>
      <c r="E399" s="52" t="s">
        <v>123</v>
      </c>
      <c r="F399" s="52" t="s">
        <v>62</v>
      </c>
      <c r="G399" s="52" t="s">
        <v>3960</v>
      </c>
      <c r="H399" s="52" t="s">
        <v>19</v>
      </c>
    </row>
    <row r="400" spans="1:8" x14ac:dyDescent="0.3">
      <c r="A400" s="53" t="s">
        <v>4366</v>
      </c>
      <c r="B400" s="51" t="s">
        <v>1241</v>
      </c>
      <c r="C400" s="51">
        <v>54</v>
      </c>
      <c r="D400" s="51" t="s">
        <v>9</v>
      </c>
      <c r="E400" s="51" t="s">
        <v>1242</v>
      </c>
      <c r="F400" s="51" t="s">
        <v>47</v>
      </c>
      <c r="G400" s="51" t="s">
        <v>3960</v>
      </c>
      <c r="H400" s="51" t="s">
        <v>26</v>
      </c>
    </row>
    <row r="401" spans="1:8" x14ac:dyDescent="0.3">
      <c r="A401" s="54" t="s">
        <v>4367</v>
      </c>
      <c r="B401" s="52" t="s">
        <v>1244</v>
      </c>
      <c r="C401" s="52">
        <v>27</v>
      </c>
      <c r="D401" s="52" t="s">
        <v>9</v>
      </c>
      <c r="E401" s="52" t="s">
        <v>1245</v>
      </c>
      <c r="F401" s="52" t="s">
        <v>434</v>
      </c>
      <c r="G401" s="52" t="s">
        <v>3960</v>
      </c>
      <c r="H401" s="52" t="s">
        <v>26</v>
      </c>
    </row>
    <row r="402" spans="1:8" x14ac:dyDescent="0.3">
      <c r="A402" s="53" t="s">
        <v>4368</v>
      </c>
      <c r="B402" s="51" t="s">
        <v>1247</v>
      </c>
      <c r="C402" s="51">
        <v>57</v>
      </c>
      <c r="D402" s="51" t="s">
        <v>16</v>
      </c>
      <c r="E402" s="51" t="s">
        <v>1248</v>
      </c>
      <c r="F402" s="51" t="s">
        <v>96</v>
      </c>
      <c r="G402" s="51" t="s">
        <v>3960</v>
      </c>
      <c r="H402" s="51" t="s">
        <v>19</v>
      </c>
    </row>
    <row r="403" spans="1:8" x14ac:dyDescent="0.3">
      <c r="A403" s="54" t="s">
        <v>4369</v>
      </c>
      <c r="B403" s="52" t="s">
        <v>1250</v>
      </c>
      <c r="C403" s="52">
        <v>51</v>
      </c>
      <c r="D403" s="52" t="s">
        <v>16</v>
      </c>
      <c r="E403" s="52" t="s">
        <v>1251</v>
      </c>
      <c r="F403" s="52" t="s">
        <v>184</v>
      </c>
      <c r="G403" s="52" t="s">
        <v>3960</v>
      </c>
      <c r="H403" s="52" t="s">
        <v>19</v>
      </c>
    </row>
    <row r="404" spans="1:8" x14ac:dyDescent="0.3">
      <c r="A404" s="53" t="s">
        <v>4370</v>
      </c>
      <c r="B404" s="51" t="s">
        <v>1253</v>
      </c>
      <c r="C404" s="51">
        <v>31</v>
      </c>
      <c r="D404" s="51" t="s">
        <v>9</v>
      </c>
      <c r="E404" s="51" t="s">
        <v>80</v>
      </c>
      <c r="F404" s="51" t="s">
        <v>313</v>
      </c>
      <c r="G404" s="51" t="s">
        <v>3960</v>
      </c>
      <c r="H404" s="51" t="s">
        <v>26</v>
      </c>
    </row>
    <row r="405" spans="1:8" x14ac:dyDescent="0.3">
      <c r="A405" s="54" t="s">
        <v>4371</v>
      </c>
      <c r="B405" s="52" t="s">
        <v>1255</v>
      </c>
      <c r="C405" s="52">
        <v>34</v>
      </c>
      <c r="D405" s="52" t="s">
        <v>9</v>
      </c>
      <c r="E405" s="52" t="s">
        <v>1256</v>
      </c>
      <c r="F405" s="52" t="s">
        <v>328</v>
      </c>
      <c r="G405" s="52" t="s">
        <v>3960</v>
      </c>
      <c r="H405" s="52" t="s">
        <v>26</v>
      </c>
    </row>
    <row r="406" spans="1:8" x14ac:dyDescent="0.3">
      <c r="A406" s="53" t="s">
        <v>4372</v>
      </c>
      <c r="B406" s="51" t="s">
        <v>1258</v>
      </c>
      <c r="C406" s="51">
        <v>22</v>
      </c>
      <c r="D406" s="51" t="s">
        <v>16</v>
      </c>
      <c r="E406" s="51" t="s">
        <v>1259</v>
      </c>
      <c r="F406" s="51" t="s">
        <v>291</v>
      </c>
      <c r="G406" s="51" t="s">
        <v>3960</v>
      </c>
      <c r="H406" s="51" t="s">
        <v>31</v>
      </c>
    </row>
    <row r="407" spans="1:8" x14ac:dyDescent="0.3">
      <c r="A407" s="54" t="s">
        <v>4373</v>
      </c>
      <c r="B407" s="52" t="s">
        <v>1261</v>
      </c>
      <c r="C407" s="52">
        <v>18</v>
      </c>
      <c r="D407" s="52" t="s">
        <v>16</v>
      </c>
      <c r="E407" s="52" t="s">
        <v>1262</v>
      </c>
      <c r="F407" s="52" t="s">
        <v>328</v>
      </c>
      <c r="G407" s="52" t="s">
        <v>3960</v>
      </c>
      <c r="H407" s="52" t="s">
        <v>13</v>
      </c>
    </row>
    <row r="408" spans="1:8" x14ac:dyDescent="0.3">
      <c r="A408" s="53" t="s">
        <v>4374</v>
      </c>
      <c r="B408" s="51" t="s">
        <v>1264</v>
      </c>
      <c r="C408" s="51">
        <v>23</v>
      </c>
      <c r="D408" s="51" t="s">
        <v>16</v>
      </c>
      <c r="E408" s="51" t="s">
        <v>1265</v>
      </c>
      <c r="F408" s="51" t="s">
        <v>324</v>
      </c>
      <c r="G408" s="51" t="s">
        <v>3960</v>
      </c>
      <c r="H408" s="51" t="s">
        <v>13</v>
      </c>
    </row>
    <row r="409" spans="1:8" x14ac:dyDescent="0.3">
      <c r="A409" s="54" t="s">
        <v>4375</v>
      </c>
      <c r="B409" s="52" t="s">
        <v>1267</v>
      </c>
      <c r="C409" s="52">
        <v>33</v>
      </c>
      <c r="D409" s="52" t="s">
        <v>9</v>
      </c>
      <c r="E409" s="52" t="s">
        <v>1268</v>
      </c>
      <c r="F409" s="52" t="s">
        <v>140</v>
      </c>
      <c r="G409" s="52" t="s">
        <v>3960</v>
      </c>
      <c r="H409" s="52" t="s">
        <v>13</v>
      </c>
    </row>
    <row r="410" spans="1:8" x14ac:dyDescent="0.3">
      <c r="A410" s="53" t="s">
        <v>4376</v>
      </c>
      <c r="B410" s="51" t="s">
        <v>1270</v>
      </c>
      <c r="C410" s="51">
        <v>36</v>
      </c>
      <c r="D410" s="51" t="s">
        <v>9</v>
      </c>
      <c r="E410" s="51" t="s">
        <v>1271</v>
      </c>
      <c r="F410" s="51" t="s">
        <v>88</v>
      </c>
      <c r="G410" s="51" t="s">
        <v>3960</v>
      </c>
      <c r="H410" s="51" t="s">
        <v>13</v>
      </c>
    </row>
    <row r="411" spans="1:8" x14ac:dyDescent="0.3">
      <c r="A411" s="54" t="s">
        <v>4377</v>
      </c>
      <c r="B411" s="52" t="s">
        <v>1273</v>
      </c>
      <c r="C411" s="52">
        <v>55</v>
      </c>
      <c r="D411" s="52" t="s">
        <v>9</v>
      </c>
      <c r="E411" s="52" t="s">
        <v>1274</v>
      </c>
      <c r="F411" s="52" t="s">
        <v>845</v>
      </c>
      <c r="G411" s="52" t="s">
        <v>3960</v>
      </c>
      <c r="H411" s="52" t="s">
        <v>13</v>
      </c>
    </row>
    <row r="412" spans="1:8" x14ac:dyDescent="0.3">
      <c r="A412" s="53" t="s">
        <v>4378</v>
      </c>
      <c r="B412" s="51" t="s">
        <v>1276</v>
      </c>
      <c r="C412" s="51">
        <v>48</v>
      </c>
      <c r="D412" s="51" t="s">
        <v>16</v>
      </c>
      <c r="E412" s="51" t="s">
        <v>1277</v>
      </c>
      <c r="F412" s="51" t="s">
        <v>88</v>
      </c>
      <c r="G412" s="51" t="s">
        <v>3960</v>
      </c>
      <c r="H412" s="51" t="s">
        <v>26</v>
      </c>
    </row>
    <row r="413" spans="1:8" x14ac:dyDescent="0.3">
      <c r="A413" s="54" t="s">
        <v>4379</v>
      </c>
      <c r="B413" s="52" t="s">
        <v>1279</v>
      </c>
      <c r="C413" s="52">
        <v>63</v>
      </c>
      <c r="D413" s="52" t="s">
        <v>9</v>
      </c>
      <c r="E413" s="52" t="s">
        <v>1280</v>
      </c>
      <c r="F413" s="52" t="s">
        <v>25</v>
      </c>
      <c r="G413" s="52" t="s">
        <v>3960</v>
      </c>
      <c r="H413" s="52" t="s">
        <v>31</v>
      </c>
    </row>
    <row r="414" spans="1:8" x14ac:dyDescent="0.3">
      <c r="A414" s="53" t="s">
        <v>4380</v>
      </c>
      <c r="B414" s="51" t="s">
        <v>1282</v>
      </c>
      <c r="C414" s="51">
        <v>23</v>
      </c>
      <c r="D414" s="51" t="s">
        <v>16</v>
      </c>
      <c r="E414" s="51" t="s">
        <v>204</v>
      </c>
      <c r="F414" s="51" t="s">
        <v>156</v>
      </c>
      <c r="G414" s="51" t="s">
        <v>3960</v>
      </c>
      <c r="H414" s="51" t="s">
        <v>13</v>
      </c>
    </row>
    <row r="415" spans="1:8" x14ac:dyDescent="0.3">
      <c r="A415" s="54" t="s">
        <v>4381</v>
      </c>
      <c r="B415" s="52" t="s">
        <v>1284</v>
      </c>
      <c r="C415" s="52">
        <v>59</v>
      </c>
      <c r="D415" s="52" t="s">
        <v>16</v>
      </c>
      <c r="E415" s="52" t="s">
        <v>1285</v>
      </c>
      <c r="F415" s="52" t="s">
        <v>106</v>
      </c>
      <c r="G415" s="52" t="s">
        <v>3960</v>
      </c>
      <c r="H415" s="52" t="s">
        <v>26</v>
      </c>
    </row>
    <row r="416" spans="1:8" x14ac:dyDescent="0.3">
      <c r="A416" s="53" t="s">
        <v>4382</v>
      </c>
      <c r="B416" s="51" t="s">
        <v>1287</v>
      </c>
      <c r="C416" s="51">
        <v>35</v>
      </c>
      <c r="D416" s="51" t="s">
        <v>16</v>
      </c>
      <c r="E416" s="51" t="s">
        <v>1288</v>
      </c>
      <c r="F416" s="51" t="s">
        <v>113</v>
      </c>
      <c r="G416" s="51" t="s">
        <v>3960</v>
      </c>
      <c r="H416" s="51" t="s">
        <v>13</v>
      </c>
    </row>
    <row r="417" spans="1:8" x14ac:dyDescent="0.3">
      <c r="A417" s="54" t="s">
        <v>4383</v>
      </c>
      <c r="B417" s="52" t="s">
        <v>1290</v>
      </c>
      <c r="C417" s="52">
        <v>26</v>
      </c>
      <c r="D417" s="52" t="s">
        <v>16</v>
      </c>
      <c r="E417" s="52" t="s">
        <v>1291</v>
      </c>
      <c r="F417" s="52" t="s">
        <v>163</v>
      </c>
      <c r="G417" s="52" t="s">
        <v>3960</v>
      </c>
      <c r="H417" s="52" t="s">
        <v>31</v>
      </c>
    </row>
    <row r="418" spans="1:8" x14ac:dyDescent="0.3">
      <c r="A418" s="53" t="s">
        <v>4384</v>
      </c>
      <c r="B418" s="51" t="s">
        <v>1293</v>
      </c>
      <c r="C418" s="51">
        <v>46</v>
      </c>
      <c r="D418" s="51" t="s">
        <v>9</v>
      </c>
      <c r="E418" s="51" t="s">
        <v>1294</v>
      </c>
      <c r="F418" s="51" t="s">
        <v>324</v>
      </c>
      <c r="G418" s="51" t="s">
        <v>3960</v>
      </c>
      <c r="H418" s="51" t="s">
        <v>19</v>
      </c>
    </row>
    <row r="419" spans="1:8" x14ac:dyDescent="0.3">
      <c r="A419" s="54" t="s">
        <v>4385</v>
      </c>
      <c r="B419" s="52" t="s">
        <v>1296</v>
      </c>
      <c r="C419" s="52">
        <v>64</v>
      </c>
      <c r="D419" s="52" t="s">
        <v>16</v>
      </c>
      <c r="E419" s="52" t="s">
        <v>1297</v>
      </c>
      <c r="F419" s="52" t="s">
        <v>11</v>
      </c>
      <c r="G419" s="52" t="s">
        <v>3960</v>
      </c>
      <c r="H419" s="52" t="s">
        <v>26</v>
      </c>
    </row>
    <row r="420" spans="1:8" x14ac:dyDescent="0.3">
      <c r="A420" s="53" t="s">
        <v>4386</v>
      </c>
      <c r="B420" s="51" t="s">
        <v>1299</v>
      </c>
      <c r="C420" s="51">
        <v>60</v>
      </c>
      <c r="D420" s="51" t="s">
        <v>16</v>
      </c>
      <c r="E420" s="51" t="s">
        <v>1300</v>
      </c>
      <c r="F420" s="51" t="s">
        <v>47</v>
      </c>
      <c r="G420" s="51" t="s">
        <v>3960</v>
      </c>
      <c r="H420" s="51" t="s">
        <v>31</v>
      </c>
    </row>
    <row r="421" spans="1:8" x14ac:dyDescent="0.3">
      <c r="A421" s="54" t="s">
        <v>4387</v>
      </c>
      <c r="B421" s="52" t="s">
        <v>1302</v>
      </c>
      <c r="C421" s="52">
        <v>33</v>
      </c>
      <c r="D421" s="52" t="s">
        <v>9</v>
      </c>
      <c r="E421" s="52" t="s">
        <v>1303</v>
      </c>
      <c r="F421" s="52" t="s">
        <v>313</v>
      </c>
      <c r="G421" s="52" t="s">
        <v>3960</v>
      </c>
      <c r="H421" s="52" t="s">
        <v>13</v>
      </c>
    </row>
    <row r="422" spans="1:8" x14ac:dyDescent="0.3">
      <c r="A422" s="53" t="s">
        <v>4388</v>
      </c>
      <c r="B422" s="51" t="s">
        <v>4487</v>
      </c>
      <c r="C422" s="51">
        <v>60</v>
      </c>
      <c r="D422" s="51" t="s">
        <v>9</v>
      </c>
      <c r="E422" s="51" t="s">
        <v>1306</v>
      </c>
      <c r="F422" s="51" t="s">
        <v>11</v>
      </c>
      <c r="G422" s="51" t="s">
        <v>3960</v>
      </c>
      <c r="H422" s="51" t="s">
        <v>26</v>
      </c>
    </row>
    <row r="423" spans="1:8" x14ac:dyDescent="0.3">
      <c r="A423" s="54" t="s">
        <v>4389</v>
      </c>
      <c r="B423" s="52" t="s">
        <v>1308</v>
      </c>
      <c r="C423" s="52">
        <v>45</v>
      </c>
      <c r="D423" s="52" t="s">
        <v>16</v>
      </c>
      <c r="E423" s="52" t="s">
        <v>1309</v>
      </c>
      <c r="F423" s="52" t="s">
        <v>74</v>
      </c>
      <c r="G423" s="52" t="s">
        <v>3960</v>
      </c>
      <c r="H423" s="52" t="s">
        <v>19</v>
      </c>
    </row>
    <row r="424" spans="1:8" x14ac:dyDescent="0.3">
      <c r="A424" s="53" t="s">
        <v>4390</v>
      </c>
      <c r="B424" s="51" t="s">
        <v>4488</v>
      </c>
      <c r="C424" s="51">
        <v>42</v>
      </c>
      <c r="D424" s="51" t="s">
        <v>16</v>
      </c>
      <c r="E424" s="51" t="s">
        <v>1312</v>
      </c>
      <c r="F424" s="51" t="s">
        <v>62</v>
      </c>
      <c r="G424" s="51" t="s">
        <v>3960</v>
      </c>
      <c r="H424" s="51" t="s">
        <v>19</v>
      </c>
    </row>
    <row r="425" spans="1:8" x14ac:dyDescent="0.3">
      <c r="A425" s="54" t="s">
        <v>4391</v>
      </c>
      <c r="B425" s="52" t="s">
        <v>1314</v>
      </c>
      <c r="C425" s="52">
        <v>35</v>
      </c>
      <c r="D425" s="52" t="s">
        <v>9</v>
      </c>
      <c r="E425" s="52" t="s">
        <v>1315</v>
      </c>
      <c r="F425" s="52" t="s">
        <v>62</v>
      </c>
      <c r="G425" s="52" t="s">
        <v>3960</v>
      </c>
      <c r="H425" s="52" t="s">
        <v>31</v>
      </c>
    </row>
    <row r="426" spans="1:8" x14ac:dyDescent="0.3">
      <c r="A426" s="53" t="s">
        <v>4392</v>
      </c>
      <c r="B426" s="51" t="s">
        <v>1317</v>
      </c>
      <c r="C426" s="51">
        <v>53</v>
      </c>
      <c r="D426" s="51" t="s">
        <v>9</v>
      </c>
      <c r="E426" s="51" t="s">
        <v>1318</v>
      </c>
      <c r="F426" s="51" t="s">
        <v>11</v>
      </c>
      <c r="G426" s="51" t="s">
        <v>3960</v>
      </c>
      <c r="H426" s="51" t="s">
        <v>26</v>
      </c>
    </row>
    <row r="427" spans="1:8" x14ac:dyDescent="0.3">
      <c r="A427" s="54" t="s">
        <v>4393</v>
      </c>
      <c r="B427" s="52" t="s">
        <v>1320</v>
      </c>
      <c r="C427" s="52">
        <v>40</v>
      </c>
      <c r="D427" s="52" t="s">
        <v>9</v>
      </c>
      <c r="E427" s="52" t="s">
        <v>1321</v>
      </c>
      <c r="F427" s="52" t="s">
        <v>117</v>
      </c>
      <c r="G427" s="52" t="s">
        <v>3960</v>
      </c>
      <c r="H427" s="52" t="s">
        <v>26</v>
      </c>
    </row>
    <row r="428" spans="1:8" x14ac:dyDescent="0.3">
      <c r="A428" s="53" t="s">
        <v>4394</v>
      </c>
      <c r="B428" s="51" t="s">
        <v>1323</v>
      </c>
      <c r="C428" s="51">
        <v>28</v>
      </c>
      <c r="D428" s="51" t="s">
        <v>9</v>
      </c>
      <c r="E428" s="51" t="s">
        <v>1324</v>
      </c>
      <c r="F428" s="51" t="s">
        <v>11</v>
      </c>
      <c r="G428" s="51" t="s">
        <v>3960</v>
      </c>
      <c r="H428" s="51" t="s">
        <v>19</v>
      </c>
    </row>
    <row r="429" spans="1:8" x14ac:dyDescent="0.3">
      <c r="A429" s="54" t="s">
        <v>4395</v>
      </c>
      <c r="B429" s="52" t="s">
        <v>1326</v>
      </c>
      <c r="C429" s="52">
        <v>18</v>
      </c>
      <c r="D429" s="52" t="s">
        <v>16</v>
      </c>
      <c r="E429" s="52" t="s">
        <v>1327</v>
      </c>
      <c r="F429" s="52" t="s">
        <v>434</v>
      </c>
      <c r="G429" s="52" t="s">
        <v>3960</v>
      </c>
      <c r="H429" s="52" t="s">
        <v>13</v>
      </c>
    </row>
    <row r="430" spans="1:8" x14ac:dyDescent="0.3">
      <c r="A430" s="53" t="s">
        <v>4396</v>
      </c>
      <c r="B430" s="51" t="s">
        <v>1329</v>
      </c>
      <c r="C430" s="51">
        <v>27</v>
      </c>
      <c r="D430" s="51" t="s">
        <v>16</v>
      </c>
      <c r="E430" s="51" t="s">
        <v>1330</v>
      </c>
      <c r="F430" s="51" t="s">
        <v>328</v>
      </c>
      <c r="G430" s="51" t="s">
        <v>3960</v>
      </c>
      <c r="H430" s="51" t="s">
        <v>26</v>
      </c>
    </row>
    <row r="431" spans="1:8" x14ac:dyDescent="0.3">
      <c r="A431" s="54" t="s">
        <v>4397</v>
      </c>
      <c r="B431" s="52" t="s">
        <v>1332</v>
      </c>
      <c r="C431" s="52">
        <v>43</v>
      </c>
      <c r="D431" s="52" t="s">
        <v>9</v>
      </c>
      <c r="E431" s="52" t="s">
        <v>1333</v>
      </c>
      <c r="F431" s="52" t="s">
        <v>106</v>
      </c>
      <c r="G431" s="52" t="s">
        <v>3960</v>
      </c>
      <c r="H431" s="52" t="s">
        <v>19</v>
      </c>
    </row>
    <row r="432" spans="1:8" x14ac:dyDescent="0.3">
      <c r="A432" s="53" t="s">
        <v>4398</v>
      </c>
      <c r="B432" s="51" t="s">
        <v>1335</v>
      </c>
      <c r="C432" s="51">
        <v>36</v>
      </c>
      <c r="D432" s="51" t="s">
        <v>16</v>
      </c>
      <c r="E432" s="51" t="s">
        <v>1336</v>
      </c>
      <c r="F432" s="51" t="s">
        <v>88</v>
      </c>
      <c r="G432" s="51" t="s">
        <v>3960</v>
      </c>
      <c r="H432" s="51" t="s">
        <v>13</v>
      </c>
    </row>
    <row r="433" spans="1:8" x14ac:dyDescent="0.3">
      <c r="A433" s="54" t="s">
        <v>4399</v>
      </c>
      <c r="B433" s="52" t="s">
        <v>1338</v>
      </c>
      <c r="C433" s="52">
        <v>27</v>
      </c>
      <c r="D433" s="52" t="s">
        <v>9</v>
      </c>
      <c r="E433" s="52" t="s">
        <v>1339</v>
      </c>
      <c r="F433" s="52" t="s">
        <v>30</v>
      </c>
      <c r="G433" s="52" t="s">
        <v>3960</v>
      </c>
      <c r="H433" s="52" t="s">
        <v>19</v>
      </c>
    </row>
    <row r="434" spans="1:8" x14ac:dyDescent="0.3">
      <c r="A434" s="53" t="s">
        <v>4400</v>
      </c>
      <c r="B434" s="51" t="s">
        <v>1341</v>
      </c>
      <c r="C434" s="51">
        <v>37</v>
      </c>
      <c r="D434" s="51" t="s">
        <v>9</v>
      </c>
      <c r="E434" s="51" t="s">
        <v>1342</v>
      </c>
      <c r="F434" s="51" t="s">
        <v>88</v>
      </c>
      <c r="G434" s="51" t="s">
        <v>3960</v>
      </c>
      <c r="H434" s="51" t="s">
        <v>26</v>
      </c>
    </row>
    <row r="435" spans="1:8" x14ac:dyDescent="0.3">
      <c r="A435" s="54" t="s">
        <v>4401</v>
      </c>
      <c r="B435" s="52" t="s">
        <v>1344</v>
      </c>
      <c r="C435" s="52">
        <v>51</v>
      </c>
      <c r="D435" s="52" t="s">
        <v>16</v>
      </c>
      <c r="E435" s="52" t="s">
        <v>1345</v>
      </c>
      <c r="F435" s="52" t="s">
        <v>58</v>
      </c>
      <c r="G435" s="52" t="s">
        <v>3960</v>
      </c>
      <c r="H435" s="52" t="s">
        <v>31</v>
      </c>
    </row>
    <row r="436" spans="1:8" x14ac:dyDescent="0.3">
      <c r="A436" s="53" t="s">
        <v>4402</v>
      </c>
      <c r="B436" s="51" t="s">
        <v>1347</v>
      </c>
      <c r="C436" s="51">
        <v>48</v>
      </c>
      <c r="D436" s="51" t="s">
        <v>16</v>
      </c>
      <c r="E436" s="51" t="s">
        <v>1348</v>
      </c>
      <c r="F436" s="51" t="s">
        <v>254</v>
      </c>
      <c r="G436" s="51" t="s">
        <v>3960</v>
      </c>
      <c r="H436" s="51" t="s">
        <v>13</v>
      </c>
    </row>
    <row r="437" spans="1:8" x14ac:dyDescent="0.3">
      <c r="A437" s="54" t="s">
        <v>4403</v>
      </c>
      <c r="B437" s="52" t="s">
        <v>1350</v>
      </c>
      <c r="C437" s="52">
        <v>37</v>
      </c>
      <c r="D437" s="52" t="s">
        <v>16</v>
      </c>
      <c r="E437" s="52" t="s">
        <v>1351</v>
      </c>
      <c r="F437" s="52" t="s">
        <v>106</v>
      </c>
      <c r="G437" s="52" t="s">
        <v>3960</v>
      </c>
      <c r="H437" s="52" t="s">
        <v>31</v>
      </c>
    </row>
    <row r="438" spans="1:8" x14ac:dyDescent="0.3">
      <c r="A438" s="53" t="s">
        <v>4404</v>
      </c>
      <c r="B438" s="51" t="s">
        <v>1353</v>
      </c>
      <c r="C438" s="51">
        <v>61</v>
      </c>
      <c r="D438" s="51" t="s">
        <v>9</v>
      </c>
      <c r="E438" s="51" t="s">
        <v>1354</v>
      </c>
      <c r="F438" s="51" t="s">
        <v>39</v>
      </c>
      <c r="G438" s="51" t="s">
        <v>3960</v>
      </c>
      <c r="H438" s="51" t="s">
        <v>13</v>
      </c>
    </row>
    <row r="439" spans="1:8" x14ac:dyDescent="0.3">
      <c r="A439" s="54" t="s">
        <v>4405</v>
      </c>
      <c r="B439" s="52" t="s">
        <v>1356</v>
      </c>
      <c r="C439" s="52">
        <v>47</v>
      </c>
      <c r="D439" s="52" t="s">
        <v>16</v>
      </c>
      <c r="E439" s="52" t="s">
        <v>597</v>
      </c>
      <c r="F439" s="52" t="s">
        <v>47</v>
      </c>
      <c r="G439" s="52" t="s">
        <v>3960</v>
      </c>
      <c r="H439" s="52" t="s">
        <v>19</v>
      </c>
    </row>
    <row r="440" spans="1:8" x14ac:dyDescent="0.3">
      <c r="A440" s="53" t="s">
        <v>4406</v>
      </c>
      <c r="B440" s="51" t="s">
        <v>1358</v>
      </c>
      <c r="C440" s="51">
        <v>59</v>
      </c>
      <c r="D440" s="51" t="s">
        <v>16</v>
      </c>
      <c r="E440" s="51" t="s">
        <v>1359</v>
      </c>
      <c r="F440" s="51" t="s">
        <v>237</v>
      </c>
      <c r="G440" s="51" t="s">
        <v>3960</v>
      </c>
      <c r="H440" s="51" t="s">
        <v>19</v>
      </c>
    </row>
    <row r="441" spans="1:8" x14ac:dyDescent="0.3">
      <c r="A441" s="54" t="s">
        <v>4407</v>
      </c>
      <c r="B441" s="52" t="s">
        <v>1361</v>
      </c>
      <c r="C441" s="52">
        <v>53</v>
      </c>
      <c r="D441" s="52" t="s">
        <v>9</v>
      </c>
      <c r="E441" s="52" t="s">
        <v>931</v>
      </c>
      <c r="F441" s="52" t="s">
        <v>156</v>
      </c>
      <c r="G441" s="52" t="s">
        <v>3960</v>
      </c>
      <c r="H441" s="52" t="s">
        <v>31</v>
      </c>
    </row>
    <row r="442" spans="1:8" x14ac:dyDescent="0.3">
      <c r="A442" s="53" t="s">
        <v>4408</v>
      </c>
      <c r="B442" s="51" t="s">
        <v>1363</v>
      </c>
      <c r="C442" s="51">
        <v>60</v>
      </c>
      <c r="D442" s="51" t="s">
        <v>9</v>
      </c>
      <c r="E442" s="51" t="s">
        <v>1364</v>
      </c>
      <c r="F442" s="51" t="s">
        <v>18</v>
      </c>
      <c r="G442" s="51" t="s">
        <v>3960</v>
      </c>
      <c r="H442" s="51" t="s">
        <v>31</v>
      </c>
    </row>
    <row r="443" spans="1:8" x14ac:dyDescent="0.3">
      <c r="A443" s="54" t="s">
        <v>4409</v>
      </c>
      <c r="B443" s="52" t="s">
        <v>1366</v>
      </c>
      <c r="C443" s="52">
        <v>31</v>
      </c>
      <c r="D443" s="52" t="s">
        <v>9</v>
      </c>
      <c r="E443" s="52" t="s">
        <v>1367</v>
      </c>
      <c r="F443" s="52" t="s">
        <v>324</v>
      </c>
      <c r="G443" s="52" t="s">
        <v>3960</v>
      </c>
      <c r="H443" s="52" t="s">
        <v>31</v>
      </c>
    </row>
    <row r="444" spans="1:8" x14ac:dyDescent="0.3">
      <c r="A444" s="53" t="s">
        <v>4410</v>
      </c>
      <c r="B444" s="51" t="s">
        <v>1369</v>
      </c>
      <c r="C444" s="51">
        <v>42</v>
      </c>
      <c r="D444" s="51" t="s">
        <v>16</v>
      </c>
      <c r="E444" s="51" t="s">
        <v>1370</v>
      </c>
      <c r="F444" s="51" t="s">
        <v>35</v>
      </c>
      <c r="G444" s="51" t="s">
        <v>3960</v>
      </c>
      <c r="H444" s="51" t="s">
        <v>26</v>
      </c>
    </row>
    <row r="445" spans="1:8" x14ac:dyDescent="0.3">
      <c r="A445" s="54" t="s">
        <v>4411</v>
      </c>
      <c r="B445" s="52" t="s">
        <v>1372</v>
      </c>
      <c r="C445" s="52">
        <v>51</v>
      </c>
      <c r="D445" s="52" t="s">
        <v>9</v>
      </c>
      <c r="E445" s="52" t="s">
        <v>1373</v>
      </c>
      <c r="F445" s="52" t="s">
        <v>359</v>
      </c>
      <c r="G445" s="52" t="s">
        <v>3960</v>
      </c>
      <c r="H445" s="52" t="s">
        <v>31</v>
      </c>
    </row>
    <row r="446" spans="1:8" x14ac:dyDescent="0.3">
      <c r="A446" s="53" t="s">
        <v>4412</v>
      </c>
      <c r="B446" s="51" t="s">
        <v>1375</v>
      </c>
      <c r="C446" s="51">
        <v>19</v>
      </c>
      <c r="D446" s="51" t="s">
        <v>9</v>
      </c>
      <c r="E446" s="51" t="s">
        <v>1376</v>
      </c>
      <c r="F446" s="51" t="s">
        <v>845</v>
      </c>
      <c r="G446" s="51" t="s">
        <v>3960</v>
      </c>
      <c r="H446" s="51" t="s">
        <v>13</v>
      </c>
    </row>
    <row r="447" spans="1:8" x14ac:dyDescent="0.3">
      <c r="A447" s="54" t="s">
        <v>4413</v>
      </c>
      <c r="B447" s="52" t="s">
        <v>1378</v>
      </c>
      <c r="C447" s="52">
        <v>41</v>
      </c>
      <c r="D447" s="52" t="s">
        <v>16</v>
      </c>
      <c r="E447" s="52" t="s">
        <v>1379</v>
      </c>
      <c r="F447" s="52" t="s">
        <v>287</v>
      </c>
      <c r="G447" s="52" t="s">
        <v>3960</v>
      </c>
      <c r="H447" s="52" t="s">
        <v>19</v>
      </c>
    </row>
    <row r="448" spans="1:8" x14ac:dyDescent="0.3">
      <c r="A448" s="53" t="s">
        <v>4414</v>
      </c>
      <c r="B448" s="51" t="s">
        <v>1381</v>
      </c>
      <c r="C448" s="51">
        <v>35</v>
      </c>
      <c r="D448" s="51" t="s">
        <v>9</v>
      </c>
      <c r="E448" s="51" t="s">
        <v>1382</v>
      </c>
      <c r="F448" s="51" t="s">
        <v>96</v>
      </c>
      <c r="G448" s="51" t="s">
        <v>3960</v>
      </c>
      <c r="H448" s="51" t="s">
        <v>31</v>
      </c>
    </row>
    <row r="449" spans="1:8" x14ac:dyDescent="0.3">
      <c r="A449" s="54" t="s">
        <v>4415</v>
      </c>
      <c r="B449" s="52" t="s">
        <v>1384</v>
      </c>
      <c r="C449" s="52">
        <v>45</v>
      </c>
      <c r="D449" s="52" t="s">
        <v>9</v>
      </c>
      <c r="E449" s="52" t="s">
        <v>1385</v>
      </c>
      <c r="F449" s="52" t="s">
        <v>11</v>
      </c>
      <c r="G449" s="52" t="s">
        <v>3960</v>
      </c>
      <c r="H449" s="52" t="s">
        <v>13</v>
      </c>
    </row>
    <row r="450" spans="1:8" x14ac:dyDescent="0.3">
      <c r="A450" s="53" t="s">
        <v>4416</v>
      </c>
      <c r="B450" s="51" t="s">
        <v>1387</v>
      </c>
      <c r="C450" s="51">
        <v>64</v>
      </c>
      <c r="D450" s="51" t="s">
        <v>16</v>
      </c>
      <c r="E450" s="51" t="s">
        <v>1388</v>
      </c>
      <c r="F450" s="51" t="s">
        <v>845</v>
      </c>
      <c r="G450" s="51" t="s">
        <v>3960</v>
      </c>
      <c r="H450" s="51" t="s">
        <v>26</v>
      </c>
    </row>
    <row r="451" spans="1:8" x14ac:dyDescent="0.3">
      <c r="A451" s="54" t="s">
        <v>4417</v>
      </c>
      <c r="B451" s="52" t="s">
        <v>1390</v>
      </c>
      <c r="C451" s="52">
        <v>29</v>
      </c>
      <c r="D451" s="52" t="s">
        <v>9</v>
      </c>
      <c r="E451" s="52" t="s">
        <v>1391</v>
      </c>
      <c r="F451" s="52" t="s">
        <v>25</v>
      </c>
      <c r="G451" s="52" t="s">
        <v>3960</v>
      </c>
      <c r="H451" s="52" t="s">
        <v>26</v>
      </c>
    </row>
    <row r="452" spans="1:8" x14ac:dyDescent="0.3">
      <c r="A452" s="53" t="s">
        <v>4418</v>
      </c>
      <c r="B452" s="51" t="s">
        <v>1393</v>
      </c>
      <c r="C452" s="51">
        <v>59</v>
      </c>
      <c r="D452" s="51" t="s">
        <v>9</v>
      </c>
      <c r="E452" s="51" t="s">
        <v>1394</v>
      </c>
      <c r="F452" s="51" t="s">
        <v>70</v>
      </c>
      <c r="G452" s="51" t="s">
        <v>3960</v>
      </c>
      <c r="H452" s="51" t="s">
        <v>26</v>
      </c>
    </row>
    <row r="453" spans="1:8" x14ac:dyDescent="0.3">
      <c r="A453" s="54" t="s">
        <v>4419</v>
      </c>
      <c r="B453" s="52" t="s">
        <v>1396</v>
      </c>
      <c r="C453" s="52">
        <v>46</v>
      </c>
      <c r="D453" s="52" t="s">
        <v>9</v>
      </c>
      <c r="E453" s="52" t="s">
        <v>564</v>
      </c>
      <c r="F453" s="52" t="s">
        <v>233</v>
      </c>
      <c r="G453" s="52" t="s">
        <v>3960</v>
      </c>
      <c r="H453" s="52" t="s">
        <v>13</v>
      </c>
    </row>
    <row r="454" spans="1:8" x14ac:dyDescent="0.3">
      <c r="A454" s="53" t="s">
        <v>4420</v>
      </c>
      <c r="B454" s="51" t="s">
        <v>1398</v>
      </c>
      <c r="C454" s="51">
        <v>60</v>
      </c>
      <c r="D454" s="51" t="s">
        <v>16</v>
      </c>
      <c r="E454" s="51" t="s">
        <v>1399</v>
      </c>
      <c r="F454" s="51" t="s">
        <v>313</v>
      </c>
      <c r="G454" s="51" t="s">
        <v>3960</v>
      </c>
      <c r="H454" s="51" t="s">
        <v>26</v>
      </c>
    </row>
    <row r="455" spans="1:8" x14ac:dyDescent="0.3">
      <c r="A455" s="54" t="s">
        <v>4421</v>
      </c>
      <c r="B455" s="52" t="s">
        <v>1401</v>
      </c>
      <c r="C455" s="52">
        <v>62</v>
      </c>
      <c r="D455" s="52" t="s">
        <v>16</v>
      </c>
      <c r="E455" s="52" t="s">
        <v>1402</v>
      </c>
      <c r="F455" s="52" t="s">
        <v>99</v>
      </c>
      <c r="G455" s="52" t="s">
        <v>3960</v>
      </c>
      <c r="H455" s="52" t="s">
        <v>19</v>
      </c>
    </row>
    <row r="456" spans="1:8" x14ac:dyDescent="0.3">
      <c r="A456" s="53" t="s">
        <v>4422</v>
      </c>
      <c r="B456" s="51" t="s">
        <v>1404</v>
      </c>
      <c r="C456" s="51">
        <v>60</v>
      </c>
      <c r="D456" s="51" t="s">
        <v>9</v>
      </c>
      <c r="E456" s="51" t="s">
        <v>129</v>
      </c>
      <c r="F456" s="51" t="s">
        <v>96</v>
      </c>
      <c r="G456" s="51" t="s">
        <v>3960</v>
      </c>
      <c r="H456" s="51" t="s">
        <v>13</v>
      </c>
    </row>
    <row r="457" spans="1:8" x14ac:dyDescent="0.3">
      <c r="A457" s="54" t="s">
        <v>4423</v>
      </c>
      <c r="B457" s="52" t="s">
        <v>1406</v>
      </c>
      <c r="C457" s="52">
        <v>54</v>
      </c>
      <c r="D457" s="52" t="s">
        <v>9</v>
      </c>
      <c r="E457" s="52" t="s">
        <v>1407</v>
      </c>
      <c r="F457" s="52" t="s">
        <v>194</v>
      </c>
      <c r="G457" s="52" t="s">
        <v>3960</v>
      </c>
      <c r="H457" s="52" t="s">
        <v>13</v>
      </c>
    </row>
    <row r="458" spans="1:8" x14ac:dyDescent="0.3">
      <c r="A458" s="53" t="s">
        <v>4424</v>
      </c>
      <c r="B458" s="51" t="s">
        <v>1409</v>
      </c>
      <c r="C458" s="51">
        <v>59</v>
      </c>
      <c r="D458" s="51" t="s">
        <v>16</v>
      </c>
      <c r="E458" s="51" t="s">
        <v>1410</v>
      </c>
      <c r="F458" s="51" t="s">
        <v>291</v>
      </c>
      <c r="G458" s="51" t="s">
        <v>3960</v>
      </c>
      <c r="H458" s="51" t="s">
        <v>13</v>
      </c>
    </row>
    <row r="459" spans="1:8" x14ac:dyDescent="0.3">
      <c r="A459" s="54" t="s">
        <v>4425</v>
      </c>
      <c r="B459" s="52" t="s">
        <v>1412</v>
      </c>
      <c r="C459" s="52">
        <v>59</v>
      </c>
      <c r="D459" s="52" t="s">
        <v>9</v>
      </c>
      <c r="E459" s="52" t="s">
        <v>1413</v>
      </c>
      <c r="F459" s="52" t="s">
        <v>588</v>
      </c>
      <c r="G459" s="52" t="s">
        <v>3960</v>
      </c>
      <c r="H459" s="52" t="s">
        <v>19</v>
      </c>
    </row>
    <row r="460" spans="1:8" x14ac:dyDescent="0.3">
      <c r="A460" s="53" t="s">
        <v>4426</v>
      </c>
      <c r="B460" s="51" t="s">
        <v>1415</v>
      </c>
      <c r="C460" s="51">
        <v>62</v>
      </c>
      <c r="D460" s="51" t="s">
        <v>16</v>
      </c>
      <c r="E460" s="51" t="s">
        <v>1416</v>
      </c>
      <c r="F460" s="51" t="s">
        <v>51</v>
      </c>
      <c r="G460" s="51" t="s">
        <v>3960</v>
      </c>
      <c r="H460" s="51" t="s">
        <v>31</v>
      </c>
    </row>
    <row r="461" spans="1:8" x14ac:dyDescent="0.3">
      <c r="A461" s="54" t="s">
        <v>4427</v>
      </c>
      <c r="B461" s="52" t="s">
        <v>679</v>
      </c>
      <c r="C461" s="52">
        <v>29</v>
      </c>
      <c r="D461" s="52" t="s">
        <v>16</v>
      </c>
      <c r="E461" s="52" t="s">
        <v>1418</v>
      </c>
      <c r="F461" s="52" t="s">
        <v>317</v>
      </c>
      <c r="G461" s="52" t="s">
        <v>3960</v>
      </c>
      <c r="H461" s="52" t="s">
        <v>13</v>
      </c>
    </row>
    <row r="462" spans="1:8" x14ac:dyDescent="0.3">
      <c r="A462" s="53" t="s">
        <v>4428</v>
      </c>
      <c r="B462" s="51" t="s">
        <v>1420</v>
      </c>
      <c r="C462" s="51">
        <v>35</v>
      </c>
      <c r="D462" s="51" t="s">
        <v>9</v>
      </c>
      <c r="E462" s="51" t="s">
        <v>1421</v>
      </c>
      <c r="F462" s="51" t="s">
        <v>267</v>
      </c>
      <c r="G462" s="51" t="s">
        <v>3960</v>
      </c>
      <c r="H462" s="51" t="s">
        <v>13</v>
      </c>
    </row>
    <row r="463" spans="1:8" x14ac:dyDescent="0.3">
      <c r="A463" s="54" t="s">
        <v>4429</v>
      </c>
      <c r="B463" s="52" t="s">
        <v>1423</v>
      </c>
      <c r="C463" s="52">
        <v>60</v>
      </c>
      <c r="D463" s="52" t="s">
        <v>16</v>
      </c>
      <c r="E463" s="52" t="s">
        <v>1424</v>
      </c>
      <c r="F463" s="52" t="s">
        <v>62</v>
      </c>
      <c r="G463" s="52" t="s">
        <v>3960</v>
      </c>
      <c r="H463" s="52" t="s">
        <v>31</v>
      </c>
    </row>
    <row r="464" spans="1:8" x14ac:dyDescent="0.3">
      <c r="A464" s="53" t="s">
        <v>4430</v>
      </c>
      <c r="B464" s="51" t="s">
        <v>1426</v>
      </c>
      <c r="C464" s="51">
        <v>34</v>
      </c>
      <c r="D464" s="51" t="s">
        <v>16</v>
      </c>
      <c r="E464" s="51" t="s">
        <v>1427</v>
      </c>
      <c r="F464" s="51" t="s">
        <v>43</v>
      </c>
      <c r="G464" s="51" t="s">
        <v>3960</v>
      </c>
      <c r="H464" s="51" t="s">
        <v>31</v>
      </c>
    </row>
    <row r="465" spans="1:8" x14ac:dyDescent="0.3">
      <c r="A465" s="54" t="s">
        <v>4431</v>
      </c>
      <c r="B465" s="52" t="s">
        <v>1429</v>
      </c>
      <c r="C465" s="52">
        <v>36</v>
      </c>
      <c r="D465" s="52" t="s">
        <v>16</v>
      </c>
      <c r="E465" s="52" t="s">
        <v>1430</v>
      </c>
      <c r="F465" s="52" t="s">
        <v>167</v>
      </c>
      <c r="G465" s="52" t="s">
        <v>3960</v>
      </c>
      <c r="H465" s="52" t="s">
        <v>26</v>
      </c>
    </row>
    <row r="466" spans="1:8" x14ac:dyDescent="0.3">
      <c r="A466" s="53" t="s">
        <v>4432</v>
      </c>
      <c r="B466" s="51" t="s">
        <v>1432</v>
      </c>
      <c r="C466" s="51">
        <v>45</v>
      </c>
      <c r="D466" s="51" t="s">
        <v>16</v>
      </c>
      <c r="E466" s="51" t="s">
        <v>1433</v>
      </c>
      <c r="F466" s="51" t="s">
        <v>74</v>
      </c>
      <c r="G466" s="51" t="s">
        <v>3960</v>
      </c>
      <c r="H466" s="51" t="s">
        <v>19</v>
      </c>
    </row>
    <row r="467" spans="1:8" x14ac:dyDescent="0.3">
      <c r="A467" s="54" t="s">
        <v>4433</v>
      </c>
      <c r="B467" s="52" t="s">
        <v>1435</v>
      </c>
      <c r="C467" s="52">
        <v>28</v>
      </c>
      <c r="D467" s="52" t="s">
        <v>16</v>
      </c>
      <c r="E467" s="52" t="s">
        <v>1436</v>
      </c>
      <c r="F467" s="52" t="s">
        <v>11</v>
      </c>
      <c r="G467" s="52" t="s">
        <v>3960</v>
      </c>
      <c r="H467" s="52" t="s">
        <v>31</v>
      </c>
    </row>
    <row r="468" spans="1:8" x14ac:dyDescent="0.3">
      <c r="A468" s="53" t="s">
        <v>4434</v>
      </c>
      <c r="B468" s="51" t="s">
        <v>1438</v>
      </c>
      <c r="C468" s="51">
        <v>18</v>
      </c>
      <c r="D468" s="51" t="s">
        <v>9</v>
      </c>
      <c r="E468" s="51" t="s">
        <v>1439</v>
      </c>
      <c r="F468" s="51" t="s">
        <v>201</v>
      </c>
      <c r="G468" s="51" t="s">
        <v>3960</v>
      </c>
      <c r="H468" s="51" t="s">
        <v>31</v>
      </c>
    </row>
    <row r="469" spans="1:8" x14ac:dyDescent="0.3">
      <c r="A469" s="54" t="s">
        <v>4435</v>
      </c>
      <c r="B469" s="52" t="s">
        <v>1441</v>
      </c>
      <c r="C469" s="52">
        <v>63</v>
      </c>
      <c r="D469" s="52" t="s">
        <v>16</v>
      </c>
      <c r="E469" s="52" t="s">
        <v>1442</v>
      </c>
      <c r="F469" s="52" t="s">
        <v>171</v>
      </c>
      <c r="G469" s="52" t="s">
        <v>3960</v>
      </c>
      <c r="H469" s="52" t="s">
        <v>13</v>
      </c>
    </row>
    <row r="470" spans="1:8" x14ac:dyDescent="0.3">
      <c r="A470" s="53" t="s">
        <v>4436</v>
      </c>
      <c r="B470" s="51" t="s">
        <v>1444</v>
      </c>
      <c r="C470" s="51">
        <v>45</v>
      </c>
      <c r="D470" s="51" t="s">
        <v>9</v>
      </c>
      <c r="E470" s="51" t="s">
        <v>1445</v>
      </c>
      <c r="F470" s="51" t="s">
        <v>171</v>
      </c>
      <c r="G470" s="51" t="s">
        <v>3960</v>
      </c>
      <c r="H470" s="51" t="s">
        <v>26</v>
      </c>
    </row>
    <row r="471" spans="1:8" x14ac:dyDescent="0.3">
      <c r="A471" s="54" t="s">
        <v>4437</v>
      </c>
      <c r="B471" s="52" t="s">
        <v>1447</v>
      </c>
      <c r="C471" s="52">
        <v>19</v>
      </c>
      <c r="D471" s="52" t="s">
        <v>9</v>
      </c>
      <c r="E471" s="52" t="s">
        <v>1448</v>
      </c>
      <c r="F471" s="52" t="s">
        <v>117</v>
      </c>
      <c r="G471" s="52" t="s">
        <v>3960</v>
      </c>
      <c r="H471" s="52" t="s">
        <v>13</v>
      </c>
    </row>
    <row r="472" spans="1:8" x14ac:dyDescent="0.3">
      <c r="A472" s="53" t="s">
        <v>4438</v>
      </c>
      <c r="B472" s="51" t="s">
        <v>1450</v>
      </c>
      <c r="C472" s="51">
        <v>21</v>
      </c>
      <c r="D472" s="51" t="s">
        <v>16</v>
      </c>
      <c r="E472" s="51" t="s">
        <v>1451</v>
      </c>
      <c r="F472" s="51" t="s">
        <v>47</v>
      </c>
      <c r="G472" s="51" t="s">
        <v>3960</v>
      </c>
      <c r="H472" s="51" t="s">
        <v>13</v>
      </c>
    </row>
    <row r="473" spans="1:8" x14ac:dyDescent="0.3">
      <c r="A473" s="54" t="s">
        <v>4439</v>
      </c>
      <c r="B473" s="52" t="s">
        <v>1453</v>
      </c>
      <c r="C473" s="52">
        <v>42</v>
      </c>
      <c r="D473" s="52" t="s">
        <v>9</v>
      </c>
      <c r="E473" s="52" t="s">
        <v>1454</v>
      </c>
      <c r="F473" s="52" t="s">
        <v>66</v>
      </c>
      <c r="G473" s="52" t="s">
        <v>3960</v>
      </c>
      <c r="H473" s="52" t="s">
        <v>19</v>
      </c>
    </row>
    <row r="474" spans="1:8" x14ac:dyDescent="0.3">
      <c r="A474" s="53" t="s">
        <v>4440</v>
      </c>
      <c r="B474" s="51" t="s">
        <v>1456</v>
      </c>
      <c r="C474" s="51">
        <v>42</v>
      </c>
      <c r="D474" s="51" t="s">
        <v>9</v>
      </c>
      <c r="E474" s="51" t="s">
        <v>1457</v>
      </c>
      <c r="F474" s="51" t="s">
        <v>715</v>
      </c>
      <c r="G474" s="51" t="s">
        <v>3960</v>
      </c>
      <c r="H474" s="51" t="s">
        <v>31</v>
      </c>
    </row>
    <row r="475" spans="1:8" x14ac:dyDescent="0.3">
      <c r="A475" s="54" t="s">
        <v>4441</v>
      </c>
      <c r="B475" s="52" t="s">
        <v>1459</v>
      </c>
      <c r="C475" s="52">
        <v>53</v>
      </c>
      <c r="D475" s="52" t="s">
        <v>9</v>
      </c>
      <c r="E475" s="52" t="s">
        <v>1460</v>
      </c>
      <c r="F475" s="52" t="s">
        <v>324</v>
      </c>
      <c r="G475" s="52" t="s">
        <v>3960</v>
      </c>
      <c r="H475" s="52" t="s">
        <v>26</v>
      </c>
    </row>
    <row r="476" spans="1:8" x14ac:dyDescent="0.3">
      <c r="A476" s="53" t="s">
        <v>4442</v>
      </c>
      <c r="B476" s="51" t="s">
        <v>1462</v>
      </c>
      <c r="C476" s="51">
        <v>32</v>
      </c>
      <c r="D476" s="51" t="s">
        <v>16</v>
      </c>
      <c r="E476" s="51" t="s">
        <v>1463</v>
      </c>
      <c r="F476" s="51" t="s">
        <v>39</v>
      </c>
      <c r="G476" s="51" t="s">
        <v>3960</v>
      </c>
      <c r="H476" s="51" t="s">
        <v>19</v>
      </c>
    </row>
    <row r="477" spans="1:8" x14ac:dyDescent="0.3">
      <c r="A477" s="54" t="s">
        <v>4443</v>
      </c>
      <c r="B477" s="52" t="s">
        <v>1465</v>
      </c>
      <c r="C477" s="52">
        <v>18</v>
      </c>
      <c r="D477" s="52" t="s">
        <v>16</v>
      </c>
      <c r="E477" s="52" t="s">
        <v>395</v>
      </c>
      <c r="F477" s="52" t="s">
        <v>171</v>
      </c>
      <c r="G477" s="52" t="s">
        <v>3960</v>
      </c>
      <c r="H477" s="52" t="s">
        <v>19</v>
      </c>
    </row>
    <row r="478" spans="1:8" x14ac:dyDescent="0.3">
      <c r="A478" s="53" t="s">
        <v>4444</v>
      </c>
      <c r="B478" s="51" t="s">
        <v>1467</v>
      </c>
      <c r="C478" s="51">
        <v>33</v>
      </c>
      <c r="D478" s="51" t="s">
        <v>16</v>
      </c>
      <c r="E478" s="51" t="s">
        <v>1468</v>
      </c>
      <c r="F478" s="51" t="s">
        <v>96</v>
      </c>
      <c r="G478" s="51" t="s">
        <v>3960</v>
      </c>
      <c r="H478" s="51" t="s">
        <v>13</v>
      </c>
    </row>
    <row r="479" spans="1:8" x14ac:dyDescent="0.3">
      <c r="A479" s="54" t="s">
        <v>4445</v>
      </c>
      <c r="B479" s="52" t="s">
        <v>1470</v>
      </c>
      <c r="C479" s="52">
        <v>41</v>
      </c>
      <c r="D479" s="52" t="s">
        <v>16</v>
      </c>
      <c r="E479" s="52" t="s">
        <v>1471</v>
      </c>
      <c r="F479" s="52" t="s">
        <v>62</v>
      </c>
      <c r="G479" s="52" t="s">
        <v>3960</v>
      </c>
      <c r="H479" s="52" t="s">
        <v>19</v>
      </c>
    </row>
    <row r="480" spans="1:8" x14ac:dyDescent="0.3">
      <c r="A480" s="53" t="s">
        <v>4446</v>
      </c>
      <c r="B480" s="51" t="s">
        <v>4489</v>
      </c>
      <c r="C480" s="51">
        <v>59</v>
      </c>
      <c r="D480" s="51" t="s">
        <v>9</v>
      </c>
      <c r="E480" s="51" t="s">
        <v>1474</v>
      </c>
      <c r="F480" s="51" t="s">
        <v>39</v>
      </c>
      <c r="G480" s="51" t="s">
        <v>3960</v>
      </c>
      <c r="H480" s="51" t="s">
        <v>13</v>
      </c>
    </row>
    <row r="481" spans="1:8" x14ac:dyDescent="0.3">
      <c r="A481" s="54" t="s">
        <v>4447</v>
      </c>
      <c r="B481" s="52" t="s">
        <v>1476</v>
      </c>
      <c r="C481" s="52">
        <v>40</v>
      </c>
      <c r="D481" s="52" t="s">
        <v>9</v>
      </c>
      <c r="E481" s="52" t="s">
        <v>1477</v>
      </c>
      <c r="F481" s="52" t="s">
        <v>43</v>
      </c>
      <c r="G481" s="52" t="s">
        <v>3960</v>
      </c>
      <c r="H481" s="52" t="s">
        <v>26</v>
      </c>
    </row>
    <row r="482" spans="1:8" x14ac:dyDescent="0.3">
      <c r="A482" s="53" t="s">
        <v>4448</v>
      </c>
      <c r="B482" s="51" t="s">
        <v>1479</v>
      </c>
      <c r="C482" s="51">
        <v>33</v>
      </c>
      <c r="D482" s="51" t="s">
        <v>9</v>
      </c>
      <c r="E482" s="51" t="s">
        <v>1480</v>
      </c>
      <c r="F482" s="51" t="s">
        <v>250</v>
      </c>
      <c r="G482" s="51" t="s">
        <v>3960</v>
      </c>
      <c r="H482" s="51" t="s">
        <v>26</v>
      </c>
    </row>
    <row r="483" spans="1:8" x14ac:dyDescent="0.3">
      <c r="A483" s="54" t="s">
        <v>4449</v>
      </c>
      <c r="B483" s="52" t="s">
        <v>1482</v>
      </c>
      <c r="C483" s="52">
        <v>21</v>
      </c>
      <c r="D483" s="52" t="s">
        <v>9</v>
      </c>
      <c r="E483" s="52" t="s">
        <v>1483</v>
      </c>
      <c r="F483" s="52" t="s">
        <v>81</v>
      </c>
      <c r="G483" s="52" t="s">
        <v>3960</v>
      </c>
      <c r="H483" s="52" t="s">
        <v>13</v>
      </c>
    </row>
    <row r="484" spans="1:8" x14ac:dyDescent="0.3">
      <c r="A484" s="53" t="s">
        <v>4450</v>
      </c>
      <c r="B484" s="51" t="s">
        <v>1485</v>
      </c>
      <c r="C484" s="51">
        <v>26</v>
      </c>
      <c r="D484" s="51" t="s">
        <v>9</v>
      </c>
      <c r="E484" s="51" t="s">
        <v>1486</v>
      </c>
      <c r="F484" s="51" t="s">
        <v>588</v>
      </c>
      <c r="G484" s="51" t="s">
        <v>3960</v>
      </c>
      <c r="H484" s="51" t="s">
        <v>19</v>
      </c>
    </row>
    <row r="485" spans="1:8" x14ac:dyDescent="0.3">
      <c r="A485" s="54" t="s">
        <v>4451</v>
      </c>
      <c r="B485" s="52" t="s">
        <v>1273</v>
      </c>
      <c r="C485" s="52">
        <v>48</v>
      </c>
      <c r="D485" s="52" t="s">
        <v>9</v>
      </c>
      <c r="E485" s="52" t="s">
        <v>1488</v>
      </c>
      <c r="F485" s="52" t="s">
        <v>184</v>
      </c>
      <c r="G485" s="52" t="s">
        <v>3960</v>
      </c>
      <c r="H485" s="52" t="s">
        <v>13</v>
      </c>
    </row>
    <row r="486" spans="1:8" x14ac:dyDescent="0.3">
      <c r="A486" s="53" t="s">
        <v>4452</v>
      </c>
      <c r="B486" s="51" t="s">
        <v>1490</v>
      </c>
      <c r="C486" s="51">
        <v>32</v>
      </c>
      <c r="D486" s="51" t="s">
        <v>9</v>
      </c>
      <c r="E486" s="51" t="s">
        <v>1491</v>
      </c>
      <c r="F486" s="51" t="s">
        <v>715</v>
      </c>
      <c r="G486" s="51" t="s">
        <v>3960</v>
      </c>
      <c r="H486" s="51" t="s">
        <v>26</v>
      </c>
    </row>
    <row r="487" spans="1:8" x14ac:dyDescent="0.3">
      <c r="A487" s="54" t="s">
        <v>4453</v>
      </c>
      <c r="B487" s="52" t="s">
        <v>1493</v>
      </c>
      <c r="C487" s="52">
        <v>46</v>
      </c>
      <c r="D487" s="52" t="s">
        <v>16</v>
      </c>
      <c r="E487" s="52" t="s">
        <v>1494</v>
      </c>
      <c r="F487" s="52" t="s">
        <v>287</v>
      </c>
      <c r="G487" s="52" t="s">
        <v>3960</v>
      </c>
      <c r="H487" s="52" t="s">
        <v>26</v>
      </c>
    </row>
    <row r="488" spans="1:8" x14ac:dyDescent="0.3">
      <c r="A488" s="53" t="s">
        <v>4454</v>
      </c>
      <c r="B488" s="51" t="s">
        <v>1496</v>
      </c>
      <c r="C488" s="51">
        <v>22</v>
      </c>
      <c r="D488" s="51" t="s">
        <v>16</v>
      </c>
      <c r="E488" s="51" t="s">
        <v>1497</v>
      </c>
      <c r="F488" s="51" t="s">
        <v>171</v>
      </c>
      <c r="G488" s="51" t="s">
        <v>3960</v>
      </c>
      <c r="H488" s="51" t="s">
        <v>26</v>
      </c>
    </row>
    <row r="489" spans="1:8" x14ac:dyDescent="0.3">
      <c r="A489" s="54" t="s">
        <v>4455</v>
      </c>
      <c r="B489" s="52" t="s">
        <v>1499</v>
      </c>
      <c r="C489" s="52">
        <v>36</v>
      </c>
      <c r="D489" s="52" t="s">
        <v>16</v>
      </c>
      <c r="E489" s="52" t="s">
        <v>1500</v>
      </c>
      <c r="F489" s="52" t="s">
        <v>117</v>
      </c>
      <c r="G489" s="52" t="s">
        <v>3960</v>
      </c>
      <c r="H489" s="52" t="s">
        <v>19</v>
      </c>
    </row>
    <row r="490" spans="1:8" x14ac:dyDescent="0.3">
      <c r="A490" s="53" t="s">
        <v>4456</v>
      </c>
      <c r="B490" s="51" t="s">
        <v>1502</v>
      </c>
      <c r="C490" s="51">
        <v>23</v>
      </c>
      <c r="D490" s="51" t="s">
        <v>16</v>
      </c>
      <c r="E490" s="51" t="s">
        <v>1503</v>
      </c>
      <c r="F490" s="51" t="s">
        <v>30</v>
      </c>
      <c r="G490" s="51" t="s">
        <v>3960</v>
      </c>
      <c r="H490" s="51" t="s">
        <v>19</v>
      </c>
    </row>
    <row r="491" spans="1:8" x14ac:dyDescent="0.3">
      <c r="A491" s="54" t="s">
        <v>4457</v>
      </c>
      <c r="B491" s="52" t="s">
        <v>1505</v>
      </c>
      <c r="C491" s="52">
        <v>42</v>
      </c>
      <c r="D491" s="52" t="s">
        <v>16</v>
      </c>
      <c r="E491" s="52" t="s">
        <v>1506</v>
      </c>
      <c r="F491" s="52" t="s">
        <v>254</v>
      </c>
      <c r="G491" s="52" t="s">
        <v>3960</v>
      </c>
      <c r="H491" s="52" t="s">
        <v>31</v>
      </c>
    </row>
    <row r="492" spans="1:8" x14ac:dyDescent="0.3">
      <c r="A492" s="53" t="s">
        <v>4458</v>
      </c>
      <c r="B492" s="51" t="s">
        <v>1508</v>
      </c>
      <c r="C492" s="51">
        <v>23</v>
      </c>
      <c r="D492" s="51" t="s">
        <v>9</v>
      </c>
      <c r="E492" s="51" t="s">
        <v>1509</v>
      </c>
      <c r="F492" s="51" t="s">
        <v>140</v>
      </c>
      <c r="G492" s="51" t="s">
        <v>3960</v>
      </c>
      <c r="H492" s="51" t="s">
        <v>19</v>
      </c>
    </row>
    <row r="493" spans="1:8" x14ac:dyDescent="0.3">
      <c r="A493" s="54" t="s">
        <v>4459</v>
      </c>
      <c r="B493" s="52" t="s">
        <v>1511</v>
      </c>
      <c r="C493" s="52">
        <v>52</v>
      </c>
      <c r="D493" s="52" t="s">
        <v>16</v>
      </c>
      <c r="E493" s="52" t="s">
        <v>1512</v>
      </c>
      <c r="F493" s="52" t="s">
        <v>39</v>
      </c>
      <c r="G493" s="52" t="s">
        <v>3960</v>
      </c>
      <c r="H493" s="52" t="s">
        <v>13</v>
      </c>
    </row>
    <row r="494" spans="1:8" x14ac:dyDescent="0.3">
      <c r="A494" s="53" t="s">
        <v>4460</v>
      </c>
      <c r="B494" s="51" t="s">
        <v>1514</v>
      </c>
      <c r="C494" s="51">
        <v>59</v>
      </c>
      <c r="D494" s="51" t="s">
        <v>16</v>
      </c>
      <c r="E494" s="51" t="s">
        <v>1515</v>
      </c>
      <c r="F494" s="51" t="s">
        <v>250</v>
      </c>
      <c r="G494" s="51" t="s">
        <v>3960</v>
      </c>
      <c r="H494" s="51" t="s">
        <v>19</v>
      </c>
    </row>
    <row r="495" spans="1:8" x14ac:dyDescent="0.3">
      <c r="A495" s="54" t="s">
        <v>4461</v>
      </c>
      <c r="B495" s="52" t="s">
        <v>1517</v>
      </c>
      <c r="C495" s="52">
        <v>28</v>
      </c>
      <c r="D495" s="52" t="s">
        <v>9</v>
      </c>
      <c r="E495" s="52" t="s">
        <v>84</v>
      </c>
      <c r="F495" s="52" t="s">
        <v>22</v>
      </c>
      <c r="G495" s="52" t="s">
        <v>3960</v>
      </c>
      <c r="H495" s="52" t="s">
        <v>31</v>
      </c>
    </row>
    <row r="496" spans="1:8" x14ac:dyDescent="0.3">
      <c r="A496" s="53" t="s">
        <v>4462</v>
      </c>
      <c r="B496" s="51" t="s">
        <v>1519</v>
      </c>
      <c r="C496" s="51">
        <v>21</v>
      </c>
      <c r="D496" s="51" t="s">
        <v>9</v>
      </c>
      <c r="E496" s="51" t="s">
        <v>1520</v>
      </c>
      <c r="F496" s="51" t="s">
        <v>359</v>
      </c>
      <c r="G496" s="51" t="s">
        <v>3960</v>
      </c>
      <c r="H496" s="51" t="s">
        <v>13</v>
      </c>
    </row>
    <row r="497" spans="1:8" x14ac:dyDescent="0.3">
      <c r="A497" s="54" t="s">
        <v>4463</v>
      </c>
      <c r="B497" s="52" t="s">
        <v>1522</v>
      </c>
      <c r="C497" s="52">
        <v>23</v>
      </c>
      <c r="D497" s="52" t="s">
        <v>16</v>
      </c>
      <c r="E497" s="52" t="s">
        <v>1523</v>
      </c>
      <c r="F497" s="52" t="s">
        <v>92</v>
      </c>
      <c r="G497" s="52" t="s">
        <v>3960</v>
      </c>
      <c r="H497" s="52" t="s">
        <v>26</v>
      </c>
    </row>
    <row r="498" spans="1:8" x14ac:dyDescent="0.3">
      <c r="A498" s="53" t="s">
        <v>4464</v>
      </c>
      <c r="B498" s="51" t="s">
        <v>1525</v>
      </c>
      <c r="C498" s="51">
        <v>56</v>
      </c>
      <c r="D498" s="51" t="s">
        <v>9</v>
      </c>
      <c r="E498" s="51" t="s">
        <v>1526</v>
      </c>
      <c r="F498" s="51" t="s">
        <v>25</v>
      </c>
      <c r="G498" s="51" t="s">
        <v>3960</v>
      </c>
      <c r="H498" s="51" t="s">
        <v>26</v>
      </c>
    </row>
    <row r="499" spans="1:8" x14ac:dyDescent="0.3">
      <c r="A499" s="54" t="s">
        <v>4465</v>
      </c>
      <c r="B499" s="52" t="s">
        <v>1528</v>
      </c>
      <c r="C499" s="52">
        <v>47</v>
      </c>
      <c r="D499" s="52" t="s">
        <v>16</v>
      </c>
      <c r="E499" s="52" t="s">
        <v>1529</v>
      </c>
      <c r="F499" s="52" t="s">
        <v>58</v>
      </c>
      <c r="G499" s="52" t="s">
        <v>3960</v>
      </c>
      <c r="H499" s="52" t="s">
        <v>13</v>
      </c>
    </row>
    <row r="500" spans="1:8" x14ac:dyDescent="0.3">
      <c r="A500" s="53" t="s">
        <v>4466</v>
      </c>
      <c r="B500" s="51" t="s">
        <v>1531</v>
      </c>
      <c r="C500" s="51">
        <v>35</v>
      </c>
      <c r="D500" s="51" t="s">
        <v>9</v>
      </c>
      <c r="E500" s="51" t="s">
        <v>1532</v>
      </c>
      <c r="F500" s="51" t="s">
        <v>233</v>
      </c>
      <c r="G500" s="51" t="s">
        <v>3960</v>
      </c>
      <c r="H500" s="51" t="s">
        <v>31</v>
      </c>
    </row>
    <row r="501" spans="1:8" x14ac:dyDescent="0.3">
      <c r="A501" s="54" t="s">
        <v>4467</v>
      </c>
      <c r="B501" s="52" t="s">
        <v>1534</v>
      </c>
      <c r="C501" s="52">
        <v>27</v>
      </c>
      <c r="D501" s="52" t="s">
        <v>16</v>
      </c>
      <c r="E501" s="52" t="s">
        <v>1535</v>
      </c>
      <c r="F501" s="52" t="s">
        <v>35</v>
      </c>
      <c r="G501" s="52" t="s">
        <v>3960</v>
      </c>
      <c r="H501" s="52"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1"/>
  <sheetViews>
    <sheetView workbookViewId="0">
      <selection activeCell="J21" sqref="J21"/>
    </sheetView>
  </sheetViews>
  <sheetFormatPr defaultRowHeight="14.4" x14ac:dyDescent="0.3"/>
  <cols>
    <col min="1" max="1" width="12.33203125" customWidth="1"/>
    <col min="2" max="2" width="23.77734375" customWidth="1"/>
    <col min="3" max="3" width="12.5546875" customWidth="1"/>
    <col min="4" max="4" width="14.6640625" customWidth="1"/>
    <col min="5" max="5" width="25.33203125" customWidth="1"/>
    <col min="8" max="8" width="11.88671875" style="7" customWidth="1"/>
    <col min="9" max="9" width="13" style="8" customWidth="1"/>
    <col min="12" max="12" width="22.88671875" customWidth="1"/>
    <col min="13" max="13" width="19.88671875" bestFit="1" customWidth="1"/>
    <col min="15" max="15" width="21.33203125" bestFit="1" customWidth="1"/>
    <col min="16" max="16" width="14" customWidth="1"/>
  </cols>
  <sheetData>
    <row r="1" spans="1:13" x14ac:dyDescent="0.3">
      <c r="A1" s="37" t="s">
        <v>1536</v>
      </c>
      <c r="B1" s="43" t="s">
        <v>1537</v>
      </c>
      <c r="C1" s="43" t="s">
        <v>1538</v>
      </c>
      <c r="D1" s="43" t="s">
        <v>1539</v>
      </c>
      <c r="E1" s="43" t="s">
        <v>1540</v>
      </c>
      <c r="F1" s="43" t="s">
        <v>1541</v>
      </c>
      <c r="G1" s="43" t="s">
        <v>1542</v>
      </c>
      <c r="H1" s="38" t="s">
        <v>4534</v>
      </c>
      <c r="I1" s="46" t="s">
        <v>4551</v>
      </c>
    </row>
    <row r="2" spans="1:13" x14ac:dyDescent="0.3">
      <c r="A2" t="s">
        <v>1543</v>
      </c>
      <c r="B2" t="s">
        <v>3837</v>
      </c>
      <c r="C2" t="s">
        <v>1563</v>
      </c>
      <c r="D2" t="s">
        <v>3838</v>
      </c>
      <c r="E2" t="s">
        <v>1545</v>
      </c>
      <c r="F2">
        <v>112.42</v>
      </c>
      <c r="G2">
        <v>416</v>
      </c>
      <c r="H2" s="7">
        <f>IF(ISBLANK(F2),AVERAGE($F$2:$F$101),F2)</f>
        <v>112.42</v>
      </c>
      <c r="I2" s="8">
        <f>IF(ISBLANK(G2),AVERAGE(G2:G101),G2)</f>
        <v>416</v>
      </c>
    </row>
    <row r="3" spans="1:13" ht="18" x14ac:dyDescent="0.35">
      <c r="A3" t="s">
        <v>1546</v>
      </c>
      <c r="B3" t="s">
        <v>3839</v>
      </c>
      <c r="C3" t="s">
        <v>1547</v>
      </c>
      <c r="D3" t="s">
        <v>3840</v>
      </c>
      <c r="E3" t="s">
        <v>1548</v>
      </c>
      <c r="F3">
        <v>342.56</v>
      </c>
      <c r="G3">
        <v>181</v>
      </c>
      <c r="H3" s="7">
        <f t="shared" ref="H3:H66" si="0">IF(ISBLANK(F3),AVERAGE($F$2:$F$101),F3)</f>
        <v>342.56</v>
      </c>
      <c r="I3" s="8">
        <f t="shared" ref="I3:I66" si="1">IF(ISBLANK(G3),AVERAGE(G3:G102),G3)</f>
        <v>181</v>
      </c>
      <c r="L3" s="9" t="s">
        <v>4498</v>
      </c>
    </row>
    <row r="4" spans="1:13" x14ac:dyDescent="0.3">
      <c r="A4" t="s">
        <v>1568</v>
      </c>
      <c r="B4" t="s">
        <v>3856</v>
      </c>
      <c r="C4" t="s">
        <v>1544</v>
      </c>
      <c r="D4" t="s">
        <v>3857</v>
      </c>
      <c r="E4" t="s">
        <v>1569</v>
      </c>
      <c r="F4">
        <v>298.86</v>
      </c>
      <c r="G4">
        <v>308</v>
      </c>
      <c r="H4" s="7">
        <f t="shared" si="0"/>
        <v>298.86</v>
      </c>
      <c r="I4" s="8">
        <f t="shared" si="1"/>
        <v>308</v>
      </c>
      <c r="L4" t="s">
        <v>4501</v>
      </c>
    </row>
    <row r="5" spans="1:13" x14ac:dyDescent="0.3">
      <c r="A5" t="s">
        <v>1570</v>
      </c>
      <c r="B5" t="s">
        <v>3858</v>
      </c>
      <c r="C5" t="s">
        <v>1563</v>
      </c>
      <c r="D5" t="s">
        <v>3847</v>
      </c>
      <c r="E5" t="s">
        <v>1571</v>
      </c>
      <c r="F5">
        <v>449.4</v>
      </c>
      <c r="H5" s="7">
        <f t="shared" si="0"/>
        <v>449.4</v>
      </c>
      <c r="I5" s="8">
        <f t="shared" si="1"/>
        <v>272.59574468085106</v>
      </c>
      <c r="L5" s="10">
        <f>SUM(I2:I101)</f>
        <v>27336.46192115144</v>
      </c>
      <c r="M5" s="11" t="s">
        <v>4502</v>
      </c>
    </row>
    <row r="6" spans="1:13" x14ac:dyDescent="0.3">
      <c r="A6" t="s">
        <v>1572</v>
      </c>
      <c r="B6" t="s">
        <v>3859</v>
      </c>
      <c r="C6" t="s">
        <v>1558</v>
      </c>
      <c r="D6" t="s">
        <v>1558</v>
      </c>
      <c r="E6" t="s">
        <v>1573</v>
      </c>
      <c r="F6">
        <v>115.82</v>
      </c>
      <c r="G6">
        <v>460</v>
      </c>
      <c r="H6" s="7">
        <f t="shared" si="0"/>
        <v>115.82</v>
      </c>
      <c r="I6" s="8">
        <f t="shared" si="1"/>
        <v>460</v>
      </c>
    </row>
    <row r="7" spans="1:13" x14ac:dyDescent="0.3">
      <c r="A7" t="s">
        <v>1574</v>
      </c>
      <c r="B7" t="s">
        <v>3861</v>
      </c>
      <c r="C7" t="s">
        <v>1563</v>
      </c>
      <c r="D7" t="s">
        <v>3847</v>
      </c>
      <c r="E7" t="s">
        <v>1575</v>
      </c>
      <c r="F7">
        <v>242.23</v>
      </c>
      <c r="G7">
        <v>453</v>
      </c>
      <c r="H7" s="7">
        <f t="shared" si="0"/>
        <v>242.23</v>
      </c>
      <c r="I7" s="8">
        <f t="shared" si="1"/>
        <v>453</v>
      </c>
      <c r="L7" t="s">
        <v>4506</v>
      </c>
    </row>
    <row r="8" spans="1:13" x14ac:dyDescent="0.3">
      <c r="A8" t="s">
        <v>1576</v>
      </c>
      <c r="B8" t="s">
        <v>3862</v>
      </c>
      <c r="C8" t="s">
        <v>1544</v>
      </c>
      <c r="D8" t="s">
        <v>3863</v>
      </c>
      <c r="E8" t="s">
        <v>1577</v>
      </c>
      <c r="F8">
        <v>48.01</v>
      </c>
      <c r="G8">
        <v>439</v>
      </c>
      <c r="H8" s="7">
        <f t="shared" si="0"/>
        <v>48.01</v>
      </c>
      <c r="I8" s="8">
        <f t="shared" si="1"/>
        <v>439</v>
      </c>
      <c r="L8" s="12">
        <f>COUNTA(B2:B101)</f>
        <v>100</v>
      </c>
      <c r="M8" s="11" t="s">
        <v>4505</v>
      </c>
    </row>
    <row r="9" spans="1:13" x14ac:dyDescent="0.3">
      <c r="A9" t="s">
        <v>1578</v>
      </c>
      <c r="B9" t="s">
        <v>3864</v>
      </c>
      <c r="C9" t="s">
        <v>1563</v>
      </c>
      <c r="D9" t="s">
        <v>3865</v>
      </c>
      <c r="E9" t="s">
        <v>1579</v>
      </c>
      <c r="F9">
        <v>465.34</v>
      </c>
      <c r="G9">
        <v>301</v>
      </c>
      <c r="H9" s="7">
        <f t="shared" si="0"/>
        <v>465.34</v>
      </c>
      <c r="I9" s="8">
        <f t="shared" si="1"/>
        <v>301</v>
      </c>
    </row>
    <row r="10" spans="1:13" x14ac:dyDescent="0.3">
      <c r="A10" t="s">
        <v>1580</v>
      </c>
      <c r="B10" t="s">
        <v>3866</v>
      </c>
      <c r="C10" t="s">
        <v>1558</v>
      </c>
      <c r="D10" t="s">
        <v>3867</v>
      </c>
      <c r="E10" t="s">
        <v>1581</v>
      </c>
      <c r="F10">
        <v>337.42</v>
      </c>
      <c r="G10">
        <v>256</v>
      </c>
      <c r="H10" s="7">
        <f t="shared" si="0"/>
        <v>337.42</v>
      </c>
      <c r="I10" s="8">
        <f t="shared" si="1"/>
        <v>256</v>
      </c>
      <c r="L10" t="s">
        <v>4503</v>
      </c>
    </row>
    <row r="11" spans="1:13" x14ac:dyDescent="0.3">
      <c r="A11" t="s">
        <v>1582</v>
      </c>
      <c r="B11" t="s">
        <v>3868</v>
      </c>
      <c r="C11" t="s">
        <v>1566</v>
      </c>
      <c r="D11" t="s">
        <v>3847</v>
      </c>
      <c r="E11" t="s">
        <v>1583</v>
      </c>
      <c r="F11">
        <v>144.53</v>
      </c>
      <c r="G11">
        <v>367</v>
      </c>
      <c r="H11" s="7">
        <f t="shared" si="0"/>
        <v>144.53</v>
      </c>
      <c r="I11" s="8">
        <f t="shared" si="1"/>
        <v>367</v>
      </c>
      <c r="L11" s="13">
        <f>AVERAGE($F$2:$F$43)</f>
        <v>240.66184210526325</v>
      </c>
      <c r="M11" s="11" t="s">
        <v>4504</v>
      </c>
    </row>
    <row r="12" spans="1:13" x14ac:dyDescent="0.3">
      <c r="A12" t="s">
        <v>1584</v>
      </c>
      <c r="B12" t="s">
        <v>3869</v>
      </c>
      <c r="C12" t="s">
        <v>1547</v>
      </c>
      <c r="D12" t="s">
        <v>3845</v>
      </c>
      <c r="E12" t="s">
        <v>1585</v>
      </c>
      <c r="G12">
        <v>343</v>
      </c>
      <c r="H12" s="7">
        <f t="shared" si="0"/>
        <v>254.04361702127665</v>
      </c>
      <c r="I12" s="8">
        <f t="shared" si="1"/>
        <v>343</v>
      </c>
    </row>
    <row r="13" spans="1:13" ht="18" x14ac:dyDescent="0.35">
      <c r="A13" t="s">
        <v>1586</v>
      </c>
      <c r="B13" t="s">
        <v>3870</v>
      </c>
      <c r="C13" t="s">
        <v>1566</v>
      </c>
      <c r="D13" t="s">
        <v>3871</v>
      </c>
      <c r="E13" t="s">
        <v>1587</v>
      </c>
      <c r="F13">
        <v>21.34</v>
      </c>
      <c r="G13">
        <v>65</v>
      </c>
      <c r="H13" s="7">
        <f t="shared" si="0"/>
        <v>21.34</v>
      </c>
      <c r="I13" s="8">
        <f t="shared" si="1"/>
        <v>65</v>
      </c>
      <c r="L13" s="9" t="s">
        <v>4499</v>
      </c>
    </row>
    <row r="14" spans="1:13" x14ac:dyDescent="0.3">
      <c r="A14" t="s">
        <v>1549</v>
      </c>
      <c r="B14" t="s">
        <v>3841</v>
      </c>
      <c r="C14" t="s">
        <v>1547</v>
      </c>
      <c r="D14" t="s">
        <v>3842</v>
      </c>
      <c r="E14" t="s">
        <v>1550</v>
      </c>
      <c r="G14">
        <v>352</v>
      </c>
      <c r="H14" s="7">
        <f t="shared" si="0"/>
        <v>254.04361702127665</v>
      </c>
      <c r="I14" s="8">
        <f t="shared" si="1"/>
        <v>352</v>
      </c>
      <c r="L14" t="s">
        <v>4507</v>
      </c>
    </row>
    <row r="15" spans="1:13" x14ac:dyDescent="0.3">
      <c r="A15" t="s">
        <v>1588</v>
      </c>
      <c r="B15" t="s">
        <v>3872</v>
      </c>
      <c r="C15" t="s">
        <v>1566</v>
      </c>
      <c r="D15" t="s">
        <v>3847</v>
      </c>
      <c r="E15" t="s">
        <v>1589</v>
      </c>
      <c r="F15">
        <v>131.51</v>
      </c>
      <c r="H15" s="7">
        <f t="shared" si="0"/>
        <v>131.51</v>
      </c>
      <c r="I15" s="8">
        <f t="shared" si="1"/>
        <v>265.74117647058824</v>
      </c>
      <c r="L15" s="13">
        <f>MIN(H2:H101)</f>
        <v>17.309999999999999</v>
      </c>
      <c r="M15" s="11" t="s">
        <v>4509</v>
      </c>
    </row>
    <row r="16" spans="1:13" x14ac:dyDescent="0.3">
      <c r="A16" t="s">
        <v>1590</v>
      </c>
      <c r="B16" t="s">
        <v>3873</v>
      </c>
      <c r="C16" t="s">
        <v>1544</v>
      </c>
      <c r="D16" t="s">
        <v>3874</v>
      </c>
      <c r="E16" t="s">
        <v>1591</v>
      </c>
      <c r="F16">
        <v>123.46</v>
      </c>
      <c r="G16">
        <v>76</v>
      </c>
      <c r="H16" s="7">
        <f t="shared" si="0"/>
        <v>123.46</v>
      </c>
      <c r="I16" s="8">
        <f t="shared" si="1"/>
        <v>76</v>
      </c>
    </row>
    <row r="17" spans="1:16" x14ac:dyDescent="0.3">
      <c r="A17" t="s">
        <v>1592</v>
      </c>
      <c r="B17" t="s">
        <v>3875</v>
      </c>
      <c r="C17" t="s">
        <v>1566</v>
      </c>
      <c r="D17" t="s">
        <v>3871</v>
      </c>
      <c r="E17" t="s">
        <v>1593</v>
      </c>
      <c r="F17">
        <v>484.62</v>
      </c>
      <c r="G17">
        <v>432</v>
      </c>
      <c r="H17" s="7">
        <f t="shared" si="0"/>
        <v>484.62</v>
      </c>
      <c r="I17" s="8">
        <f t="shared" si="1"/>
        <v>432</v>
      </c>
      <c r="L17" t="s">
        <v>4508</v>
      </c>
    </row>
    <row r="18" spans="1:16" x14ac:dyDescent="0.3">
      <c r="A18" t="s">
        <v>1594</v>
      </c>
      <c r="B18" t="s">
        <v>3876</v>
      </c>
      <c r="C18" t="s">
        <v>1547</v>
      </c>
      <c r="D18" t="s">
        <v>3840</v>
      </c>
      <c r="E18" t="s">
        <v>1595</v>
      </c>
      <c r="G18">
        <v>360</v>
      </c>
      <c r="H18" s="7">
        <f t="shared" si="0"/>
        <v>254.04361702127665</v>
      </c>
      <c r="I18" s="8">
        <f t="shared" si="1"/>
        <v>360</v>
      </c>
      <c r="L18" s="13">
        <f>MAX(H2:H101)</f>
        <v>495.72</v>
      </c>
      <c r="M18" s="11" t="s">
        <v>4510</v>
      </c>
    </row>
    <row r="19" spans="1:16" x14ac:dyDescent="0.3">
      <c r="A19" t="s">
        <v>1596</v>
      </c>
      <c r="B19" t="s">
        <v>3877</v>
      </c>
      <c r="C19" t="s">
        <v>1566</v>
      </c>
      <c r="D19" t="s">
        <v>3878</v>
      </c>
      <c r="E19" t="s">
        <v>1597</v>
      </c>
      <c r="F19">
        <v>166.06</v>
      </c>
      <c r="G19">
        <v>340</v>
      </c>
      <c r="H19" s="7">
        <f t="shared" si="0"/>
        <v>166.06</v>
      </c>
      <c r="I19" s="8">
        <f t="shared" si="1"/>
        <v>340</v>
      </c>
    </row>
    <row r="20" spans="1:16" x14ac:dyDescent="0.3">
      <c r="A20" t="s">
        <v>1598</v>
      </c>
      <c r="B20" t="s">
        <v>3879</v>
      </c>
      <c r="C20" t="s">
        <v>1547</v>
      </c>
      <c r="D20" t="s">
        <v>3847</v>
      </c>
      <c r="E20" t="s">
        <v>1599</v>
      </c>
      <c r="F20">
        <v>174.02</v>
      </c>
      <c r="G20">
        <v>268</v>
      </c>
      <c r="H20" s="7">
        <f t="shared" si="0"/>
        <v>174.02</v>
      </c>
      <c r="I20" s="8">
        <f t="shared" si="1"/>
        <v>268</v>
      </c>
    </row>
    <row r="21" spans="1:16" x14ac:dyDescent="0.3">
      <c r="A21" t="s">
        <v>1600</v>
      </c>
      <c r="B21" t="s">
        <v>3880</v>
      </c>
      <c r="C21" t="s">
        <v>1563</v>
      </c>
      <c r="D21" t="s">
        <v>3853</v>
      </c>
      <c r="E21" t="s">
        <v>1601</v>
      </c>
      <c r="F21">
        <v>322.41000000000003</v>
      </c>
      <c r="G21">
        <v>213</v>
      </c>
      <c r="H21" s="7">
        <f t="shared" si="0"/>
        <v>322.41000000000003</v>
      </c>
      <c r="I21" s="8">
        <f t="shared" si="1"/>
        <v>213</v>
      </c>
      <c r="L21" s="59" t="s">
        <v>4496</v>
      </c>
      <c r="M21" s="59"/>
      <c r="O21" s="60" t="s">
        <v>4497</v>
      </c>
      <c r="P21" s="60"/>
    </row>
    <row r="22" spans="1:16" x14ac:dyDescent="0.3">
      <c r="A22" t="s">
        <v>1602</v>
      </c>
      <c r="B22" t="s">
        <v>3881</v>
      </c>
      <c r="C22" t="s">
        <v>1544</v>
      </c>
      <c r="D22" t="s">
        <v>3863</v>
      </c>
      <c r="E22" t="s">
        <v>1603</v>
      </c>
      <c r="G22">
        <v>378</v>
      </c>
      <c r="H22" s="7">
        <f t="shared" si="0"/>
        <v>254.04361702127665</v>
      </c>
      <c r="I22" s="8">
        <f t="shared" si="1"/>
        <v>378</v>
      </c>
      <c r="L22" s="3"/>
      <c r="M22" s="3"/>
      <c r="O22" s="3"/>
      <c r="P22" s="3"/>
    </row>
    <row r="23" spans="1:16" x14ac:dyDescent="0.3">
      <c r="A23" t="s">
        <v>1604</v>
      </c>
      <c r="B23" t="s">
        <v>3882</v>
      </c>
      <c r="C23" t="s">
        <v>1566</v>
      </c>
      <c r="D23" t="s">
        <v>3847</v>
      </c>
      <c r="E23" t="s">
        <v>1605</v>
      </c>
      <c r="F23">
        <v>38.76</v>
      </c>
      <c r="G23">
        <v>137</v>
      </c>
      <c r="H23" s="7">
        <f t="shared" si="0"/>
        <v>38.76</v>
      </c>
      <c r="I23" s="8">
        <f t="shared" si="1"/>
        <v>137</v>
      </c>
      <c r="L23" s="3" t="s">
        <v>4515</v>
      </c>
      <c r="M23" s="3">
        <v>254.04361702127665</v>
      </c>
      <c r="O23" s="3" t="s">
        <v>4515</v>
      </c>
      <c r="P23" s="3">
        <v>273.36461921151442</v>
      </c>
    </row>
    <row r="24" spans="1:16" x14ac:dyDescent="0.3">
      <c r="A24" t="s">
        <v>1606</v>
      </c>
      <c r="B24" t="s">
        <v>3883</v>
      </c>
      <c r="C24" t="s">
        <v>1544</v>
      </c>
      <c r="D24" t="s">
        <v>3863</v>
      </c>
      <c r="E24" t="s">
        <v>1607</v>
      </c>
      <c r="F24">
        <v>218.48</v>
      </c>
      <c r="G24">
        <v>276</v>
      </c>
      <c r="H24" s="7">
        <f t="shared" si="0"/>
        <v>218.48</v>
      </c>
      <c r="I24" s="8">
        <f t="shared" si="1"/>
        <v>276</v>
      </c>
      <c r="L24" s="3" t="s">
        <v>4516</v>
      </c>
      <c r="M24" s="3">
        <v>13.082030954556739</v>
      </c>
      <c r="O24" s="3" t="s">
        <v>4516</v>
      </c>
      <c r="P24" s="3">
        <v>12.995347165989491</v>
      </c>
    </row>
    <row r="25" spans="1:16" x14ac:dyDescent="0.3">
      <c r="A25" t="s">
        <v>1551</v>
      </c>
      <c r="B25" t="s">
        <v>3843</v>
      </c>
      <c r="C25" t="s">
        <v>1547</v>
      </c>
      <c r="D25" t="s">
        <v>3842</v>
      </c>
      <c r="E25" t="s">
        <v>1552</v>
      </c>
      <c r="F25">
        <v>364.67</v>
      </c>
      <c r="G25">
        <v>452</v>
      </c>
      <c r="H25" s="7">
        <f t="shared" si="0"/>
        <v>364.67</v>
      </c>
      <c r="I25" s="8">
        <f t="shared" si="1"/>
        <v>452</v>
      </c>
      <c r="L25" s="3" t="s">
        <v>4517</v>
      </c>
      <c r="M25" s="3">
        <v>253.68680851063834</v>
      </c>
      <c r="O25" s="3" t="s">
        <v>4517</v>
      </c>
      <c r="P25" s="3">
        <v>270.86037234042556</v>
      </c>
    </row>
    <row r="26" spans="1:16" x14ac:dyDescent="0.3">
      <c r="A26" t="s">
        <v>1608</v>
      </c>
      <c r="B26" t="s">
        <v>3884</v>
      </c>
      <c r="C26" t="s">
        <v>1544</v>
      </c>
      <c r="D26" t="s">
        <v>3857</v>
      </c>
      <c r="E26" t="s">
        <v>1609</v>
      </c>
      <c r="F26">
        <v>19.52</v>
      </c>
      <c r="G26">
        <v>57</v>
      </c>
      <c r="H26" s="7">
        <f t="shared" si="0"/>
        <v>19.52</v>
      </c>
      <c r="I26" s="8">
        <f t="shared" si="1"/>
        <v>57</v>
      </c>
      <c r="L26" s="3" t="s">
        <v>4518</v>
      </c>
      <c r="M26" s="3">
        <v>254.04361702127665</v>
      </c>
      <c r="O26" s="3" t="s">
        <v>4518</v>
      </c>
      <c r="P26" s="3">
        <v>82</v>
      </c>
    </row>
    <row r="27" spans="1:16" x14ac:dyDescent="0.3">
      <c r="A27" t="s">
        <v>1610</v>
      </c>
      <c r="B27" t="s">
        <v>3885</v>
      </c>
      <c r="C27" t="s">
        <v>1566</v>
      </c>
      <c r="D27" t="s">
        <v>3886</v>
      </c>
      <c r="E27" t="s">
        <v>1611</v>
      </c>
      <c r="F27">
        <v>204.39</v>
      </c>
      <c r="G27">
        <v>281</v>
      </c>
      <c r="H27" s="7">
        <f t="shared" si="0"/>
        <v>204.39</v>
      </c>
      <c r="I27" s="8">
        <f t="shared" si="1"/>
        <v>281</v>
      </c>
      <c r="L27" s="3" t="s">
        <v>4519</v>
      </c>
      <c r="M27" s="3">
        <v>130.8203095455674</v>
      </c>
      <c r="O27" s="3" t="s">
        <v>4519</v>
      </c>
      <c r="P27" s="3">
        <v>129.95347165989492</v>
      </c>
    </row>
    <row r="28" spans="1:16" x14ac:dyDescent="0.3">
      <c r="A28" t="s">
        <v>1612</v>
      </c>
      <c r="B28" t="s">
        <v>3887</v>
      </c>
      <c r="C28" t="s">
        <v>1558</v>
      </c>
      <c r="D28" t="s">
        <v>3849</v>
      </c>
      <c r="E28" t="s">
        <v>1613</v>
      </c>
      <c r="F28">
        <v>283.83</v>
      </c>
      <c r="G28">
        <v>244</v>
      </c>
      <c r="H28" s="7">
        <f t="shared" si="0"/>
        <v>283.83</v>
      </c>
      <c r="I28" s="8">
        <f t="shared" si="1"/>
        <v>244</v>
      </c>
      <c r="L28" s="3" t="s">
        <v>4520</v>
      </c>
      <c r="M28" s="3">
        <v>17113.953389598075</v>
      </c>
      <c r="O28" s="3" t="s">
        <v>4520</v>
      </c>
      <c r="P28" s="3">
        <v>16887.904796459112</v>
      </c>
    </row>
    <row r="29" spans="1:16" x14ac:dyDescent="0.3">
      <c r="A29" t="s">
        <v>1614</v>
      </c>
      <c r="B29" t="s">
        <v>3888</v>
      </c>
      <c r="C29" t="s">
        <v>1544</v>
      </c>
      <c r="D29" t="s">
        <v>3863</v>
      </c>
      <c r="E29" t="s">
        <v>1615</v>
      </c>
      <c r="F29">
        <v>179.77</v>
      </c>
      <c r="G29">
        <v>305</v>
      </c>
      <c r="H29" s="7">
        <f t="shared" si="0"/>
        <v>179.77</v>
      </c>
      <c r="I29" s="8">
        <f t="shared" si="1"/>
        <v>305</v>
      </c>
      <c r="L29" s="3" t="s">
        <v>4521</v>
      </c>
      <c r="M29" s="3">
        <v>-0.9491064517529848</v>
      </c>
      <c r="O29" s="3" t="s">
        <v>4521</v>
      </c>
      <c r="P29" s="3">
        <v>-1.1531485731758813</v>
      </c>
    </row>
    <row r="30" spans="1:16" x14ac:dyDescent="0.3">
      <c r="A30" t="s">
        <v>1616</v>
      </c>
      <c r="B30" t="s">
        <v>3889</v>
      </c>
      <c r="C30" t="s">
        <v>1563</v>
      </c>
      <c r="D30" t="s">
        <v>3838</v>
      </c>
      <c r="E30" t="s">
        <v>1617</v>
      </c>
      <c r="F30">
        <v>419.28</v>
      </c>
      <c r="G30">
        <v>86</v>
      </c>
      <c r="H30" s="7">
        <f t="shared" si="0"/>
        <v>419.28</v>
      </c>
      <c r="I30" s="8">
        <f t="shared" si="1"/>
        <v>86</v>
      </c>
      <c r="L30" s="3" t="s">
        <v>4522</v>
      </c>
      <c r="M30" s="3">
        <v>5.2318343608401145E-2</v>
      </c>
      <c r="O30" s="3" t="s">
        <v>4522</v>
      </c>
      <c r="P30" s="3">
        <v>-4.625736216997898E-3</v>
      </c>
    </row>
    <row r="31" spans="1:16" x14ac:dyDescent="0.3">
      <c r="A31" t="s">
        <v>1618</v>
      </c>
      <c r="B31" t="s">
        <v>3890</v>
      </c>
      <c r="C31" t="s">
        <v>1544</v>
      </c>
      <c r="D31" t="s">
        <v>3851</v>
      </c>
      <c r="E31" t="s">
        <v>1619</v>
      </c>
      <c r="F31">
        <v>382.22</v>
      </c>
      <c r="G31">
        <v>329</v>
      </c>
      <c r="H31" s="7">
        <f t="shared" si="0"/>
        <v>382.22</v>
      </c>
      <c r="I31" s="8">
        <f t="shared" si="1"/>
        <v>329</v>
      </c>
      <c r="L31" s="3" t="s">
        <v>4523</v>
      </c>
      <c r="M31" s="3">
        <v>478.41</v>
      </c>
      <c r="O31" s="3" t="s">
        <v>4523</v>
      </c>
      <c r="P31" s="3">
        <v>439</v>
      </c>
    </row>
    <row r="32" spans="1:16" x14ac:dyDescent="0.3">
      <c r="A32" t="s">
        <v>1620</v>
      </c>
      <c r="B32" t="s">
        <v>3891</v>
      </c>
      <c r="C32" t="s">
        <v>1547</v>
      </c>
      <c r="D32" t="s">
        <v>3840</v>
      </c>
      <c r="E32" t="s">
        <v>1621</v>
      </c>
      <c r="F32">
        <v>223.43</v>
      </c>
      <c r="G32">
        <v>154</v>
      </c>
      <c r="H32" s="7">
        <f t="shared" si="0"/>
        <v>223.43</v>
      </c>
      <c r="I32" s="8">
        <f t="shared" si="1"/>
        <v>154</v>
      </c>
      <c r="L32" s="3" t="s">
        <v>4524</v>
      </c>
      <c r="M32" s="3">
        <v>17.309999999999999</v>
      </c>
      <c r="O32" s="3" t="s">
        <v>4524</v>
      </c>
      <c r="P32" s="3">
        <v>57</v>
      </c>
    </row>
    <row r="33" spans="1:16" x14ac:dyDescent="0.3">
      <c r="A33" t="s">
        <v>1622</v>
      </c>
      <c r="B33" t="s">
        <v>3892</v>
      </c>
      <c r="C33" t="s">
        <v>1547</v>
      </c>
      <c r="D33" t="s">
        <v>3893</v>
      </c>
      <c r="E33" t="s">
        <v>1623</v>
      </c>
      <c r="F33">
        <v>353.47</v>
      </c>
      <c r="G33">
        <v>214</v>
      </c>
      <c r="H33" s="7">
        <f t="shared" si="0"/>
        <v>353.47</v>
      </c>
      <c r="I33" s="8">
        <f t="shared" si="1"/>
        <v>214</v>
      </c>
      <c r="L33" s="3" t="s">
        <v>4525</v>
      </c>
      <c r="M33" s="3">
        <v>495.72</v>
      </c>
      <c r="O33" s="3" t="s">
        <v>4525</v>
      </c>
      <c r="P33" s="3">
        <v>496</v>
      </c>
    </row>
    <row r="34" spans="1:16" x14ac:dyDescent="0.3">
      <c r="A34" t="s">
        <v>1624</v>
      </c>
      <c r="B34" t="s">
        <v>3894</v>
      </c>
      <c r="C34" t="s">
        <v>1566</v>
      </c>
      <c r="D34" t="s">
        <v>3878</v>
      </c>
      <c r="E34" t="s">
        <v>1625</v>
      </c>
      <c r="F34">
        <v>135.61000000000001</v>
      </c>
      <c r="G34">
        <v>394</v>
      </c>
      <c r="H34" s="7">
        <f t="shared" si="0"/>
        <v>135.61000000000001</v>
      </c>
      <c r="I34" s="8">
        <f t="shared" si="1"/>
        <v>394</v>
      </c>
      <c r="L34" s="3" t="s">
        <v>4526</v>
      </c>
      <c r="M34" s="3">
        <v>25404.361702127666</v>
      </c>
      <c r="O34" s="3" t="s">
        <v>4526</v>
      </c>
      <c r="P34" s="3">
        <v>27336.46192115144</v>
      </c>
    </row>
    <row r="35" spans="1:16" x14ac:dyDescent="0.3">
      <c r="A35" t="s">
        <v>1626</v>
      </c>
      <c r="B35" t="s">
        <v>3895</v>
      </c>
      <c r="C35" t="s">
        <v>1563</v>
      </c>
      <c r="D35" t="s">
        <v>3896</v>
      </c>
      <c r="E35" t="s">
        <v>1627</v>
      </c>
      <c r="F35">
        <v>326.06</v>
      </c>
      <c r="G35">
        <v>301</v>
      </c>
      <c r="H35" s="7">
        <f t="shared" si="0"/>
        <v>326.06</v>
      </c>
      <c r="I35" s="8">
        <f t="shared" si="1"/>
        <v>301</v>
      </c>
      <c r="L35" s="3" t="s">
        <v>4527</v>
      </c>
      <c r="M35" s="3">
        <v>100</v>
      </c>
      <c r="O35" s="3" t="s">
        <v>4527</v>
      </c>
      <c r="P35" s="3">
        <v>100</v>
      </c>
    </row>
    <row r="36" spans="1:16" x14ac:dyDescent="0.3">
      <c r="A36" t="s">
        <v>1553</v>
      </c>
      <c r="B36" t="s">
        <v>3844</v>
      </c>
      <c r="C36" t="s">
        <v>1547</v>
      </c>
      <c r="D36" t="s">
        <v>3845</v>
      </c>
      <c r="E36" t="s">
        <v>1554</v>
      </c>
      <c r="F36">
        <v>306.45999999999998</v>
      </c>
      <c r="G36">
        <v>487</v>
      </c>
      <c r="H36" s="7">
        <f t="shared" si="0"/>
        <v>306.45999999999998</v>
      </c>
      <c r="I36" s="8">
        <f t="shared" si="1"/>
        <v>487</v>
      </c>
      <c r="L36" s="3" t="s">
        <v>4528</v>
      </c>
      <c r="M36" s="3">
        <v>495.72</v>
      </c>
      <c r="O36" s="3" t="s">
        <v>4528</v>
      </c>
      <c r="P36" s="3">
        <v>496</v>
      </c>
    </row>
    <row r="37" spans="1:16" x14ac:dyDescent="0.3">
      <c r="A37" t="s">
        <v>1628</v>
      </c>
      <c r="B37" t="s">
        <v>3897</v>
      </c>
      <c r="C37" t="s">
        <v>1563</v>
      </c>
      <c r="D37" t="s">
        <v>3853</v>
      </c>
      <c r="E37" t="s">
        <v>1629</v>
      </c>
      <c r="F37">
        <v>38.520000000000003</v>
      </c>
      <c r="G37">
        <v>378</v>
      </c>
      <c r="H37" s="7">
        <f t="shared" si="0"/>
        <v>38.520000000000003</v>
      </c>
      <c r="I37" s="8">
        <f t="shared" si="1"/>
        <v>378</v>
      </c>
      <c r="L37" s="3" t="s">
        <v>4529</v>
      </c>
      <c r="M37" s="3">
        <v>17.309999999999999</v>
      </c>
      <c r="O37" s="3" t="s">
        <v>4529</v>
      </c>
      <c r="P37" s="3">
        <v>57</v>
      </c>
    </row>
    <row r="38" spans="1:16" x14ac:dyDescent="0.3">
      <c r="A38" t="s">
        <v>1630</v>
      </c>
      <c r="B38" t="s">
        <v>3898</v>
      </c>
      <c r="C38" t="s">
        <v>1566</v>
      </c>
      <c r="D38" t="s">
        <v>3855</v>
      </c>
      <c r="E38" t="s">
        <v>1631</v>
      </c>
      <c r="F38">
        <v>313.26</v>
      </c>
      <c r="G38">
        <v>369</v>
      </c>
      <c r="H38" s="7">
        <f t="shared" si="0"/>
        <v>313.26</v>
      </c>
      <c r="I38" s="8">
        <f t="shared" si="1"/>
        <v>369</v>
      </c>
      <c r="L38" s="3" t="s">
        <v>4530</v>
      </c>
      <c r="M38" s="3">
        <v>25.957587581209712</v>
      </c>
      <c r="O38" s="3" t="s">
        <v>4530</v>
      </c>
      <c r="P38" s="3">
        <v>25.785588138506846</v>
      </c>
    </row>
    <row r="39" spans="1:16" x14ac:dyDescent="0.3">
      <c r="A39" t="s">
        <v>1632</v>
      </c>
      <c r="B39" t="s">
        <v>3899</v>
      </c>
      <c r="C39" t="s">
        <v>1563</v>
      </c>
      <c r="D39" t="s">
        <v>3847</v>
      </c>
      <c r="E39" t="s">
        <v>1633</v>
      </c>
      <c r="F39">
        <v>450.71</v>
      </c>
      <c r="G39">
        <v>389</v>
      </c>
      <c r="H39" s="7">
        <f t="shared" si="0"/>
        <v>450.71</v>
      </c>
      <c r="I39" s="8">
        <f t="shared" si="1"/>
        <v>389</v>
      </c>
    </row>
    <row r="40" spans="1:16" x14ac:dyDescent="0.3">
      <c r="A40" t="s">
        <v>1634</v>
      </c>
      <c r="B40" t="s">
        <v>3900</v>
      </c>
      <c r="C40" t="s">
        <v>1563</v>
      </c>
      <c r="D40" t="s">
        <v>3838</v>
      </c>
      <c r="E40" t="s">
        <v>1635</v>
      </c>
      <c r="F40">
        <v>253.33</v>
      </c>
      <c r="G40">
        <v>266</v>
      </c>
      <c r="H40" s="7">
        <f t="shared" si="0"/>
        <v>253.33</v>
      </c>
      <c r="I40" s="8">
        <f t="shared" si="1"/>
        <v>266</v>
      </c>
    </row>
    <row r="41" spans="1:16" x14ac:dyDescent="0.3">
      <c r="A41" t="s">
        <v>1636</v>
      </c>
      <c r="B41" t="s">
        <v>3901</v>
      </c>
      <c r="C41" t="s">
        <v>1566</v>
      </c>
      <c r="D41" t="s">
        <v>3855</v>
      </c>
      <c r="E41" t="s">
        <v>1637</v>
      </c>
      <c r="F41">
        <v>167.12</v>
      </c>
      <c r="G41">
        <v>316</v>
      </c>
      <c r="H41" s="7">
        <f t="shared" si="0"/>
        <v>167.12</v>
      </c>
      <c r="I41" s="8">
        <f t="shared" si="1"/>
        <v>316</v>
      </c>
    </row>
    <row r="42" spans="1:16" x14ac:dyDescent="0.3">
      <c r="A42" t="s">
        <v>1638</v>
      </c>
      <c r="B42" t="s">
        <v>3902</v>
      </c>
      <c r="C42" t="s">
        <v>1566</v>
      </c>
      <c r="D42" t="s">
        <v>3886</v>
      </c>
      <c r="E42" t="s">
        <v>1639</v>
      </c>
      <c r="F42">
        <v>318.91000000000003</v>
      </c>
      <c r="G42">
        <v>114</v>
      </c>
      <c r="H42" s="7">
        <f t="shared" si="0"/>
        <v>318.91000000000003</v>
      </c>
      <c r="I42" s="8">
        <f t="shared" si="1"/>
        <v>114</v>
      </c>
    </row>
    <row r="43" spans="1:16" x14ac:dyDescent="0.3">
      <c r="A43" t="s">
        <v>1640</v>
      </c>
      <c r="B43" t="s">
        <v>3903</v>
      </c>
      <c r="C43" t="s">
        <v>1547</v>
      </c>
      <c r="D43" t="s">
        <v>3842</v>
      </c>
      <c r="E43" t="s">
        <v>1641</v>
      </c>
      <c r="F43">
        <v>167.34</v>
      </c>
      <c r="G43">
        <v>296</v>
      </c>
      <c r="H43" s="7">
        <f t="shared" si="0"/>
        <v>167.34</v>
      </c>
      <c r="I43" s="8">
        <f t="shared" si="1"/>
        <v>296</v>
      </c>
    </row>
    <row r="44" spans="1:16" x14ac:dyDescent="0.3">
      <c r="A44" t="s">
        <v>1642</v>
      </c>
      <c r="B44" t="s">
        <v>3904</v>
      </c>
      <c r="C44" t="s">
        <v>1558</v>
      </c>
      <c r="D44" t="s">
        <v>3905</v>
      </c>
      <c r="E44" t="s">
        <v>1643</v>
      </c>
      <c r="G44">
        <v>431</v>
      </c>
      <c r="H44" s="7">
        <f t="shared" si="0"/>
        <v>254.04361702127665</v>
      </c>
      <c r="I44" s="8">
        <f t="shared" si="1"/>
        <v>431</v>
      </c>
    </row>
    <row r="45" spans="1:16" x14ac:dyDescent="0.3">
      <c r="A45" t="s">
        <v>1644</v>
      </c>
      <c r="B45" t="s">
        <v>3906</v>
      </c>
      <c r="C45" t="s">
        <v>1563</v>
      </c>
      <c r="D45" t="s">
        <v>3847</v>
      </c>
      <c r="E45" t="s">
        <v>1645</v>
      </c>
      <c r="F45">
        <v>177.98</v>
      </c>
      <c r="G45">
        <v>103</v>
      </c>
      <c r="H45" s="7">
        <f t="shared" si="0"/>
        <v>177.98</v>
      </c>
      <c r="I45" s="8">
        <f t="shared" si="1"/>
        <v>103</v>
      </c>
    </row>
    <row r="46" spans="1:16" x14ac:dyDescent="0.3">
      <c r="A46" t="s">
        <v>1646</v>
      </c>
      <c r="B46" t="s">
        <v>3907</v>
      </c>
      <c r="C46" t="s">
        <v>1558</v>
      </c>
      <c r="D46" t="s">
        <v>3908</v>
      </c>
      <c r="E46" t="s">
        <v>1647</v>
      </c>
      <c r="F46">
        <v>43.29</v>
      </c>
      <c r="G46">
        <v>267</v>
      </c>
      <c r="H46" s="7">
        <f t="shared" si="0"/>
        <v>43.29</v>
      </c>
      <c r="I46" s="8">
        <f t="shared" si="1"/>
        <v>267</v>
      </c>
    </row>
    <row r="47" spans="1:16" x14ac:dyDescent="0.3">
      <c r="A47" t="s">
        <v>1555</v>
      </c>
      <c r="B47" t="s">
        <v>3846</v>
      </c>
      <c r="C47" t="s">
        <v>1547</v>
      </c>
      <c r="D47" t="s">
        <v>3847</v>
      </c>
      <c r="E47" t="s">
        <v>1556</v>
      </c>
      <c r="F47">
        <v>261</v>
      </c>
      <c r="G47">
        <v>59</v>
      </c>
      <c r="H47" s="7">
        <f t="shared" si="0"/>
        <v>261</v>
      </c>
      <c r="I47" s="8">
        <f t="shared" si="1"/>
        <v>59</v>
      </c>
    </row>
    <row r="48" spans="1:16" x14ac:dyDescent="0.3">
      <c r="A48" t="s">
        <v>1648</v>
      </c>
      <c r="B48" t="s">
        <v>3909</v>
      </c>
      <c r="C48" t="s">
        <v>1566</v>
      </c>
      <c r="D48" t="s">
        <v>3855</v>
      </c>
      <c r="E48" t="s">
        <v>1649</v>
      </c>
      <c r="F48">
        <v>190.29</v>
      </c>
      <c r="G48">
        <v>260</v>
      </c>
      <c r="H48" s="7">
        <f t="shared" si="0"/>
        <v>190.29</v>
      </c>
      <c r="I48" s="8">
        <f t="shared" si="1"/>
        <v>260</v>
      </c>
    </row>
    <row r="49" spans="1:9" x14ac:dyDescent="0.3">
      <c r="A49" t="s">
        <v>1650</v>
      </c>
      <c r="B49" t="s">
        <v>3910</v>
      </c>
      <c r="C49" t="s">
        <v>1563</v>
      </c>
      <c r="D49" t="s">
        <v>3847</v>
      </c>
      <c r="E49" t="s">
        <v>1651</v>
      </c>
      <c r="F49">
        <v>88.49</v>
      </c>
      <c r="G49">
        <v>246</v>
      </c>
      <c r="H49" s="7">
        <f t="shared" si="0"/>
        <v>88.49</v>
      </c>
      <c r="I49" s="8">
        <f t="shared" si="1"/>
        <v>246</v>
      </c>
    </row>
    <row r="50" spans="1:9" x14ac:dyDescent="0.3">
      <c r="A50" t="s">
        <v>1652</v>
      </c>
      <c r="B50" t="s">
        <v>3911</v>
      </c>
      <c r="C50" t="s">
        <v>1566</v>
      </c>
      <c r="D50" t="s">
        <v>3886</v>
      </c>
      <c r="E50" t="s">
        <v>1653</v>
      </c>
      <c r="F50">
        <v>212.26</v>
      </c>
      <c r="G50">
        <v>82</v>
      </c>
      <c r="H50" s="7">
        <f t="shared" si="0"/>
        <v>212.26</v>
      </c>
      <c r="I50" s="8">
        <f t="shared" si="1"/>
        <v>82</v>
      </c>
    </row>
    <row r="51" spans="1:9" x14ac:dyDescent="0.3">
      <c r="A51" t="s">
        <v>1654</v>
      </c>
      <c r="B51" t="s">
        <v>3912</v>
      </c>
      <c r="C51" t="s">
        <v>1547</v>
      </c>
      <c r="D51" t="s">
        <v>3845</v>
      </c>
      <c r="E51" t="s">
        <v>1655</v>
      </c>
      <c r="F51">
        <v>386.56</v>
      </c>
      <c r="G51">
        <v>125</v>
      </c>
      <c r="H51" s="7">
        <f t="shared" si="0"/>
        <v>386.56</v>
      </c>
      <c r="I51" s="8">
        <f t="shared" si="1"/>
        <v>125</v>
      </c>
    </row>
    <row r="52" spans="1:9" x14ac:dyDescent="0.3">
      <c r="A52" t="s">
        <v>1656</v>
      </c>
      <c r="B52" t="s">
        <v>3913</v>
      </c>
      <c r="C52" t="s">
        <v>1566</v>
      </c>
      <c r="D52" t="s">
        <v>3847</v>
      </c>
      <c r="E52" t="s">
        <v>1657</v>
      </c>
      <c r="F52">
        <v>434.84</v>
      </c>
      <c r="G52">
        <v>185</v>
      </c>
      <c r="H52" s="7">
        <f t="shared" si="0"/>
        <v>434.84</v>
      </c>
      <c r="I52" s="8">
        <f t="shared" si="1"/>
        <v>185</v>
      </c>
    </row>
    <row r="53" spans="1:9" x14ac:dyDescent="0.3">
      <c r="A53" t="s">
        <v>1658</v>
      </c>
      <c r="B53" t="s">
        <v>3914</v>
      </c>
      <c r="C53" t="s">
        <v>1544</v>
      </c>
      <c r="D53" t="s">
        <v>3863</v>
      </c>
      <c r="E53" t="s">
        <v>1659</v>
      </c>
      <c r="F53">
        <v>81.75</v>
      </c>
      <c r="H53" s="7">
        <f t="shared" si="0"/>
        <v>81.75</v>
      </c>
      <c r="I53" s="8">
        <f t="shared" si="1"/>
        <v>269.125</v>
      </c>
    </row>
    <row r="54" spans="1:9" x14ac:dyDescent="0.3">
      <c r="A54" t="s">
        <v>1660</v>
      </c>
      <c r="B54" t="s">
        <v>3915</v>
      </c>
      <c r="C54" t="s">
        <v>1544</v>
      </c>
      <c r="D54" t="s">
        <v>3863</v>
      </c>
      <c r="E54" t="s">
        <v>1661</v>
      </c>
      <c r="F54">
        <v>461.47</v>
      </c>
      <c r="G54">
        <v>190</v>
      </c>
      <c r="H54" s="7">
        <f t="shared" si="0"/>
        <v>461.47</v>
      </c>
      <c r="I54" s="8">
        <f t="shared" si="1"/>
        <v>190</v>
      </c>
    </row>
    <row r="55" spans="1:9" x14ac:dyDescent="0.3">
      <c r="A55" t="s">
        <v>1662</v>
      </c>
      <c r="B55" t="s">
        <v>3916</v>
      </c>
      <c r="C55" t="s">
        <v>1566</v>
      </c>
      <c r="D55" t="s">
        <v>3855</v>
      </c>
      <c r="E55" t="s">
        <v>1663</v>
      </c>
      <c r="F55">
        <v>30.62</v>
      </c>
      <c r="G55">
        <v>138</v>
      </c>
      <c r="H55" s="7">
        <f t="shared" si="0"/>
        <v>30.62</v>
      </c>
      <c r="I55" s="8">
        <f t="shared" si="1"/>
        <v>138</v>
      </c>
    </row>
    <row r="56" spans="1:9" x14ac:dyDescent="0.3">
      <c r="A56" t="s">
        <v>1664</v>
      </c>
      <c r="B56" t="s">
        <v>3917</v>
      </c>
      <c r="C56" t="s">
        <v>1547</v>
      </c>
      <c r="D56" t="s">
        <v>3847</v>
      </c>
      <c r="E56" t="s">
        <v>1665</v>
      </c>
      <c r="F56">
        <v>113.83</v>
      </c>
      <c r="G56">
        <v>485</v>
      </c>
      <c r="H56" s="7">
        <f t="shared" si="0"/>
        <v>113.83</v>
      </c>
      <c r="I56" s="8">
        <f t="shared" si="1"/>
        <v>485</v>
      </c>
    </row>
    <row r="57" spans="1:9" x14ac:dyDescent="0.3">
      <c r="A57" t="s">
        <v>1666</v>
      </c>
      <c r="B57" t="s">
        <v>3918</v>
      </c>
      <c r="C57" t="s">
        <v>1558</v>
      </c>
      <c r="D57" t="s">
        <v>3860</v>
      </c>
      <c r="E57" t="s">
        <v>1667</v>
      </c>
      <c r="F57">
        <v>17.309999999999999</v>
      </c>
      <c r="G57">
        <v>399</v>
      </c>
      <c r="H57" s="7">
        <f t="shared" si="0"/>
        <v>17.309999999999999</v>
      </c>
      <c r="I57" s="8">
        <f t="shared" si="1"/>
        <v>399</v>
      </c>
    </row>
    <row r="58" spans="1:9" x14ac:dyDescent="0.3">
      <c r="A58" t="s">
        <v>1557</v>
      </c>
      <c r="B58" t="s">
        <v>3848</v>
      </c>
      <c r="C58" t="s">
        <v>1558</v>
      </c>
      <c r="D58" t="s">
        <v>3849</v>
      </c>
      <c r="E58" t="s">
        <v>1559</v>
      </c>
      <c r="F58">
        <v>312.8</v>
      </c>
      <c r="G58">
        <v>350</v>
      </c>
      <c r="H58" s="7">
        <f t="shared" si="0"/>
        <v>312.8</v>
      </c>
      <c r="I58" s="8">
        <f t="shared" si="1"/>
        <v>350</v>
      </c>
    </row>
    <row r="59" spans="1:9" x14ac:dyDescent="0.3">
      <c r="A59" t="s">
        <v>1668</v>
      </c>
      <c r="B59" t="s">
        <v>3919</v>
      </c>
      <c r="C59" t="s">
        <v>1558</v>
      </c>
      <c r="D59" t="s">
        <v>3908</v>
      </c>
      <c r="E59" t="s">
        <v>1669</v>
      </c>
      <c r="F59">
        <v>482.75</v>
      </c>
      <c r="G59">
        <v>444</v>
      </c>
      <c r="H59" s="7">
        <f t="shared" si="0"/>
        <v>482.75</v>
      </c>
      <c r="I59" s="8">
        <f t="shared" si="1"/>
        <v>444</v>
      </c>
    </row>
    <row r="60" spans="1:9" x14ac:dyDescent="0.3">
      <c r="A60" t="s">
        <v>1670</v>
      </c>
      <c r="B60" t="s">
        <v>3920</v>
      </c>
      <c r="C60" t="s">
        <v>1566</v>
      </c>
      <c r="D60" t="s">
        <v>3871</v>
      </c>
      <c r="E60" t="s">
        <v>1671</v>
      </c>
      <c r="F60">
        <v>103.45</v>
      </c>
      <c r="G60">
        <v>465</v>
      </c>
      <c r="H60" s="7">
        <f t="shared" si="0"/>
        <v>103.45</v>
      </c>
      <c r="I60" s="8">
        <f t="shared" si="1"/>
        <v>465</v>
      </c>
    </row>
    <row r="61" spans="1:9" x14ac:dyDescent="0.3">
      <c r="A61" t="s">
        <v>1672</v>
      </c>
      <c r="B61" t="s">
        <v>3921</v>
      </c>
      <c r="C61" t="s">
        <v>1563</v>
      </c>
      <c r="D61" t="s">
        <v>3838</v>
      </c>
      <c r="E61" t="s">
        <v>1673</v>
      </c>
      <c r="F61">
        <v>86.42</v>
      </c>
      <c r="G61">
        <v>222</v>
      </c>
      <c r="H61" s="7">
        <f t="shared" si="0"/>
        <v>86.42</v>
      </c>
      <c r="I61" s="8">
        <f t="shared" si="1"/>
        <v>222</v>
      </c>
    </row>
    <row r="62" spans="1:9" x14ac:dyDescent="0.3">
      <c r="A62" t="s">
        <v>1674</v>
      </c>
      <c r="B62" t="s">
        <v>3922</v>
      </c>
      <c r="C62" t="s">
        <v>1558</v>
      </c>
      <c r="D62" t="s">
        <v>3849</v>
      </c>
      <c r="E62" t="s">
        <v>1675</v>
      </c>
      <c r="F62">
        <v>266.86</v>
      </c>
      <c r="G62">
        <v>458</v>
      </c>
      <c r="H62" s="7">
        <f t="shared" si="0"/>
        <v>266.86</v>
      </c>
      <c r="I62" s="8">
        <f t="shared" si="1"/>
        <v>458</v>
      </c>
    </row>
    <row r="63" spans="1:9" x14ac:dyDescent="0.3">
      <c r="A63" t="s">
        <v>1676</v>
      </c>
      <c r="B63" t="s">
        <v>3923</v>
      </c>
      <c r="C63" t="s">
        <v>1558</v>
      </c>
      <c r="D63" t="s">
        <v>3905</v>
      </c>
      <c r="E63" t="s">
        <v>1677</v>
      </c>
      <c r="F63">
        <v>299.11</v>
      </c>
      <c r="G63">
        <v>118</v>
      </c>
      <c r="H63" s="7">
        <f t="shared" si="0"/>
        <v>299.11</v>
      </c>
      <c r="I63" s="8">
        <f t="shared" si="1"/>
        <v>118</v>
      </c>
    </row>
    <row r="64" spans="1:9" x14ac:dyDescent="0.3">
      <c r="A64" t="s">
        <v>1678</v>
      </c>
      <c r="B64" t="s">
        <v>3924</v>
      </c>
      <c r="C64" t="s">
        <v>1566</v>
      </c>
      <c r="D64" t="s">
        <v>3855</v>
      </c>
      <c r="E64" t="s">
        <v>1679</v>
      </c>
      <c r="F64">
        <v>240.63</v>
      </c>
      <c r="G64">
        <v>423</v>
      </c>
      <c r="H64" s="7">
        <f t="shared" si="0"/>
        <v>240.63</v>
      </c>
      <c r="I64" s="8">
        <f t="shared" si="1"/>
        <v>423</v>
      </c>
    </row>
    <row r="65" spans="1:9" x14ac:dyDescent="0.3">
      <c r="A65" t="s">
        <v>1680</v>
      </c>
      <c r="B65" t="s">
        <v>3925</v>
      </c>
      <c r="C65" t="s">
        <v>1558</v>
      </c>
      <c r="D65" t="s">
        <v>3860</v>
      </c>
      <c r="E65" t="s">
        <v>1681</v>
      </c>
      <c r="F65">
        <v>340.39</v>
      </c>
      <c r="G65">
        <v>177</v>
      </c>
      <c r="H65" s="7">
        <f t="shared" si="0"/>
        <v>340.39</v>
      </c>
      <c r="I65" s="8">
        <f t="shared" si="1"/>
        <v>177</v>
      </c>
    </row>
    <row r="66" spans="1:9" x14ac:dyDescent="0.3">
      <c r="A66" t="s">
        <v>1682</v>
      </c>
      <c r="B66" t="s">
        <v>3926</v>
      </c>
      <c r="C66" t="s">
        <v>1563</v>
      </c>
      <c r="D66" t="s">
        <v>3847</v>
      </c>
      <c r="E66" t="s">
        <v>1683</v>
      </c>
      <c r="F66">
        <v>349.17</v>
      </c>
      <c r="G66">
        <v>476</v>
      </c>
      <c r="H66" s="7">
        <f t="shared" si="0"/>
        <v>349.17</v>
      </c>
      <c r="I66" s="8">
        <f t="shared" si="1"/>
        <v>476</v>
      </c>
    </row>
    <row r="67" spans="1:9" x14ac:dyDescent="0.3">
      <c r="A67" t="s">
        <v>1684</v>
      </c>
      <c r="B67" t="s">
        <v>3927</v>
      </c>
      <c r="C67" t="s">
        <v>1544</v>
      </c>
      <c r="D67" t="s">
        <v>3928</v>
      </c>
      <c r="E67" t="s">
        <v>1685</v>
      </c>
      <c r="F67">
        <v>243.7</v>
      </c>
      <c r="G67">
        <v>130</v>
      </c>
      <c r="H67" s="7">
        <f t="shared" ref="H67:H101" si="2">IF(ISBLANK(F67),AVERAGE($F$2:$F$101),F67)</f>
        <v>243.7</v>
      </c>
      <c r="I67" s="8">
        <f t="shared" ref="I67:I101" si="3">IF(ISBLANK(G67),AVERAGE(G67:G166),G67)</f>
        <v>130</v>
      </c>
    </row>
    <row r="68" spans="1:9" x14ac:dyDescent="0.3">
      <c r="A68" t="s">
        <v>1686</v>
      </c>
      <c r="B68" t="s">
        <v>3929</v>
      </c>
      <c r="C68" t="s">
        <v>1547</v>
      </c>
      <c r="D68" t="s">
        <v>3845</v>
      </c>
      <c r="E68" t="s">
        <v>1687</v>
      </c>
      <c r="F68">
        <v>218.22</v>
      </c>
      <c r="G68">
        <v>224</v>
      </c>
      <c r="H68" s="7">
        <f t="shared" si="2"/>
        <v>218.22</v>
      </c>
      <c r="I68" s="8">
        <f t="shared" si="3"/>
        <v>224</v>
      </c>
    </row>
    <row r="69" spans="1:9" x14ac:dyDescent="0.3">
      <c r="A69" t="s">
        <v>1560</v>
      </c>
      <c r="B69" t="s">
        <v>3850</v>
      </c>
      <c r="C69" t="s">
        <v>1544</v>
      </c>
      <c r="D69" t="s">
        <v>3851</v>
      </c>
      <c r="E69" t="s">
        <v>1561</v>
      </c>
      <c r="F69">
        <v>218.86</v>
      </c>
      <c r="G69">
        <v>170</v>
      </c>
      <c r="H69" s="7">
        <f t="shared" si="2"/>
        <v>218.86</v>
      </c>
      <c r="I69" s="8">
        <f t="shared" si="3"/>
        <v>170</v>
      </c>
    </row>
    <row r="70" spans="1:9" x14ac:dyDescent="0.3">
      <c r="A70" t="s">
        <v>1688</v>
      </c>
      <c r="B70" t="s">
        <v>3930</v>
      </c>
      <c r="C70" t="s">
        <v>1544</v>
      </c>
      <c r="D70" t="s">
        <v>3874</v>
      </c>
      <c r="E70" t="s">
        <v>1689</v>
      </c>
      <c r="F70">
        <v>138.05000000000001</v>
      </c>
      <c r="G70">
        <v>89</v>
      </c>
      <c r="H70" s="7">
        <f t="shared" si="2"/>
        <v>138.05000000000001</v>
      </c>
      <c r="I70" s="8">
        <f t="shared" si="3"/>
        <v>89</v>
      </c>
    </row>
    <row r="71" spans="1:9" x14ac:dyDescent="0.3">
      <c r="A71" t="s">
        <v>1690</v>
      </c>
      <c r="B71" t="s">
        <v>3931</v>
      </c>
      <c r="C71" t="s">
        <v>1558</v>
      </c>
      <c r="D71" t="s">
        <v>3860</v>
      </c>
      <c r="E71" t="s">
        <v>1691</v>
      </c>
      <c r="F71">
        <v>214.32</v>
      </c>
      <c r="G71">
        <v>383</v>
      </c>
      <c r="H71" s="7">
        <f t="shared" si="2"/>
        <v>214.32</v>
      </c>
      <c r="I71" s="8">
        <f t="shared" si="3"/>
        <v>383</v>
      </c>
    </row>
    <row r="72" spans="1:9" x14ac:dyDescent="0.3">
      <c r="A72" t="s">
        <v>1692</v>
      </c>
      <c r="B72" t="s">
        <v>3932</v>
      </c>
      <c r="C72" t="s">
        <v>1566</v>
      </c>
      <c r="D72" t="s">
        <v>3855</v>
      </c>
      <c r="E72" t="s">
        <v>1693</v>
      </c>
      <c r="F72">
        <v>477.61</v>
      </c>
      <c r="G72">
        <v>300</v>
      </c>
      <c r="H72" s="7">
        <f t="shared" si="2"/>
        <v>477.61</v>
      </c>
      <c r="I72" s="8">
        <f t="shared" si="3"/>
        <v>300</v>
      </c>
    </row>
    <row r="73" spans="1:9" x14ac:dyDescent="0.3">
      <c r="A73" t="s">
        <v>1694</v>
      </c>
      <c r="B73" t="s">
        <v>3933</v>
      </c>
      <c r="C73" t="s">
        <v>1566</v>
      </c>
      <c r="D73" t="s">
        <v>3886</v>
      </c>
      <c r="E73" t="s">
        <v>1695</v>
      </c>
      <c r="F73">
        <v>107.06</v>
      </c>
      <c r="G73">
        <v>359</v>
      </c>
      <c r="H73" s="7">
        <f t="shared" si="2"/>
        <v>107.06</v>
      </c>
      <c r="I73" s="8">
        <f t="shared" si="3"/>
        <v>359</v>
      </c>
    </row>
    <row r="74" spans="1:9" x14ac:dyDescent="0.3">
      <c r="A74" t="s">
        <v>1696</v>
      </c>
      <c r="B74" t="s">
        <v>3934</v>
      </c>
      <c r="C74" t="s">
        <v>1563</v>
      </c>
      <c r="D74" t="s">
        <v>3853</v>
      </c>
      <c r="E74" t="s">
        <v>1697</v>
      </c>
      <c r="F74">
        <v>403.71</v>
      </c>
      <c r="G74">
        <v>159</v>
      </c>
      <c r="H74" s="7">
        <f t="shared" si="2"/>
        <v>403.71</v>
      </c>
      <c r="I74" s="8">
        <f t="shared" si="3"/>
        <v>159</v>
      </c>
    </row>
    <row r="75" spans="1:9" x14ac:dyDescent="0.3">
      <c r="A75" t="s">
        <v>1698</v>
      </c>
      <c r="B75" t="s">
        <v>3935</v>
      </c>
      <c r="C75" t="s">
        <v>1547</v>
      </c>
      <c r="D75" t="s">
        <v>3893</v>
      </c>
      <c r="E75" t="s">
        <v>1699</v>
      </c>
      <c r="F75">
        <v>158.13999999999999</v>
      </c>
      <c r="G75">
        <v>82</v>
      </c>
      <c r="H75" s="7">
        <f t="shared" si="2"/>
        <v>158.13999999999999</v>
      </c>
      <c r="I75" s="8">
        <f t="shared" si="3"/>
        <v>82</v>
      </c>
    </row>
    <row r="76" spans="1:9" x14ac:dyDescent="0.3">
      <c r="A76" t="s">
        <v>1700</v>
      </c>
      <c r="B76" t="s">
        <v>3936</v>
      </c>
      <c r="C76" t="s">
        <v>1563</v>
      </c>
      <c r="D76" t="s">
        <v>3838</v>
      </c>
      <c r="E76" t="s">
        <v>1701</v>
      </c>
      <c r="F76">
        <v>392.89</v>
      </c>
      <c r="G76">
        <v>320</v>
      </c>
      <c r="H76" s="7">
        <f t="shared" si="2"/>
        <v>392.89</v>
      </c>
      <c r="I76" s="8">
        <f t="shared" si="3"/>
        <v>320</v>
      </c>
    </row>
    <row r="77" spans="1:9" x14ac:dyDescent="0.3">
      <c r="A77" t="s">
        <v>1702</v>
      </c>
      <c r="B77" t="s">
        <v>3937</v>
      </c>
      <c r="C77" t="s">
        <v>1563</v>
      </c>
      <c r="D77" t="s">
        <v>3865</v>
      </c>
      <c r="E77" t="s">
        <v>1703</v>
      </c>
      <c r="F77">
        <v>480.9</v>
      </c>
      <c r="G77">
        <v>104</v>
      </c>
      <c r="H77" s="7">
        <f t="shared" si="2"/>
        <v>480.9</v>
      </c>
      <c r="I77" s="8">
        <f t="shared" si="3"/>
        <v>104</v>
      </c>
    </row>
    <row r="78" spans="1:9" x14ac:dyDescent="0.3">
      <c r="A78" t="s">
        <v>1704</v>
      </c>
      <c r="B78" t="s">
        <v>3938</v>
      </c>
      <c r="C78" t="s">
        <v>1544</v>
      </c>
      <c r="D78" t="s">
        <v>3863</v>
      </c>
      <c r="E78" t="s">
        <v>1705</v>
      </c>
      <c r="F78">
        <v>325.26</v>
      </c>
      <c r="G78">
        <v>400</v>
      </c>
      <c r="H78" s="7">
        <f t="shared" si="2"/>
        <v>325.26</v>
      </c>
      <c r="I78" s="8">
        <f t="shared" si="3"/>
        <v>400</v>
      </c>
    </row>
    <row r="79" spans="1:9" x14ac:dyDescent="0.3">
      <c r="A79" t="s">
        <v>1706</v>
      </c>
      <c r="B79" t="s">
        <v>3939</v>
      </c>
      <c r="C79" t="s">
        <v>1544</v>
      </c>
      <c r="D79" t="s">
        <v>3851</v>
      </c>
      <c r="E79" t="s">
        <v>1707</v>
      </c>
      <c r="F79">
        <v>228.53</v>
      </c>
      <c r="G79">
        <v>469</v>
      </c>
      <c r="H79" s="7">
        <f t="shared" si="2"/>
        <v>228.53</v>
      </c>
      <c r="I79" s="8">
        <f t="shared" si="3"/>
        <v>469</v>
      </c>
    </row>
    <row r="80" spans="1:9" x14ac:dyDescent="0.3">
      <c r="A80" t="s">
        <v>1562</v>
      </c>
      <c r="B80" t="s">
        <v>3852</v>
      </c>
      <c r="C80" t="s">
        <v>1563</v>
      </c>
      <c r="D80" t="s">
        <v>3853</v>
      </c>
      <c r="E80" t="s">
        <v>1564</v>
      </c>
      <c r="F80">
        <v>439.07</v>
      </c>
      <c r="G80">
        <v>142</v>
      </c>
      <c r="H80" s="7">
        <f t="shared" si="2"/>
        <v>439.07</v>
      </c>
      <c r="I80" s="8">
        <f t="shared" si="3"/>
        <v>142</v>
      </c>
    </row>
    <row r="81" spans="1:9" x14ac:dyDescent="0.3">
      <c r="A81" t="s">
        <v>1708</v>
      </c>
      <c r="B81" t="s">
        <v>3940</v>
      </c>
      <c r="C81" t="s">
        <v>1544</v>
      </c>
      <c r="D81" t="s">
        <v>3857</v>
      </c>
      <c r="E81" t="s">
        <v>1709</v>
      </c>
      <c r="F81">
        <v>143.43</v>
      </c>
      <c r="G81">
        <v>58</v>
      </c>
      <c r="H81" s="7">
        <f t="shared" si="2"/>
        <v>143.43</v>
      </c>
      <c r="I81" s="8">
        <f t="shared" si="3"/>
        <v>58</v>
      </c>
    </row>
    <row r="82" spans="1:9" x14ac:dyDescent="0.3">
      <c r="A82" t="s">
        <v>1710</v>
      </c>
      <c r="B82" t="s">
        <v>3941</v>
      </c>
      <c r="C82" t="s">
        <v>1566</v>
      </c>
      <c r="D82" t="s">
        <v>3871</v>
      </c>
      <c r="E82" t="s">
        <v>1711</v>
      </c>
      <c r="F82">
        <v>285.54000000000002</v>
      </c>
      <c r="G82">
        <v>358</v>
      </c>
      <c r="H82" s="7">
        <f t="shared" si="2"/>
        <v>285.54000000000002</v>
      </c>
      <c r="I82" s="8">
        <f t="shared" si="3"/>
        <v>358</v>
      </c>
    </row>
    <row r="83" spans="1:9" x14ac:dyDescent="0.3">
      <c r="A83" t="s">
        <v>1712</v>
      </c>
      <c r="B83" t="s">
        <v>3942</v>
      </c>
      <c r="C83" t="s">
        <v>1566</v>
      </c>
      <c r="D83" t="s">
        <v>3855</v>
      </c>
      <c r="E83" t="s">
        <v>1713</v>
      </c>
      <c r="F83">
        <v>152.91999999999999</v>
      </c>
      <c r="G83">
        <v>281</v>
      </c>
      <c r="H83" s="7">
        <f t="shared" si="2"/>
        <v>152.91999999999999</v>
      </c>
      <c r="I83" s="8">
        <f t="shared" si="3"/>
        <v>281</v>
      </c>
    </row>
    <row r="84" spans="1:9" x14ac:dyDescent="0.3">
      <c r="A84" t="s">
        <v>1714</v>
      </c>
      <c r="B84" t="s">
        <v>3943</v>
      </c>
      <c r="C84" t="s">
        <v>1558</v>
      </c>
      <c r="D84" t="s">
        <v>3849</v>
      </c>
      <c r="E84" t="s">
        <v>1715</v>
      </c>
      <c r="G84">
        <v>159</v>
      </c>
      <c r="H84" s="7">
        <f t="shared" si="2"/>
        <v>254.04361702127665</v>
      </c>
      <c r="I84" s="8">
        <f t="shared" si="3"/>
        <v>159</v>
      </c>
    </row>
    <row r="85" spans="1:9" x14ac:dyDescent="0.3">
      <c r="A85" t="s">
        <v>1716</v>
      </c>
      <c r="B85" t="s">
        <v>3944</v>
      </c>
      <c r="C85" t="s">
        <v>1544</v>
      </c>
      <c r="D85" t="s">
        <v>3928</v>
      </c>
      <c r="E85" t="s">
        <v>1717</v>
      </c>
      <c r="F85">
        <v>388.46</v>
      </c>
      <c r="G85">
        <v>208</v>
      </c>
      <c r="H85" s="7">
        <f t="shared" si="2"/>
        <v>388.46</v>
      </c>
      <c r="I85" s="8">
        <f t="shared" si="3"/>
        <v>208</v>
      </c>
    </row>
    <row r="86" spans="1:9" x14ac:dyDescent="0.3">
      <c r="A86" t="s">
        <v>1718</v>
      </c>
      <c r="B86" t="s">
        <v>3945</v>
      </c>
      <c r="C86" t="s">
        <v>1547</v>
      </c>
      <c r="D86" t="s">
        <v>3847</v>
      </c>
      <c r="E86" t="s">
        <v>1719</v>
      </c>
      <c r="F86">
        <v>119.57</v>
      </c>
      <c r="G86">
        <v>210</v>
      </c>
      <c r="H86" s="7">
        <f t="shared" si="2"/>
        <v>119.57</v>
      </c>
      <c r="I86" s="8">
        <f t="shared" si="3"/>
        <v>210</v>
      </c>
    </row>
    <row r="87" spans="1:9" x14ac:dyDescent="0.3">
      <c r="A87" t="s">
        <v>1720</v>
      </c>
      <c r="B87" t="s">
        <v>3946</v>
      </c>
      <c r="C87" t="s">
        <v>1544</v>
      </c>
      <c r="D87" t="s">
        <v>3857</v>
      </c>
      <c r="E87" t="s">
        <v>1721</v>
      </c>
      <c r="F87">
        <v>176.07</v>
      </c>
      <c r="G87">
        <v>82</v>
      </c>
      <c r="H87" s="7">
        <f t="shared" si="2"/>
        <v>176.07</v>
      </c>
      <c r="I87" s="8">
        <f t="shared" si="3"/>
        <v>82</v>
      </c>
    </row>
    <row r="88" spans="1:9" x14ac:dyDescent="0.3">
      <c r="A88" t="s">
        <v>1722</v>
      </c>
      <c r="B88" t="s">
        <v>3947</v>
      </c>
      <c r="C88" t="s">
        <v>1544</v>
      </c>
      <c r="D88" t="s">
        <v>3851</v>
      </c>
      <c r="E88" t="s">
        <v>1723</v>
      </c>
      <c r="F88">
        <v>371.38</v>
      </c>
      <c r="G88">
        <v>220</v>
      </c>
      <c r="H88" s="7">
        <f t="shared" si="2"/>
        <v>371.38</v>
      </c>
      <c r="I88" s="8">
        <f t="shared" si="3"/>
        <v>220</v>
      </c>
    </row>
    <row r="89" spans="1:9" x14ac:dyDescent="0.3">
      <c r="A89" t="s">
        <v>1724</v>
      </c>
      <c r="B89" t="s">
        <v>3948</v>
      </c>
      <c r="C89" t="s">
        <v>1566</v>
      </c>
      <c r="D89" t="s">
        <v>3847</v>
      </c>
      <c r="E89" t="s">
        <v>1725</v>
      </c>
      <c r="F89">
        <v>131.24</v>
      </c>
      <c r="G89">
        <v>232</v>
      </c>
      <c r="H89" s="7">
        <f t="shared" si="2"/>
        <v>131.24</v>
      </c>
      <c r="I89" s="8">
        <f t="shared" si="3"/>
        <v>232</v>
      </c>
    </row>
    <row r="90" spans="1:9" x14ac:dyDescent="0.3">
      <c r="A90" t="s">
        <v>1726</v>
      </c>
      <c r="B90" t="s">
        <v>3949</v>
      </c>
      <c r="C90" t="s">
        <v>1558</v>
      </c>
      <c r="D90" t="s">
        <v>3905</v>
      </c>
      <c r="E90" t="s">
        <v>1727</v>
      </c>
      <c r="F90">
        <v>183.04</v>
      </c>
      <c r="G90">
        <v>457</v>
      </c>
      <c r="H90" s="7">
        <f t="shared" si="2"/>
        <v>183.04</v>
      </c>
      <c r="I90" s="8">
        <f t="shared" si="3"/>
        <v>457</v>
      </c>
    </row>
    <row r="91" spans="1:9" x14ac:dyDescent="0.3">
      <c r="A91" t="s">
        <v>1565</v>
      </c>
      <c r="B91" t="s">
        <v>3854</v>
      </c>
      <c r="C91" t="s">
        <v>1566</v>
      </c>
      <c r="D91" t="s">
        <v>3855</v>
      </c>
      <c r="E91" t="s">
        <v>1567</v>
      </c>
      <c r="F91">
        <v>495.72</v>
      </c>
      <c r="G91">
        <v>323</v>
      </c>
      <c r="H91" s="7">
        <f t="shared" si="2"/>
        <v>495.72</v>
      </c>
      <c r="I91" s="8">
        <f t="shared" si="3"/>
        <v>323</v>
      </c>
    </row>
    <row r="92" spans="1:9" x14ac:dyDescent="0.3">
      <c r="A92" t="s">
        <v>1728</v>
      </c>
      <c r="B92" t="s">
        <v>3950</v>
      </c>
      <c r="C92" t="s">
        <v>1563</v>
      </c>
      <c r="D92" t="s">
        <v>3847</v>
      </c>
      <c r="E92" t="s">
        <v>1729</v>
      </c>
      <c r="F92">
        <v>340.14</v>
      </c>
      <c r="G92">
        <v>361</v>
      </c>
      <c r="H92" s="7">
        <f t="shared" si="2"/>
        <v>340.14</v>
      </c>
      <c r="I92" s="8">
        <f t="shared" si="3"/>
        <v>361</v>
      </c>
    </row>
    <row r="93" spans="1:9" x14ac:dyDescent="0.3">
      <c r="A93" t="s">
        <v>1730</v>
      </c>
      <c r="B93" t="s">
        <v>3951</v>
      </c>
      <c r="C93" t="s">
        <v>1547</v>
      </c>
      <c r="D93" t="s">
        <v>3893</v>
      </c>
      <c r="E93" t="s">
        <v>1731</v>
      </c>
      <c r="F93">
        <v>438.25</v>
      </c>
      <c r="G93">
        <v>496</v>
      </c>
      <c r="H93" s="7">
        <f t="shared" si="2"/>
        <v>438.25</v>
      </c>
      <c r="I93" s="8">
        <f t="shared" si="3"/>
        <v>496</v>
      </c>
    </row>
    <row r="94" spans="1:9" x14ac:dyDescent="0.3">
      <c r="A94" t="s">
        <v>1732</v>
      </c>
      <c r="B94" t="s">
        <v>3952</v>
      </c>
      <c r="C94" t="s">
        <v>1544</v>
      </c>
      <c r="D94" t="s">
        <v>3865</v>
      </c>
      <c r="E94" t="s">
        <v>1733</v>
      </c>
      <c r="F94">
        <v>447.43</v>
      </c>
      <c r="G94">
        <v>191</v>
      </c>
      <c r="H94" s="7">
        <f t="shared" si="2"/>
        <v>447.43</v>
      </c>
      <c r="I94" s="8">
        <f t="shared" si="3"/>
        <v>191</v>
      </c>
    </row>
    <row r="95" spans="1:9" x14ac:dyDescent="0.3">
      <c r="A95" t="s">
        <v>1734</v>
      </c>
      <c r="B95" t="s">
        <v>3953</v>
      </c>
      <c r="C95" t="s">
        <v>1563</v>
      </c>
      <c r="D95" t="s">
        <v>3838</v>
      </c>
      <c r="E95" t="s">
        <v>1735</v>
      </c>
      <c r="F95">
        <v>377.52</v>
      </c>
      <c r="G95">
        <v>485</v>
      </c>
      <c r="H95" s="7">
        <f t="shared" si="2"/>
        <v>377.52</v>
      </c>
      <c r="I95" s="8">
        <f t="shared" si="3"/>
        <v>485</v>
      </c>
    </row>
    <row r="96" spans="1:9" x14ac:dyDescent="0.3">
      <c r="A96" t="s">
        <v>1736</v>
      </c>
      <c r="B96" t="s">
        <v>3954</v>
      </c>
      <c r="C96" t="s">
        <v>1558</v>
      </c>
      <c r="D96" t="s">
        <v>3849</v>
      </c>
      <c r="E96" t="s">
        <v>1737</v>
      </c>
      <c r="F96">
        <v>358.47</v>
      </c>
      <c r="G96">
        <v>213</v>
      </c>
      <c r="H96" s="7">
        <f t="shared" si="2"/>
        <v>358.47</v>
      </c>
      <c r="I96" s="8">
        <f t="shared" si="3"/>
        <v>213</v>
      </c>
    </row>
    <row r="97" spans="1:9" x14ac:dyDescent="0.3">
      <c r="A97" t="s">
        <v>1738</v>
      </c>
      <c r="B97" t="s">
        <v>3955</v>
      </c>
      <c r="C97" t="s">
        <v>1566</v>
      </c>
      <c r="D97" t="s">
        <v>3847</v>
      </c>
      <c r="E97" t="s">
        <v>1739</v>
      </c>
      <c r="F97">
        <v>60.65</v>
      </c>
      <c r="G97">
        <v>75</v>
      </c>
      <c r="H97" s="7">
        <f t="shared" si="2"/>
        <v>60.65</v>
      </c>
      <c r="I97" s="8">
        <f t="shared" si="3"/>
        <v>75</v>
      </c>
    </row>
    <row r="98" spans="1:9" x14ac:dyDescent="0.3">
      <c r="A98" t="s">
        <v>1740</v>
      </c>
      <c r="B98" t="s">
        <v>3956</v>
      </c>
      <c r="C98" t="s">
        <v>1547</v>
      </c>
      <c r="D98" t="s">
        <v>3842</v>
      </c>
      <c r="E98" t="s">
        <v>1741</v>
      </c>
      <c r="F98">
        <v>358.47</v>
      </c>
      <c r="G98">
        <v>143</v>
      </c>
      <c r="H98" s="7">
        <f t="shared" si="2"/>
        <v>358.47</v>
      </c>
      <c r="I98" s="8">
        <f t="shared" si="3"/>
        <v>143</v>
      </c>
    </row>
    <row r="99" spans="1:9" x14ac:dyDescent="0.3">
      <c r="A99" t="s">
        <v>1742</v>
      </c>
      <c r="B99" t="s">
        <v>3957</v>
      </c>
      <c r="C99" t="s">
        <v>1566</v>
      </c>
      <c r="D99" t="s">
        <v>3886</v>
      </c>
      <c r="E99" t="s">
        <v>1743</v>
      </c>
      <c r="F99">
        <v>245.98</v>
      </c>
      <c r="G99">
        <v>471</v>
      </c>
      <c r="H99" s="7">
        <f t="shared" si="2"/>
        <v>245.98</v>
      </c>
      <c r="I99" s="8">
        <f t="shared" si="3"/>
        <v>471</v>
      </c>
    </row>
    <row r="100" spans="1:9" x14ac:dyDescent="0.3">
      <c r="A100" t="s">
        <v>1744</v>
      </c>
      <c r="B100" t="s">
        <v>3958</v>
      </c>
      <c r="C100" t="s">
        <v>1563</v>
      </c>
      <c r="D100" t="s">
        <v>3853</v>
      </c>
      <c r="E100" t="s">
        <v>1745</v>
      </c>
      <c r="F100">
        <v>431.67</v>
      </c>
      <c r="G100">
        <v>73</v>
      </c>
      <c r="H100" s="7">
        <f t="shared" si="2"/>
        <v>431.67</v>
      </c>
      <c r="I100" s="8">
        <f t="shared" si="3"/>
        <v>73</v>
      </c>
    </row>
    <row r="101" spans="1:9" x14ac:dyDescent="0.3">
      <c r="A101" t="s">
        <v>1746</v>
      </c>
      <c r="B101" t="s">
        <v>3959</v>
      </c>
      <c r="C101" t="s">
        <v>1544</v>
      </c>
      <c r="D101" t="s">
        <v>3857</v>
      </c>
      <c r="E101" t="s">
        <v>1747</v>
      </c>
      <c r="F101">
        <v>201.41</v>
      </c>
      <c r="G101">
        <v>146</v>
      </c>
      <c r="H101" s="7">
        <f t="shared" si="2"/>
        <v>201.41</v>
      </c>
      <c r="I101" s="8">
        <f t="shared" si="3"/>
        <v>146</v>
      </c>
    </row>
  </sheetData>
  <mergeCells count="2">
    <mergeCell ref="L21:M21"/>
    <mergeCell ref="O21:P21"/>
  </mergeCells>
  <conditionalFormatting sqref="A1:A101">
    <cfRule type="duplicateValues" dxfId="1" priority="4"/>
  </conditionalFormatting>
  <conditionalFormatting sqref="I1:I1048576">
    <cfRule type="dataBar" priority="1">
      <dataBar>
        <cfvo type="min"/>
        <cfvo type="max"/>
        <color rgb="FFD6007B"/>
      </dataBar>
      <extLst>
        <ext xmlns:x14="http://schemas.microsoft.com/office/spreadsheetml/2009/9/main" uri="{B025F937-C7B1-47D3-B67F-A62EFF666E3E}">
          <x14:id>{6126BF3B-367E-4AC1-B84E-66D2EBA8A4C0}</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126BF3B-367E-4AC1-B84E-66D2EBA8A4C0}">
            <x14:dataBar minLength="0" maxLength="100" border="1" negativeBarBorderColorSameAsPositive="0">
              <x14:cfvo type="autoMin"/>
              <x14:cfvo type="autoMax"/>
              <x14:borderColor rgb="FFD6007B"/>
              <x14:negativeFillColor rgb="FFFF0000"/>
              <x14:negativeBorderColor rgb="FFFF0000"/>
              <x14:axisColor rgb="FF000000"/>
            </x14:dataBar>
          </x14:cfRule>
          <xm:sqref>I1:I1048576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I14" sqref="I14"/>
    </sheetView>
  </sheetViews>
  <sheetFormatPr defaultRowHeight="14.4" x14ac:dyDescent="0.3"/>
  <cols>
    <col min="1" max="1" width="10.109375" customWidth="1"/>
    <col min="2" max="2" width="23.33203125" customWidth="1"/>
    <col min="3" max="3" width="17.5546875" customWidth="1"/>
    <col min="4" max="4" width="19.77734375" customWidth="1"/>
    <col min="5" max="5" width="15" bestFit="1" customWidth="1"/>
  </cols>
  <sheetData>
    <row r="1" spans="1:5" x14ac:dyDescent="0.3">
      <c r="A1" s="43" t="s">
        <v>1748</v>
      </c>
      <c r="B1" s="43" t="s">
        <v>1749</v>
      </c>
      <c r="C1" s="43" t="s">
        <v>1750</v>
      </c>
      <c r="D1" s="43" t="s">
        <v>4</v>
      </c>
      <c r="E1" s="43"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4C59-7780-4D31-9170-1C27450541E9}">
  <dimension ref="A3:F25"/>
  <sheetViews>
    <sheetView workbookViewId="0">
      <selection activeCell="A3" sqref="A3:F25"/>
    </sheetView>
  </sheetViews>
  <sheetFormatPr defaultRowHeight="14.4" x14ac:dyDescent="0.3"/>
  <cols>
    <col min="1" max="1" width="21.6640625" bestFit="1" customWidth="1"/>
    <col min="2" max="2" width="15.5546875" bestFit="1" customWidth="1"/>
    <col min="3" max="5" width="10" bestFit="1" customWidth="1"/>
    <col min="6" max="6" width="12" bestFit="1" customWidth="1"/>
  </cols>
  <sheetData>
    <row r="3" spans="1:6" x14ac:dyDescent="0.3">
      <c r="A3" s="44" t="s">
        <v>4556</v>
      </c>
      <c r="B3" s="44" t="s">
        <v>4550</v>
      </c>
    </row>
    <row r="4" spans="1:6" x14ac:dyDescent="0.3">
      <c r="A4" s="44" t="s">
        <v>4548</v>
      </c>
      <c r="B4" t="s">
        <v>1754</v>
      </c>
      <c r="C4" t="s">
        <v>1759</v>
      </c>
      <c r="D4" t="s">
        <v>1763</v>
      </c>
      <c r="E4" t="s">
        <v>1784</v>
      </c>
      <c r="F4" t="s">
        <v>4549</v>
      </c>
    </row>
    <row r="5" spans="1:6" x14ac:dyDescent="0.3">
      <c r="A5" s="45" t="s">
        <v>1752</v>
      </c>
      <c r="B5">
        <v>97145.530000000042</v>
      </c>
      <c r="F5">
        <v>97145.530000000042</v>
      </c>
    </row>
    <row r="6" spans="1:6" x14ac:dyDescent="0.3">
      <c r="A6" s="45" t="s">
        <v>1757</v>
      </c>
      <c r="C6">
        <v>114592.90000000002</v>
      </c>
      <c r="F6">
        <v>114592.90000000002</v>
      </c>
    </row>
    <row r="7" spans="1:6" x14ac:dyDescent="0.3">
      <c r="A7" s="45" t="s">
        <v>1789</v>
      </c>
      <c r="B7">
        <v>129840.11999999997</v>
      </c>
      <c r="F7">
        <v>129840.11999999997</v>
      </c>
    </row>
    <row r="8" spans="1:6" x14ac:dyDescent="0.3">
      <c r="A8" s="45" t="s">
        <v>1792</v>
      </c>
      <c r="D8">
        <v>109128.63999999997</v>
      </c>
      <c r="F8">
        <v>109128.63999999997</v>
      </c>
    </row>
    <row r="9" spans="1:6" x14ac:dyDescent="0.3">
      <c r="A9" s="45" t="s">
        <v>1794</v>
      </c>
      <c r="C9">
        <v>138711.99</v>
      </c>
      <c r="F9">
        <v>138711.99</v>
      </c>
    </row>
    <row r="10" spans="1:6" x14ac:dyDescent="0.3">
      <c r="A10" s="45" t="s">
        <v>1797</v>
      </c>
      <c r="B10">
        <v>137594.26908863292</v>
      </c>
      <c r="F10">
        <v>137594.26908863292</v>
      </c>
    </row>
    <row r="11" spans="1:6" x14ac:dyDescent="0.3">
      <c r="A11" s="45" t="s">
        <v>1799</v>
      </c>
      <c r="D11">
        <v>122885.99000000002</v>
      </c>
      <c r="F11">
        <v>122885.99000000002</v>
      </c>
    </row>
    <row r="12" spans="1:6" x14ac:dyDescent="0.3">
      <c r="A12" s="45" t="s">
        <v>1801</v>
      </c>
      <c r="C12">
        <v>117454.96</v>
      </c>
      <c r="F12">
        <v>117454.96</v>
      </c>
    </row>
    <row r="13" spans="1:6" x14ac:dyDescent="0.3">
      <c r="A13" s="45" t="s">
        <v>1804</v>
      </c>
      <c r="E13">
        <v>131216.55000000002</v>
      </c>
      <c r="F13">
        <v>131216.55000000002</v>
      </c>
    </row>
    <row r="14" spans="1:6" x14ac:dyDescent="0.3">
      <c r="A14" s="45" t="s">
        <v>1807</v>
      </c>
      <c r="C14">
        <v>143833.83000000002</v>
      </c>
      <c r="F14">
        <v>143833.83000000002</v>
      </c>
    </row>
    <row r="15" spans="1:6" x14ac:dyDescent="0.3">
      <c r="A15" s="45" t="s">
        <v>1810</v>
      </c>
      <c r="B15">
        <v>123258.38431647469</v>
      </c>
      <c r="F15">
        <v>123258.38431647469</v>
      </c>
    </row>
    <row r="16" spans="1:6" x14ac:dyDescent="0.3">
      <c r="A16" s="45" t="s">
        <v>1813</v>
      </c>
      <c r="B16">
        <v>109963.70999999998</v>
      </c>
      <c r="F16">
        <v>109963.70999999998</v>
      </c>
    </row>
    <row r="17" spans="1:6" x14ac:dyDescent="0.3">
      <c r="A17" s="45" t="s">
        <v>1761</v>
      </c>
      <c r="D17">
        <v>116155.4</v>
      </c>
      <c r="F17">
        <v>116155.4</v>
      </c>
    </row>
    <row r="18" spans="1:6" x14ac:dyDescent="0.3">
      <c r="A18" s="45" t="s">
        <v>1766</v>
      </c>
      <c r="C18">
        <v>147511.15000000002</v>
      </c>
      <c r="F18">
        <v>147511.15000000002</v>
      </c>
    </row>
    <row r="19" spans="1:6" x14ac:dyDescent="0.3">
      <c r="A19" s="45" t="s">
        <v>1769</v>
      </c>
      <c r="D19">
        <v>144009.60000000001</v>
      </c>
      <c r="F19">
        <v>144009.60000000001</v>
      </c>
    </row>
    <row r="20" spans="1:6" x14ac:dyDescent="0.3">
      <c r="A20" s="45" t="s">
        <v>1773</v>
      </c>
      <c r="C20">
        <v>95366.359999999986</v>
      </c>
      <c r="F20">
        <v>95366.359999999986</v>
      </c>
    </row>
    <row r="21" spans="1:6" x14ac:dyDescent="0.3">
      <c r="A21" s="45" t="s">
        <v>1776</v>
      </c>
      <c r="B21">
        <v>134996.89431647473</v>
      </c>
      <c r="F21">
        <v>134996.89431647473</v>
      </c>
    </row>
    <row r="22" spans="1:6" x14ac:dyDescent="0.3">
      <c r="A22" s="45" t="s">
        <v>1779</v>
      </c>
      <c r="D22">
        <v>125499.32999999999</v>
      </c>
      <c r="F22">
        <v>125499.32999999999</v>
      </c>
    </row>
    <row r="23" spans="1:6" x14ac:dyDescent="0.3">
      <c r="A23" s="45" t="s">
        <v>1782</v>
      </c>
      <c r="E23">
        <v>185351.38999999993</v>
      </c>
      <c r="F23">
        <v>185351.38999999993</v>
      </c>
    </row>
    <row r="24" spans="1:6" x14ac:dyDescent="0.3">
      <c r="A24" s="45" t="s">
        <v>1786</v>
      </c>
      <c r="D24">
        <v>126549.98000000001</v>
      </c>
      <c r="F24">
        <v>126549.98000000001</v>
      </c>
    </row>
    <row r="25" spans="1:6" x14ac:dyDescent="0.3">
      <c r="A25" s="45" t="s">
        <v>4549</v>
      </c>
      <c r="B25">
        <v>732798.90772158315</v>
      </c>
      <c r="C25">
        <v>757471.19</v>
      </c>
      <c r="D25">
        <v>744228.94000000064</v>
      </c>
      <c r="E25">
        <v>316567.94</v>
      </c>
      <c r="F25">
        <v>2551066.9777215845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01"/>
  <sheetViews>
    <sheetView tabSelected="1" zoomScale="85" zoomScaleNormal="85" workbookViewId="0">
      <selection activeCell="P1783" sqref="P1783"/>
    </sheetView>
  </sheetViews>
  <sheetFormatPr defaultRowHeight="14.4" x14ac:dyDescent="0.3"/>
  <cols>
    <col min="1" max="1" width="9.5546875" customWidth="1"/>
    <col min="2" max="2" width="12.77734375" customWidth="1"/>
    <col min="3" max="3" width="13.33203125" customWidth="1"/>
    <col min="4" max="4" width="11.77734375" customWidth="1"/>
    <col min="5" max="6" width="9.77734375" customWidth="1"/>
    <col min="7" max="7" width="13.6640625" bestFit="1" customWidth="1"/>
    <col min="8" max="8" width="11.21875" customWidth="1"/>
    <col min="9" max="9" width="12.44140625" style="14" bestFit="1" customWidth="1"/>
    <col min="10" max="10" width="12.77734375" bestFit="1" customWidth="1"/>
    <col min="11" max="11" width="8.88671875" style="7" customWidth="1"/>
    <col min="12" max="12" width="15" customWidth="1"/>
    <col min="13" max="13" width="14.44140625" customWidth="1"/>
    <col min="14" max="14" width="16.33203125" customWidth="1"/>
    <col min="15" max="15" width="13.109375" customWidth="1"/>
    <col min="16" max="16" width="17.109375" style="7" customWidth="1"/>
    <col min="17" max="17" width="13.44140625" bestFit="1" customWidth="1"/>
    <col min="18" max="18" width="22.5546875" bestFit="1" customWidth="1"/>
  </cols>
  <sheetData>
    <row r="1" spans="1:17" x14ac:dyDescent="0.3">
      <c r="A1" s="1" t="s">
        <v>1816</v>
      </c>
      <c r="B1" s="1" t="s">
        <v>1817</v>
      </c>
      <c r="C1" s="1" t="s">
        <v>0</v>
      </c>
      <c r="D1" s="1" t="s">
        <v>1536</v>
      </c>
      <c r="E1" s="1" t="s">
        <v>1748</v>
      </c>
      <c r="F1" s="1" t="s">
        <v>1818</v>
      </c>
      <c r="G1" s="5" t="s">
        <v>4532</v>
      </c>
      <c r="H1" s="1" t="s">
        <v>1819</v>
      </c>
      <c r="I1" s="16" t="s">
        <v>4562</v>
      </c>
      <c r="J1" s="1" t="s">
        <v>1820</v>
      </c>
      <c r="K1" s="6" t="s">
        <v>4563</v>
      </c>
      <c r="L1" s="1" t="s">
        <v>1821</v>
      </c>
      <c r="M1" s="1" t="s">
        <v>1822</v>
      </c>
      <c r="N1" s="1" t="s">
        <v>4512</v>
      </c>
      <c r="O1" s="17" t="s">
        <v>4533</v>
      </c>
    </row>
    <row r="2" spans="1:17" x14ac:dyDescent="0.3">
      <c r="A2" t="s">
        <v>1823</v>
      </c>
      <c r="B2" s="2">
        <v>45480</v>
      </c>
      <c r="C2" t="s">
        <v>1272</v>
      </c>
      <c r="D2" t="s">
        <v>1742</v>
      </c>
      <c r="E2" t="s">
        <v>1766</v>
      </c>
      <c r="F2">
        <v>1</v>
      </c>
      <c r="G2">
        <f>IF(F2="",1,F2)</f>
        <v>1</v>
      </c>
      <c r="H2">
        <v>218.04</v>
      </c>
      <c r="I2" s="14">
        <f>IF(ISBLANK(H2),AVERAGE($H$2:$H$2001),H2)</f>
        <v>218.04</v>
      </c>
      <c r="J2">
        <v>0.09</v>
      </c>
      <c r="K2" s="7">
        <f>IF(ISBLANK(J2),AVERAGE($J$2:$J$2001),J2)</f>
        <v>0.09</v>
      </c>
      <c r="L2" t="s">
        <v>1824</v>
      </c>
      <c r="M2">
        <v>198.41640000000001</v>
      </c>
      <c r="N2" s="14">
        <f>(I2*G2)-J2</f>
        <v>217.95</v>
      </c>
      <c r="O2" t="str">
        <f>VLOOKUP(E2,Store_Dim!$A$1:$E$21,3,FALSE)</f>
        <v>North</v>
      </c>
    </row>
    <row r="3" spans="1:17" x14ac:dyDescent="0.3">
      <c r="A3" t="s">
        <v>1825</v>
      </c>
      <c r="B3" s="2">
        <v>45285</v>
      </c>
      <c r="C3" t="s">
        <v>1440</v>
      </c>
      <c r="D3" t="s">
        <v>1696</v>
      </c>
      <c r="E3" t="s">
        <v>1807</v>
      </c>
      <c r="F3">
        <v>3</v>
      </c>
      <c r="G3">
        <f t="shared" ref="G3:G66" si="0">IF(F3="",1,F3)</f>
        <v>3</v>
      </c>
      <c r="H3">
        <v>104.47</v>
      </c>
      <c r="I3" s="14">
        <f t="shared" ref="I3:I66" si="1">IF(ISBLANK(H3),AVERAGE($H$2:$H$2001),H3)</f>
        <v>104.47</v>
      </c>
      <c r="J3">
        <v>0.27</v>
      </c>
      <c r="K3" s="7">
        <f t="shared" ref="K3:K66" si="2">IF(ISBLANK(J3),AVERAGE($J$2:$J$2001),J3)</f>
        <v>0.27</v>
      </c>
      <c r="L3" t="s">
        <v>1826</v>
      </c>
      <c r="M3">
        <v>228.7893</v>
      </c>
      <c r="N3" s="14">
        <f t="shared" ref="N3:N66" si="3">(I3*G3)-J3</f>
        <v>313.14</v>
      </c>
      <c r="O3" t="str">
        <f>VLOOKUP(E3,Store_Dim!$A$1:$E$21,3,FALSE)</f>
        <v>North</v>
      </c>
    </row>
    <row r="4" spans="1:17" ht="18" x14ac:dyDescent="0.35">
      <c r="A4" t="s">
        <v>1827</v>
      </c>
      <c r="B4" s="2">
        <v>45446</v>
      </c>
      <c r="C4" t="s">
        <v>211</v>
      </c>
      <c r="D4" t="s">
        <v>1646</v>
      </c>
      <c r="E4" t="s">
        <v>1782</v>
      </c>
      <c r="F4">
        <v>4</v>
      </c>
      <c r="G4">
        <f t="shared" si="0"/>
        <v>4</v>
      </c>
      <c r="H4">
        <v>914.05</v>
      </c>
      <c r="I4" s="14">
        <f t="shared" si="1"/>
        <v>914.05</v>
      </c>
      <c r="J4">
        <v>0.25</v>
      </c>
      <c r="K4" s="7">
        <f t="shared" si="2"/>
        <v>0.25</v>
      </c>
      <c r="L4" t="s">
        <v>1824</v>
      </c>
      <c r="M4">
        <v>2742.15</v>
      </c>
      <c r="N4" s="14">
        <f t="shared" si="3"/>
        <v>3655.95</v>
      </c>
      <c r="O4" t="str">
        <f>VLOOKUP(E4,Store_Dim!$A$1:$E$21,3,FALSE)</f>
        <v>West</v>
      </c>
      <c r="P4" s="19" t="s">
        <v>4500</v>
      </c>
    </row>
    <row r="5" spans="1:17" x14ac:dyDescent="0.3">
      <c r="A5" t="s">
        <v>1828</v>
      </c>
      <c r="B5" s="2">
        <v>45259</v>
      </c>
      <c r="C5" t="s">
        <v>1086</v>
      </c>
      <c r="D5" t="s">
        <v>1700</v>
      </c>
      <c r="E5" t="s">
        <v>1782</v>
      </c>
      <c r="F5">
        <v>1</v>
      </c>
      <c r="G5">
        <f t="shared" si="0"/>
        <v>1</v>
      </c>
      <c r="H5">
        <v>921.51</v>
      </c>
      <c r="I5" s="14">
        <f t="shared" si="1"/>
        <v>921.51</v>
      </c>
      <c r="J5">
        <v>0.16</v>
      </c>
      <c r="K5" s="7">
        <f t="shared" si="2"/>
        <v>0.16</v>
      </c>
      <c r="L5" t="s">
        <v>1829</v>
      </c>
      <c r="M5">
        <v>774.0684</v>
      </c>
      <c r="N5" s="14">
        <f t="shared" si="3"/>
        <v>921.35</v>
      </c>
      <c r="O5" t="str">
        <f>VLOOKUP(E5,Store_Dim!$A$1:$E$21,3,FALSE)</f>
        <v>West</v>
      </c>
      <c r="P5" s="20" t="s">
        <v>4511</v>
      </c>
    </row>
    <row r="6" spans="1:17" x14ac:dyDescent="0.3">
      <c r="A6" t="s">
        <v>1830</v>
      </c>
      <c r="B6" s="2">
        <v>45297</v>
      </c>
      <c r="C6" t="s">
        <v>1516</v>
      </c>
      <c r="D6" t="s">
        <v>1666</v>
      </c>
      <c r="E6" t="s">
        <v>1773</v>
      </c>
      <c r="F6">
        <v>3</v>
      </c>
      <c r="G6">
        <f t="shared" si="0"/>
        <v>3</v>
      </c>
      <c r="H6">
        <v>745.3</v>
      </c>
      <c r="I6" s="14">
        <f t="shared" si="1"/>
        <v>745.3</v>
      </c>
      <c r="J6">
        <v>0.18</v>
      </c>
      <c r="K6" s="7">
        <f t="shared" si="2"/>
        <v>0.18</v>
      </c>
      <c r="L6" t="s">
        <v>1824</v>
      </c>
      <c r="M6">
        <v>1833.4380000000001</v>
      </c>
      <c r="N6" s="14">
        <f t="shared" si="3"/>
        <v>2235.7199999999998</v>
      </c>
      <c r="O6" t="str">
        <f>VLOOKUP(E6,Store_Dim!$A$1:$E$21,3,FALSE)</f>
        <v>North</v>
      </c>
    </row>
    <row r="7" spans="1:17" x14ac:dyDescent="0.3">
      <c r="A7" t="s">
        <v>1831</v>
      </c>
      <c r="B7" s="2">
        <v>45499</v>
      </c>
      <c r="C7" t="s">
        <v>405</v>
      </c>
      <c r="D7" t="s">
        <v>1578</v>
      </c>
      <c r="E7" t="s">
        <v>1779</v>
      </c>
      <c r="F7">
        <v>3</v>
      </c>
      <c r="G7">
        <f t="shared" si="0"/>
        <v>3</v>
      </c>
      <c r="H7">
        <v>147.01</v>
      </c>
      <c r="I7" s="14">
        <f t="shared" si="1"/>
        <v>147.01</v>
      </c>
      <c r="J7">
        <v>0.19</v>
      </c>
      <c r="K7" s="7">
        <f t="shared" si="2"/>
        <v>0.19</v>
      </c>
      <c r="L7" t="s">
        <v>1829</v>
      </c>
      <c r="M7">
        <v>357.23430000000002</v>
      </c>
      <c r="N7" s="14">
        <f t="shared" si="3"/>
        <v>440.84</v>
      </c>
      <c r="O7" t="str">
        <f>VLOOKUP(E7,Store_Dim!$A$1:$E$21,3,FALSE)</f>
        <v>South</v>
      </c>
      <c r="P7" s="13">
        <f>SUMIF(L2:L2001,"Credit Card",M2:M2001)</f>
        <v>713754.93280000042</v>
      </c>
      <c r="Q7" s="12" t="s">
        <v>4536</v>
      </c>
    </row>
    <row r="8" spans="1:17" x14ac:dyDescent="0.3">
      <c r="A8" t="s">
        <v>1832</v>
      </c>
      <c r="B8" s="2">
        <v>45850</v>
      </c>
      <c r="C8" t="s">
        <v>75</v>
      </c>
      <c r="D8" t="s">
        <v>1660</v>
      </c>
      <c r="E8" t="s">
        <v>1769</v>
      </c>
      <c r="F8">
        <v>2</v>
      </c>
      <c r="G8">
        <f t="shared" si="0"/>
        <v>2</v>
      </c>
      <c r="H8">
        <v>785.31</v>
      </c>
      <c r="I8" s="14">
        <f t="shared" si="1"/>
        <v>785.31</v>
      </c>
      <c r="J8">
        <v>0.15</v>
      </c>
      <c r="K8" s="7">
        <f t="shared" si="2"/>
        <v>0.15</v>
      </c>
      <c r="L8" t="s">
        <v>1826</v>
      </c>
      <c r="M8">
        <v>1335.027</v>
      </c>
      <c r="N8" s="14">
        <f t="shared" si="3"/>
        <v>1570.4699999999998</v>
      </c>
      <c r="O8" t="str">
        <f>VLOOKUP(E8,Store_Dim!$A$1:$E$21,3,FALSE)</f>
        <v>South</v>
      </c>
      <c r="P8" s="22">
        <f>SUM(SALES_FACT[TOTAL REVENUE])</f>
        <v>2551066.9777215845</v>
      </c>
      <c r="Q8" s="26" t="s">
        <v>4512</v>
      </c>
    </row>
    <row r="9" spans="1:17" x14ac:dyDescent="0.3">
      <c r="A9" t="s">
        <v>1833</v>
      </c>
      <c r="B9" s="2">
        <v>45248</v>
      </c>
      <c r="C9" t="s">
        <v>511</v>
      </c>
      <c r="D9" t="s">
        <v>1688</v>
      </c>
      <c r="E9" t="s">
        <v>1782</v>
      </c>
      <c r="F9">
        <v>4</v>
      </c>
      <c r="G9">
        <f t="shared" si="0"/>
        <v>4</v>
      </c>
      <c r="H9">
        <v>342.39</v>
      </c>
      <c r="I9" s="14">
        <f t="shared" si="1"/>
        <v>342.39</v>
      </c>
      <c r="J9">
        <v>0.23</v>
      </c>
      <c r="K9" s="7">
        <f t="shared" si="2"/>
        <v>0.23</v>
      </c>
      <c r="L9" t="s">
        <v>1826</v>
      </c>
      <c r="M9">
        <v>1054.5612000000001</v>
      </c>
      <c r="N9" s="14">
        <f t="shared" si="3"/>
        <v>1369.33</v>
      </c>
      <c r="O9" t="str">
        <f>VLOOKUP(E9,Store_Dim!$A$1:$E$21,3,FALSE)</f>
        <v>West</v>
      </c>
      <c r="P9" s="22" t="s">
        <v>4537</v>
      </c>
    </row>
    <row r="10" spans="1:17" x14ac:dyDescent="0.3">
      <c r="A10" t="s">
        <v>1834</v>
      </c>
      <c r="B10" s="2">
        <v>45781</v>
      </c>
      <c r="C10" t="s">
        <v>616</v>
      </c>
      <c r="D10" t="s">
        <v>1746</v>
      </c>
      <c r="E10" t="s">
        <v>1773</v>
      </c>
      <c r="G10">
        <f t="shared" si="0"/>
        <v>1</v>
      </c>
      <c r="H10">
        <v>448.25</v>
      </c>
      <c r="I10" s="14">
        <f t="shared" si="1"/>
        <v>448.25</v>
      </c>
      <c r="J10">
        <v>7.0000000000000007E-2</v>
      </c>
      <c r="K10" s="7">
        <f t="shared" si="2"/>
        <v>7.0000000000000007E-2</v>
      </c>
      <c r="L10" t="s">
        <v>1826</v>
      </c>
      <c r="M10">
        <v>1250.6175000000001</v>
      </c>
      <c r="N10" s="14">
        <f t="shared" si="3"/>
        <v>448.18</v>
      </c>
      <c r="O10" t="str">
        <f>VLOOKUP(E10,Store_Dim!$A$1:$E$21,3,FALSE)</f>
        <v>North</v>
      </c>
    </row>
    <row r="11" spans="1:17" x14ac:dyDescent="0.3">
      <c r="A11" t="s">
        <v>1835</v>
      </c>
      <c r="B11" s="2">
        <v>45869</v>
      </c>
      <c r="C11" t="s">
        <v>1431</v>
      </c>
      <c r="D11" t="s">
        <v>1614</v>
      </c>
      <c r="E11" t="s">
        <v>1752</v>
      </c>
      <c r="F11">
        <v>2</v>
      </c>
      <c r="G11">
        <f t="shared" si="0"/>
        <v>2</v>
      </c>
      <c r="H11">
        <v>873.17</v>
      </c>
      <c r="I11" s="14">
        <f t="shared" si="1"/>
        <v>873.17</v>
      </c>
      <c r="J11">
        <v>0.23</v>
      </c>
      <c r="K11" s="7">
        <f t="shared" si="2"/>
        <v>0.23</v>
      </c>
      <c r="L11" t="s">
        <v>1826</v>
      </c>
      <c r="M11">
        <v>1344.6818000000001</v>
      </c>
      <c r="N11" s="14">
        <f t="shared" si="3"/>
        <v>1746.11</v>
      </c>
      <c r="O11" t="str">
        <f>VLOOKUP(E11,Store_Dim!$A$1:$E$21,3,FALSE)</f>
        <v>East</v>
      </c>
      <c r="P11" s="23">
        <f>SUMIF(O2:O2001,"North",N2:N2001)</f>
        <v>757471.19</v>
      </c>
      <c r="Q11" s="24" t="s">
        <v>4538</v>
      </c>
    </row>
    <row r="12" spans="1:17" x14ac:dyDescent="0.3">
      <c r="A12" t="s">
        <v>1836</v>
      </c>
      <c r="B12" s="2">
        <v>45335</v>
      </c>
      <c r="C12" t="s">
        <v>241</v>
      </c>
      <c r="D12" t="s">
        <v>1596</v>
      </c>
      <c r="E12" t="s">
        <v>1799</v>
      </c>
      <c r="F12">
        <v>1</v>
      </c>
      <c r="G12">
        <f t="shared" si="0"/>
        <v>1</v>
      </c>
      <c r="H12">
        <v>278.63</v>
      </c>
      <c r="I12" s="14">
        <f t="shared" si="1"/>
        <v>278.63</v>
      </c>
      <c r="J12">
        <v>7.0000000000000007E-2</v>
      </c>
      <c r="K12" s="7">
        <f t="shared" si="2"/>
        <v>7.0000000000000007E-2</v>
      </c>
      <c r="L12" t="s">
        <v>1824</v>
      </c>
      <c r="M12">
        <v>259.1259</v>
      </c>
      <c r="N12" s="14">
        <f t="shared" si="3"/>
        <v>278.56</v>
      </c>
      <c r="O12" t="str">
        <f>VLOOKUP(E12,Store_Dim!$A$1:$E$21,3,FALSE)</f>
        <v>South</v>
      </c>
      <c r="P12" s="23">
        <f>SUMIF(O2:O2001,"West",N2:N2001)</f>
        <v>316567.94</v>
      </c>
      <c r="Q12" s="24" t="s">
        <v>4539</v>
      </c>
    </row>
    <row r="13" spans="1:17" x14ac:dyDescent="0.3">
      <c r="A13" t="s">
        <v>1837</v>
      </c>
      <c r="B13" s="2">
        <v>45801</v>
      </c>
      <c r="C13" t="s">
        <v>1008</v>
      </c>
      <c r="D13" t="s">
        <v>1626</v>
      </c>
      <c r="E13" t="s">
        <v>1757</v>
      </c>
      <c r="F13">
        <v>4</v>
      </c>
      <c r="G13">
        <f t="shared" si="0"/>
        <v>4</v>
      </c>
      <c r="H13">
        <v>286.92</v>
      </c>
      <c r="I13" s="14">
        <f t="shared" si="1"/>
        <v>286.92</v>
      </c>
      <c r="J13">
        <v>0.17</v>
      </c>
      <c r="K13" s="7">
        <f t="shared" si="2"/>
        <v>0.17</v>
      </c>
      <c r="L13" t="s">
        <v>1824</v>
      </c>
      <c r="M13">
        <v>952.57439999999997</v>
      </c>
      <c r="N13" s="14">
        <f t="shared" si="3"/>
        <v>1147.51</v>
      </c>
      <c r="O13" t="str">
        <f>VLOOKUP(E13,Store_Dim!$A$1:$E$21,3,FALSE)</f>
        <v>North</v>
      </c>
      <c r="P13" s="23">
        <f>SUMIF(O2:O2001,"South",N2:N2001)</f>
        <v>744228.94000000064</v>
      </c>
      <c r="Q13" s="24" t="s">
        <v>4540</v>
      </c>
    </row>
    <row r="14" spans="1:17" x14ac:dyDescent="0.3">
      <c r="A14" t="s">
        <v>1838</v>
      </c>
      <c r="B14" s="2">
        <v>45528</v>
      </c>
      <c r="C14" t="s">
        <v>761</v>
      </c>
      <c r="D14" t="s">
        <v>1724</v>
      </c>
      <c r="E14" t="s">
        <v>1769</v>
      </c>
      <c r="F14">
        <v>4</v>
      </c>
      <c r="G14">
        <f t="shared" si="0"/>
        <v>4</v>
      </c>
      <c r="H14">
        <v>644.58000000000004</v>
      </c>
      <c r="I14" s="14">
        <f t="shared" si="1"/>
        <v>644.58000000000004</v>
      </c>
      <c r="J14">
        <v>0.01</v>
      </c>
      <c r="K14" s="7">
        <f t="shared" si="2"/>
        <v>0.01</v>
      </c>
      <c r="L14" t="s">
        <v>1824</v>
      </c>
      <c r="M14">
        <v>2552.5367999999999</v>
      </c>
      <c r="N14" s="14">
        <f t="shared" si="3"/>
        <v>2578.31</v>
      </c>
      <c r="O14" t="str">
        <f>VLOOKUP(E14,Store_Dim!$A$1:$E$21,3,FALSE)</f>
        <v>South</v>
      </c>
      <c r="P14" s="23">
        <f>SUMIF(O2:O2001,"East",N2:N2001)</f>
        <v>732798.90772158315</v>
      </c>
      <c r="Q14" s="24" t="s">
        <v>4541</v>
      </c>
    </row>
    <row r="15" spans="1:17" x14ac:dyDescent="0.3">
      <c r="A15" t="s">
        <v>1839</v>
      </c>
      <c r="B15" s="2">
        <v>45875</v>
      </c>
      <c r="C15" t="s">
        <v>1371</v>
      </c>
      <c r="D15" t="s">
        <v>1616</v>
      </c>
      <c r="E15" t="s">
        <v>1804</v>
      </c>
      <c r="F15">
        <v>2</v>
      </c>
      <c r="G15">
        <f t="shared" si="0"/>
        <v>2</v>
      </c>
      <c r="H15">
        <v>316.89999999999998</v>
      </c>
      <c r="I15" s="14">
        <f t="shared" si="1"/>
        <v>316.89999999999998</v>
      </c>
      <c r="J15">
        <v>0.3</v>
      </c>
      <c r="K15" s="7">
        <f t="shared" si="2"/>
        <v>0.3</v>
      </c>
      <c r="L15" t="s">
        <v>1826</v>
      </c>
      <c r="M15">
        <v>443.66</v>
      </c>
      <c r="N15" s="14">
        <f t="shared" si="3"/>
        <v>633.5</v>
      </c>
      <c r="O15" t="str">
        <f>VLOOKUP(E15,Store_Dim!$A$1:$E$21,3,FALSE)</f>
        <v>West</v>
      </c>
    </row>
    <row r="16" spans="1:17" x14ac:dyDescent="0.3">
      <c r="A16" t="s">
        <v>1840</v>
      </c>
      <c r="B16" s="2">
        <v>45829</v>
      </c>
      <c r="C16" t="s">
        <v>1092</v>
      </c>
      <c r="D16" t="s">
        <v>1596</v>
      </c>
      <c r="E16" t="s">
        <v>1801</v>
      </c>
      <c r="F16">
        <v>4</v>
      </c>
      <c r="G16">
        <f t="shared" si="0"/>
        <v>4</v>
      </c>
      <c r="H16">
        <v>403.47</v>
      </c>
      <c r="I16" s="14">
        <f t="shared" si="1"/>
        <v>403.47</v>
      </c>
      <c r="J16">
        <v>0.28999999999999998</v>
      </c>
      <c r="K16" s="7">
        <f t="shared" si="2"/>
        <v>0.28999999999999998</v>
      </c>
      <c r="L16" t="s">
        <v>1826</v>
      </c>
      <c r="M16">
        <v>1145.8548000000001</v>
      </c>
      <c r="N16" s="14">
        <f t="shared" si="3"/>
        <v>1613.5900000000001</v>
      </c>
      <c r="O16" t="str">
        <f>VLOOKUP(E16,Store_Dim!$A$1:$E$21,3,FALSE)</f>
        <v>North</v>
      </c>
      <c r="P16" s="7" t="s">
        <v>4531</v>
      </c>
    </row>
    <row r="17" spans="1:17" x14ac:dyDescent="0.3">
      <c r="A17" t="s">
        <v>1841</v>
      </c>
      <c r="B17" s="2">
        <v>45636</v>
      </c>
      <c r="C17" t="s">
        <v>1349</v>
      </c>
      <c r="D17" t="s">
        <v>1620</v>
      </c>
      <c r="E17" t="s">
        <v>1786</v>
      </c>
      <c r="G17">
        <f t="shared" si="0"/>
        <v>1</v>
      </c>
      <c r="H17">
        <v>871.34</v>
      </c>
      <c r="I17" s="14">
        <f t="shared" si="1"/>
        <v>871.34</v>
      </c>
      <c r="J17">
        <v>0.04</v>
      </c>
      <c r="K17" s="7">
        <f t="shared" si="2"/>
        <v>0.04</v>
      </c>
      <c r="L17" t="s">
        <v>1829</v>
      </c>
      <c r="M17">
        <v>2509.4591999999998</v>
      </c>
      <c r="N17" s="14">
        <f t="shared" si="3"/>
        <v>871.30000000000007</v>
      </c>
      <c r="O17" t="str">
        <f>VLOOKUP(E17,Store_Dim!$A$1:$E$21,3,FALSE)</f>
        <v>South</v>
      </c>
    </row>
    <row r="18" spans="1:17" x14ac:dyDescent="0.3">
      <c r="A18" t="s">
        <v>1842</v>
      </c>
      <c r="B18" s="2">
        <v>45913</v>
      </c>
      <c r="C18" t="s">
        <v>878</v>
      </c>
      <c r="D18" t="s">
        <v>1678</v>
      </c>
      <c r="E18" t="s">
        <v>1813</v>
      </c>
      <c r="F18">
        <v>2</v>
      </c>
      <c r="G18">
        <f t="shared" si="0"/>
        <v>2</v>
      </c>
      <c r="H18">
        <v>451.98</v>
      </c>
      <c r="I18" s="14">
        <f t="shared" si="1"/>
        <v>451.98</v>
      </c>
      <c r="J18">
        <v>0.25</v>
      </c>
      <c r="K18" s="7">
        <f t="shared" si="2"/>
        <v>0.25</v>
      </c>
      <c r="L18" t="s">
        <v>1824</v>
      </c>
      <c r="M18">
        <v>677.97</v>
      </c>
      <c r="N18" s="14">
        <f t="shared" si="3"/>
        <v>903.71</v>
      </c>
      <c r="O18" t="str">
        <f>VLOOKUP(E18,Store_Dim!$A$1:$E$21,3,FALSE)</f>
        <v>East</v>
      </c>
      <c r="P18" s="13">
        <f>COUNTIF(H2:H2001,"&lt;500")</f>
        <v>956</v>
      </c>
      <c r="Q18" s="12" t="s">
        <v>4513</v>
      </c>
    </row>
    <row r="19" spans="1:17" x14ac:dyDescent="0.3">
      <c r="A19" t="s">
        <v>1843</v>
      </c>
      <c r="B19" s="2">
        <v>45637</v>
      </c>
      <c r="C19" t="s">
        <v>288</v>
      </c>
      <c r="D19" t="s">
        <v>1602</v>
      </c>
      <c r="E19" t="s">
        <v>1769</v>
      </c>
      <c r="F19">
        <v>2</v>
      </c>
      <c r="G19">
        <f t="shared" si="0"/>
        <v>2</v>
      </c>
      <c r="H19">
        <v>502.69</v>
      </c>
      <c r="I19" s="14">
        <f t="shared" si="1"/>
        <v>502.69</v>
      </c>
      <c r="J19">
        <v>0.23</v>
      </c>
      <c r="K19" s="7">
        <f t="shared" si="2"/>
        <v>0.23</v>
      </c>
      <c r="L19" t="s">
        <v>1824</v>
      </c>
      <c r="M19">
        <v>774.14260000000002</v>
      </c>
      <c r="N19" s="14">
        <f t="shared" si="3"/>
        <v>1005.15</v>
      </c>
      <c r="O19" t="str">
        <f>VLOOKUP(E19,Store_Dim!$A$1:$E$21,3,FALSE)</f>
        <v>South</v>
      </c>
      <c r="P19" s="21">
        <f>COUNTIF(H2:H2001,"&gt;500")</f>
        <v>1041</v>
      </c>
      <c r="Q19" s="15" t="s">
        <v>4514</v>
      </c>
    </row>
    <row r="20" spans="1:17" x14ac:dyDescent="0.3">
      <c r="A20" t="s">
        <v>1844</v>
      </c>
      <c r="B20" s="2">
        <v>45517</v>
      </c>
      <c r="C20" t="s">
        <v>338</v>
      </c>
      <c r="D20" t="s">
        <v>1626</v>
      </c>
      <c r="E20" t="s">
        <v>1769</v>
      </c>
      <c r="F20">
        <v>2</v>
      </c>
      <c r="G20">
        <f t="shared" si="0"/>
        <v>2</v>
      </c>
      <c r="H20">
        <v>559.23</v>
      </c>
      <c r="I20" s="14">
        <f t="shared" si="1"/>
        <v>559.23</v>
      </c>
      <c r="J20">
        <v>0.25</v>
      </c>
      <c r="K20" s="7">
        <f t="shared" si="2"/>
        <v>0.25</v>
      </c>
      <c r="L20" t="s">
        <v>1829</v>
      </c>
      <c r="M20">
        <v>838.84500000000003</v>
      </c>
      <c r="N20" s="14">
        <f t="shared" si="3"/>
        <v>1118.21</v>
      </c>
      <c r="O20" t="str">
        <f>VLOOKUP(E20,Store_Dim!$A$1:$E$21,3,FALSE)</f>
        <v>South</v>
      </c>
    </row>
    <row r="21" spans="1:17" x14ac:dyDescent="0.3">
      <c r="A21" t="s">
        <v>1845</v>
      </c>
      <c r="B21" s="2">
        <v>45369</v>
      </c>
      <c r="C21" t="s">
        <v>767</v>
      </c>
      <c r="D21" t="s">
        <v>1668</v>
      </c>
      <c r="E21" t="s">
        <v>1797</v>
      </c>
      <c r="F21">
        <v>4</v>
      </c>
      <c r="G21">
        <f t="shared" si="0"/>
        <v>4</v>
      </c>
      <c r="I21" s="14">
        <f t="shared" si="1"/>
        <v>513.98477215823721</v>
      </c>
      <c r="J21">
        <v>0.04</v>
      </c>
      <c r="K21" s="7">
        <f t="shared" si="2"/>
        <v>0.04</v>
      </c>
      <c r="L21" t="s">
        <v>1829</v>
      </c>
      <c r="M21">
        <v>1782.4512</v>
      </c>
      <c r="N21" s="14">
        <f t="shared" si="3"/>
        <v>2055.8990886329489</v>
      </c>
      <c r="O21" t="str">
        <f>VLOOKUP(E21,Store_Dim!$A$1:$E$21,3,FALSE)</f>
        <v>East</v>
      </c>
    </row>
    <row r="22" spans="1:17" x14ac:dyDescent="0.3">
      <c r="A22" t="s">
        <v>1846</v>
      </c>
      <c r="B22" s="2">
        <v>45843</v>
      </c>
      <c r="C22" t="s">
        <v>487</v>
      </c>
      <c r="D22" t="s">
        <v>1692</v>
      </c>
      <c r="E22" t="s">
        <v>1807</v>
      </c>
      <c r="F22">
        <v>3</v>
      </c>
      <c r="G22">
        <f t="shared" si="0"/>
        <v>3</v>
      </c>
      <c r="H22">
        <v>986.04</v>
      </c>
      <c r="I22" s="14">
        <f t="shared" si="1"/>
        <v>986.04</v>
      </c>
      <c r="J22">
        <v>0.27</v>
      </c>
      <c r="K22" s="7">
        <f t="shared" si="2"/>
        <v>0.27</v>
      </c>
      <c r="L22" t="s">
        <v>1829</v>
      </c>
      <c r="M22">
        <v>2159.4276</v>
      </c>
      <c r="N22" s="14">
        <f t="shared" si="3"/>
        <v>2957.85</v>
      </c>
      <c r="O22" t="str">
        <f>VLOOKUP(E22,Store_Dim!$A$1:$E$21,3,FALSE)</f>
        <v>North</v>
      </c>
    </row>
    <row r="23" spans="1:17" x14ac:dyDescent="0.3">
      <c r="A23" t="s">
        <v>1847</v>
      </c>
      <c r="B23" s="2">
        <v>45447</v>
      </c>
      <c r="C23" t="s">
        <v>1235</v>
      </c>
      <c r="D23" t="s">
        <v>1634</v>
      </c>
      <c r="E23" t="s">
        <v>1810</v>
      </c>
      <c r="F23">
        <v>1</v>
      </c>
      <c r="G23">
        <f t="shared" si="0"/>
        <v>1</v>
      </c>
      <c r="H23">
        <v>589.55999999999995</v>
      </c>
      <c r="I23" s="14">
        <f t="shared" si="1"/>
        <v>589.55999999999995</v>
      </c>
      <c r="J23">
        <v>0.22</v>
      </c>
      <c r="K23" s="7">
        <f t="shared" si="2"/>
        <v>0.22</v>
      </c>
      <c r="L23" t="s">
        <v>1824</v>
      </c>
      <c r="M23">
        <v>459.85680000000002</v>
      </c>
      <c r="N23" s="14">
        <f t="shared" si="3"/>
        <v>589.33999999999992</v>
      </c>
      <c r="O23" t="str">
        <f>VLOOKUP(E23,Store_Dim!$A$1:$E$21,3,FALSE)</f>
        <v>East</v>
      </c>
    </row>
    <row r="24" spans="1:17" x14ac:dyDescent="0.3">
      <c r="A24" t="s">
        <v>1848</v>
      </c>
      <c r="B24" s="2">
        <v>45394</v>
      </c>
      <c r="C24" t="s">
        <v>1466</v>
      </c>
      <c r="D24" t="s">
        <v>1686</v>
      </c>
      <c r="E24" t="s">
        <v>1789</v>
      </c>
      <c r="F24">
        <v>3</v>
      </c>
      <c r="G24">
        <f t="shared" si="0"/>
        <v>3</v>
      </c>
      <c r="H24">
        <v>979.42</v>
      </c>
      <c r="I24" s="14">
        <f t="shared" si="1"/>
        <v>979.42</v>
      </c>
      <c r="J24">
        <v>0.03</v>
      </c>
      <c r="K24" s="7">
        <f t="shared" si="2"/>
        <v>0.03</v>
      </c>
      <c r="L24" t="s">
        <v>1826</v>
      </c>
      <c r="M24">
        <v>2850.1122</v>
      </c>
      <c r="N24" s="14">
        <f t="shared" si="3"/>
        <v>2938.2299999999996</v>
      </c>
      <c r="O24" t="str">
        <f>VLOOKUP(E24,Store_Dim!$A$1:$E$21,3,FALSE)</f>
        <v>East</v>
      </c>
    </row>
    <row r="25" spans="1:17" x14ac:dyDescent="0.3">
      <c r="A25" t="s">
        <v>1849</v>
      </c>
      <c r="B25" s="2">
        <v>45466</v>
      </c>
      <c r="C25" t="s">
        <v>1151</v>
      </c>
      <c r="D25" t="s">
        <v>1572</v>
      </c>
      <c r="E25" t="s">
        <v>1782</v>
      </c>
      <c r="F25">
        <v>1</v>
      </c>
      <c r="G25">
        <f t="shared" si="0"/>
        <v>1</v>
      </c>
      <c r="H25">
        <v>719.28</v>
      </c>
      <c r="I25" s="14">
        <f t="shared" si="1"/>
        <v>719.28</v>
      </c>
      <c r="J25">
        <v>0.08</v>
      </c>
      <c r="K25" s="7">
        <f t="shared" si="2"/>
        <v>0.08</v>
      </c>
      <c r="L25" t="s">
        <v>1824</v>
      </c>
      <c r="M25">
        <v>661.73760000000004</v>
      </c>
      <c r="N25" s="14">
        <f t="shared" si="3"/>
        <v>719.19999999999993</v>
      </c>
      <c r="O25" t="str">
        <f>VLOOKUP(E25,Store_Dim!$A$1:$E$21,3,FALSE)</f>
        <v>West</v>
      </c>
    </row>
    <row r="26" spans="1:17" x14ac:dyDescent="0.3">
      <c r="A26" t="s">
        <v>1850</v>
      </c>
      <c r="B26" s="2">
        <v>45908</v>
      </c>
      <c r="C26" t="s">
        <v>613</v>
      </c>
      <c r="D26" t="s">
        <v>1682</v>
      </c>
      <c r="E26" t="s">
        <v>1776</v>
      </c>
      <c r="F26">
        <v>3</v>
      </c>
      <c r="G26">
        <f t="shared" si="0"/>
        <v>3</v>
      </c>
      <c r="H26">
        <v>77.599999999999994</v>
      </c>
      <c r="I26" s="14">
        <f t="shared" si="1"/>
        <v>77.599999999999994</v>
      </c>
      <c r="J26">
        <v>7.0000000000000007E-2</v>
      </c>
      <c r="K26" s="7">
        <f t="shared" si="2"/>
        <v>7.0000000000000007E-2</v>
      </c>
      <c r="L26" t="s">
        <v>1824</v>
      </c>
      <c r="M26">
        <v>216.50399999999999</v>
      </c>
      <c r="N26" s="14">
        <f t="shared" si="3"/>
        <v>232.73</v>
      </c>
      <c r="O26" t="str">
        <f>VLOOKUP(E26,Store_Dim!$A$1:$E$21,3,FALSE)</f>
        <v>East</v>
      </c>
    </row>
    <row r="27" spans="1:17" x14ac:dyDescent="0.3">
      <c r="A27" t="s">
        <v>1851</v>
      </c>
      <c r="B27" s="2">
        <v>45552</v>
      </c>
      <c r="C27" t="s">
        <v>1190</v>
      </c>
      <c r="D27" t="s">
        <v>1555</v>
      </c>
      <c r="E27" t="s">
        <v>1766</v>
      </c>
      <c r="F27">
        <v>4</v>
      </c>
      <c r="G27">
        <f t="shared" si="0"/>
        <v>4</v>
      </c>
      <c r="H27">
        <v>852.71</v>
      </c>
      <c r="I27" s="14">
        <f t="shared" si="1"/>
        <v>852.71</v>
      </c>
      <c r="J27">
        <v>0.14000000000000001</v>
      </c>
      <c r="K27" s="7">
        <f t="shared" si="2"/>
        <v>0.14000000000000001</v>
      </c>
      <c r="L27" t="s">
        <v>1826</v>
      </c>
      <c r="M27">
        <v>2933.3224</v>
      </c>
      <c r="N27" s="14">
        <f t="shared" si="3"/>
        <v>3410.7000000000003</v>
      </c>
      <c r="O27" t="str">
        <f>VLOOKUP(E27,Store_Dim!$A$1:$E$21,3,FALSE)</f>
        <v>North</v>
      </c>
    </row>
    <row r="28" spans="1:17" x14ac:dyDescent="0.3">
      <c r="A28" t="s">
        <v>1852</v>
      </c>
      <c r="B28" s="2">
        <v>45294</v>
      </c>
      <c r="C28" t="s">
        <v>693</v>
      </c>
      <c r="D28" t="s">
        <v>1744</v>
      </c>
      <c r="E28" t="s">
        <v>1782</v>
      </c>
      <c r="F28">
        <v>4</v>
      </c>
      <c r="G28">
        <f t="shared" si="0"/>
        <v>4</v>
      </c>
      <c r="H28">
        <v>156.16</v>
      </c>
      <c r="I28" s="14">
        <f t="shared" si="1"/>
        <v>156.16</v>
      </c>
      <c r="K28" s="7">
        <f t="shared" si="2"/>
        <v>0.14808617234468943</v>
      </c>
      <c r="L28" t="s">
        <v>1824</v>
      </c>
      <c r="M28">
        <v>599.65440000000001</v>
      </c>
      <c r="N28" s="14">
        <f t="shared" si="3"/>
        <v>624.64</v>
      </c>
      <c r="O28" t="str">
        <f>VLOOKUP(E28,Store_Dim!$A$1:$E$21,3,FALSE)</f>
        <v>West</v>
      </c>
    </row>
    <row r="29" spans="1:17" x14ac:dyDescent="0.3">
      <c r="A29" t="s">
        <v>1853</v>
      </c>
      <c r="B29" s="2">
        <v>45710</v>
      </c>
      <c r="C29" t="s">
        <v>654</v>
      </c>
      <c r="D29" t="s">
        <v>1702</v>
      </c>
      <c r="E29" t="s">
        <v>1782</v>
      </c>
      <c r="F29">
        <v>3</v>
      </c>
      <c r="G29">
        <f t="shared" si="0"/>
        <v>3</v>
      </c>
      <c r="H29">
        <v>815.49</v>
      </c>
      <c r="I29" s="14">
        <f t="shared" si="1"/>
        <v>815.49</v>
      </c>
      <c r="J29">
        <v>0.17</v>
      </c>
      <c r="K29" s="7">
        <f t="shared" si="2"/>
        <v>0.17</v>
      </c>
      <c r="L29" t="s">
        <v>1824</v>
      </c>
      <c r="M29">
        <v>2030.5700999999999</v>
      </c>
      <c r="N29" s="14">
        <f t="shared" si="3"/>
        <v>2446.3000000000002</v>
      </c>
      <c r="O29" t="str">
        <f>VLOOKUP(E29,Store_Dim!$A$1:$E$21,3,FALSE)</f>
        <v>West</v>
      </c>
    </row>
    <row r="30" spans="1:17" x14ac:dyDescent="0.3">
      <c r="A30" t="s">
        <v>1854</v>
      </c>
      <c r="B30" s="2">
        <v>45923</v>
      </c>
      <c r="C30" t="s">
        <v>499</v>
      </c>
      <c r="D30" t="s">
        <v>1574</v>
      </c>
      <c r="E30" t="s">
        <v>1761</v>
      </c>
      <c r="F30">
        <v>2</v>
      </c>
      <c r="G30">
        <f t="shared" si="0"/>
        <v>2</v>
      </c>
      <c r="H30">
        <v>74.209999999999994</v>
      </c>
      <c r="I30" s="14">
        <f t="shared" si="1"/>
        <v>74.209999999999994</v>
      </c>
      <c r="J30">
        <v>0.11</v>
      </c>
      <c r="K30" s="7">
        <f t="shared" si="2"/>
        <v>0.11</v>
      </c>
      <c r="L30" t="s">
        <v>1826</v>
      </c>
      <c r="M30">
        <v>132.09379999999999</v>
      </c>
      <c r="N30" s="14">
        <f t="shared" si="3"/>
        <v>148.30999999999997</v>
      </c>
      <c r="O30" t="str">
        <f>VLOOKUP(E30,Store_Dim!$A$1:$E$21,3,FALSE)</f>
        <v>South</v>
      </c>
    </row>
    <row r="31" spans="1:17" x14ac:dyDescent="0.3">
      <c r="A31" t="s">
        <v>1855</v>
      </c>
      <c r="B31" s="2">
        <v>45302</v>
      </c>
      <c r="C31" t="s">
        <v>1092</v>
      </c>
      <c r="D31" t="s">
        <v>1746</v>
      </c>
      <c r="E31" t="s">
        <v>1766</v>
      </c>
      <c r="G31">
        <f t="shared" si="0"/>
        <v>1</v>
      </c>
      <c r="H31">
        <v>451.67</v>
      </c>
      <c r="I31" s="14">
        <f t="shared" si="1"/>
        <v>451.67</v>
      </c>
      <c r="J31">
        <v>0.15</v>
      </c>
      <c r="K31" s="7">
        <f t="shared" si="2"/>
        <v>0.15</v>
      </c>
      <c r="L31" t="s">
        <v>1824</v>
      </c>
      <c r="M31">
        <v>1535.6780000000001</v>
      </c>
      <c r="N31" s="14">
        <f t="shared" si="3"/>
        <v>451.52000000000004</v>
      </c>
      <c r="O31" t="str">
        <f>VLOOKUP(E31,Store_Dim!$A$1:$E$21,3,FALSE)</f>
        <v>North</v>
      </c>
    </row>
    <row r="32" spans="1:17" x14ac:dyDescent="0.3">
      <c r="A32" t="s">
        <v>1856</v>
      </c>
      <c r="B32" s="2">
        <v>45217</v>
      </c>
      <c r="C32" t="s">
        <v>118</v>
      </c>
      <c r="D32" t="s">
        <v>1555</v>
      </c>
      <c r="E32" t="s">
        <v>1813</v>
      </c>
      <c r="F32">
        <v>1</v>
      </c>
      <c r="G32">
        <f t="shared" si="0"/>
        <v>1</v>
      </c>
      <c r="H32">
        <v>429.38</v>
      </c>
      <c r="I32" s="14">
        <f t="shared" si="1"/>
        <v>429.38</v>
      </c>
      <c r="J32">
        <v>0.13</v>
      </c>
      <c r="K32" s="7">
        <f t="shared" si="2"/>
        <v>0.13</v>
      </c>
      <c r="L32" t="s">
        <v>1826</v>
      </c>
      <c r="M32">
        <v>373.56060000000002</v>
      </c>
      <c r="N32" s="14">
        <f t="shared" si="3"/>
        <v>429.25</v>
      </c>
      <c r="O32" t="str">
        <f>VLOOKUP(E32,Store_Dim!$A$1:$E$21,3,FALSE)</f>
        <v>East</v>
      </c>
    </row>
    <row r="33" spans="1:15" x14ac:dyDescent="0.3">
      <c r="A33" t="s">
        <v>1857</v>
      </c>
      <c r="B33" s="2">
        <v>45593</v>
      </c>
      <c r="C33" t="s">
        <v>1281</v>
      </c>
      <c r="D33" t="s">
        <v>1654</v>
      </c>
      <c r="E33" t="s">
        <v>1794</v>
      </c>
      <c r="F33">
        <v>2</v>
      </c>
      <c r="G33">
        <f t="shared" si="0"/>
        <v>2</v>
      </c>
      <c r="H33">
        <v>148.96</v>
      </c>
      <c r="I33" s="14">
        <f t="shared" si="1"/>
        <v>148.96</v>
      </c>
      <c r="J33">
        <v>0.03</v>
      </c>
      <c r="K33" s="7">
        <f t="shared" si="2"/>
        <v>0.03</v>
      </c>
      <c r="L33" t="s">
        <v>1829</v>
      </c>
      <c r="M33">
        <v>288.98239999999998</v>
      </c>
      <c r="N33" s="14">
        <f t="shared" si="3"/>
        <v>297.89000000000004</v>
      </c>
      <c r="O33" t="str">
        <f>VLOOKUP(E33,Store_Dim!$A$1:$E$21,3,FALSE)</f>
        <v>North</v>
      </c>
    </row>
    <row r="34" spans="1:15" x14ac:dyDescent="0.3">
      <c r="A34" t="s">
        <v>1858</v>
      </c>
      <c r="B34" s="2">
        <v>45597</v>
      </c>
      <c r="C34" t="s">
        <v>1240</v>
      </c>
      <c r="D34" t="s">
        <v>1698</v>
      </c>
      <c r="E34" t="s">
        <v>1782</v>
      </c>
      <c r="F34">
        <v>4</v>
      </c>
      <c r="G34">
        <f t="shared" si="0"/>
        <v>4</v>
      </c>
      <c r="H34">
        <v>313.83</v>
      </c>
      <c r="I34" s="14">
        <f t="shared" si="1"/>
        <v>313.83</v>
      </c>
      <c r="J34">
        <v>0.08</v>
      </c>
      <c r="K34" s="7">
        <f t="shared" si="2"/>
        <v>0.08</v>
      </c>
      <c r="L34" t="s">
        <v>1824</v>
      </c>
      <c r="M34">
        <v>1154.8943999999999</v>
      </c>
      <c r="N34" s="14">
        <f t="shared" si="3"/>
        <v>1255.24</v>
      </c>
      <c r="O34" t="str">
        <f>VLOOKUP(E34,Store_Dim!$A$1:$E$21,3,FALSE)</f>
        <v>West</v>
      </c>
    </row>
    <row r="35" spans="1:15" x14ac:dyDescent="0.3">
      <c r="A35" t="s">
        <v>1859</v>
      </c>
      <c r="B35" s="2">
        <v>45620</v>
      </c>
      <c r="C35" t="s">
        <v>1400</v>
      </c>
      <c r="D35" t="s">
        <v>1572</v>
      </c>
      <c r="E35" t="s">
        <v>1776</v>
      </c>
      <c r="F35">
        <v>2</v>
      </c>
      <c r="G35">
        <f t="shared" si="0"/>
        <v>2</v>
      </c>
      <c r="H35">
        <v>717.31</v>
      </c>
      <c r="I35" s="14">
        <f t="shared" si="1"/>
        <v>717.31</v>
      </c>
      <c r="J35">
        <v>0.15</v>
      </c>
      <c r="K35" s="7">
        <f t="shared" si="2"/>
        <v>0.15</v>
      </c>
      <c r="L35" t="s">
        <v>1824</v>
      </c>
      <c r="M35">
        <v>1219.4269999999999</v>
      </c>
      <c r="N35" s="14">
        <f t="shared" si="3"/>
        <v>1434.4699999999998</v>
      </c>
      <c r="O35" t="str">
        <f>VLOOKUP(E35,Store_Dim!$A$1:$E$21,3,FALSE)</f>
        <v>East</v>
      </c>
    </row>
    <row r="36" spans="1:15" x14ac:dyDescent="0.3">
      <c r="A36" t="s">
        <v>1860</v>
      </c>
      <c r="B36" s="2">
        <v>45215</v>
      </c>
      <c r="C36" t="s">
        <v>1080</v>
      </c>
      <c r="D36" t="s">
        <v>1706</v>
      </c>
      <c r="E36" t="s">
        <v>1757</v>
      </c>
      <c r="G36">
        <f t="shared" si="0"/>
        <v>1</v>
      </c>
      <c r="H36">
        <v>873.22</v>
      </c>
      <c r="I36" s="14">
        <f t="shared" si="1"/>
        <v>873.22</v>
      </c>
      <c r="J36">
        <v>0.18</v>
      </c>
      <c r="K36" s="7">
        <f t="shared" si="2"/>
        <v>0.18</v>
      </c>
      <c r="L36" t="s">
        <v>1824</v>
      </c>
      <c r="M36">
        <v>2148.1212</v>
      </c>
      <c r="N36" s="14">
        <f t="shared" si="3"/>
        <v>873.04000000000008</v>
      </c>
      <c r="O36" t="str">
        <f>VLOOKUP(E36,Store_Dim!$A$1:$E$21,3,FALSE)</f>
        <v>North</v>
      </c>
    </row>
    <row r="37" spans="1:15" x14ac:dyDescent="0.3">
      <c r="A37" t="s">
        <v>1861</v>
      </c>
      <c r="B37" s="2">
        <v>45878</v>
      </c>
      <c r="C37" t="s">
        <v>708</v>
      </c>
      <c r="D37" t="s">
        <v>1580</v>
      </c>
      <c r="E37" t="s">
        <v>1766</v>
      </c>
      <c r="F37">
        <v>4</v>
      </c>
      <c r="G37">
        <f t="shared" si="0"/>
        <v>4</v>
      </c>
      <c r="H37">
        <v>109.36</v>
      </c>
      <c r="I37" s="14">
        <f t="shared" si="1"/>
        <v>109.36</v>
      </c>
      <c r="J37">
        <v>0.19</v>
      </c>
      <c r="K37" s="7">
        <f t="shared" si="2"/>
        <v>0.19</v>
      </c>
      <c r="L37" t="s">
        <v>1829</v>
      </c>
      <c r="M37">
        <v>354.32639999999998</v>
      </c>
      <c r="N37" s="14">
        <f t="shared" si="3"/>
        <v>437.25</v>
      </c>
      <c r="O37" t="str">
        <f>VLOOKUP(E37,Store_Dim!$A$1:$E$21,3,FALSE)</f>
        <v>North</v>
      </c>
    </row>
    <row r="38" spans="1:15" x14ac:dyDescent="0.3">
      <c r="A38" t="s">
        <v>1862</v>
      </c>
      <c r="B38" s="2">
        <v>45635</v>
      </c>
      <c r="C38" t="s">
        <v>310</v>
      </c>
      <c r="D38" t="s">
        <v>1555</v>
      </c>
      <c r="E38" t="s">
        <v>1779</v>
      </c>
      <c r="F38">
        <v>3</v>
      </c>
      <c r="G38">
        <f t="shared" si="0"/>
        <v>3</v>
      </c>
      <c r="H38">
        <v>559.52</v>
      </c>
      <c r="I38" s="14">
        <f t="shared" si="1"/>
        <v>559.52</v>
      </c>
      <c r="J38">
        <v>0.16</v>
      </c>
      <c r="K38" s="7">
        <f t="shared" si="2"/>
        <v>0.16</v>
      </c>
      <c r="L38" t="s">
        <v>1826</v>
      </c>
      <c r="M38">
        <v>1409.9903999999999</v>
      </c>
      <c r="N38" s="14">
        <f t="shared" si="3"/>
        <v>1678.3999999999999</v>
      </c>
      <c r="O38" t="str">
        <f>VLOOKUP(E38,Store_Dim!$A$1:$E$21,3,FALSE)</f>
        <v>South</v>
      </c>
    </row>
    <row r="39" spans="1:15" x14ac:dyDescent="0.3">
      <c r="A39" t="s">
        <v>1863</v>
      </c>
      <c r="B39" s="2">
        <v>45329</v>
      </c>
      <c r="C39" t="s">
        <v>1513</v>
      </c>
      <c r="D39" t="s">
        <v>1568</v>
      </c>
      <c r="E39" t="s">
        <v>1807</v>
      </c>
      <c r="F39">
        <v>3</v>
      </c>
      <c r="G39">
        <f t="shared" si="0"/>
        <v>3</v>
      </c>
      <c r="H39">
        <v>121.76</v>
      </c>
      <c r="I39" s="14">
        <f t="shared" si="1"/>
        <v>121.76</v>
      </c>
      <c r="J39">
        <v>0.27</v>
      </c>
      <c r="K39" s="7">
        <f t="shared" si="2"/>
        <v>0.27</v>
      </c>
      <c r="L39" t="s">
        <v>1826</v>
      </c>
      <c r="M39">
        <v>266.65440000000001</v>
      </c>
      <c r="N39" s="14">
        <f t="shared" si="3"/>
        <v>365.01000000000005</v>
      </c>
      <c r="O39" t="str">
        <f>VLOOKUP(E39,Store_Dim!$A$1:$E$21,3,FALSE)</f>
        <v>North</v>
      </c>
    </row>
    <row r="40" spans="1:15" x14ac:dyDescent="0.3">
      <c r="A40" t="s">
        <v>1864</v>
      </c>
      <c r="B40" s="2">
        <v>45378</v>
      </c>
      <c r="C40" t="s">
        <v>622</v>
      </c>
      <c r="D40" t="s">
        <v>1614</v>
      </c>
      <c r="E40" t="s">
        <v>1797</v>
      </c>
      <c r="F40">
        <v>4</v>
      </c>
      <c r="G40">
        <f t="shared" si="0"/>
        <v>4</v>
      </c>
      <c r="H40">
        <v>735.32</v>
      </c>
      <c r="I40" s="14">
        <f t="shared" si="1"/>
        <v>735.32</v>
      </c>
      <c r="J40">
        <v>0.06</v>
      </c>
      <c r="K40" s="7">
        <f t="shared" si="2"/>
        <v>0.06</v>
      </c>
      <c r="L40" t="s">
        <v>1829</v>
      </c>
      <c r="M40">
        <v>2764.8031999999998</v>
      </c>
      <c r="N40" s="14">
        <f t="shared" si="3"/>
        <v>2941.2200000000003</v>
      </c>
      <c r="O40" t="str">
        <f>VLOOKUP(E40,Store_Dim!$A$1:$E$21,3,FALSE)</f>
        <v>East</v>
      </c>
    </row>
    <row r="41" spans="1:15" x14ac:dyDescent="0.3">
      <c r="A41" t="s">
        <v>1865</v>
      </c>
      <c r="B41" s="2">
        <v>45264</v>
      </c>
      <c r="C41" t="s">
        <v>1337</v>
      </c>
      <c r="D41" t="s">
        <v>1736</v>
      </c>
      <c r="E41" t="s">
        <v>1766</v>
      </c>
      <c r="F41">
        <v>2</v>
      </c>
      <c r="G41">
        <f t="shared" si="0"/>
        <v>2</v>
      </c>
      <c r="H41">
        <v>600.73</v>
      </c>
      <c r="I41" s="14">
        <f t="shared" si="1"/>
        <v>600.73</v>
      </c>
      <c r="J41">
        <v>0.08</v>
      </c>
      <c r="K41" s="7">
        <f t="shared" si="2"/>
        <v>0.08</v>
      </c>
      <c r="L41" t="s">
        <v>1824</v>
      </c>
      <c r="M41">
        <v>1105.3432</v>
      </c>
      <c r="N41" s="14">
        <f t="shared" si="3"/>
        <v>1201.3800000000001</v>
      </c>
      <c r="O41" t="str">
        <f>VLOOKUP(E41,Store_Dim!$A$1:$E$21,3,FALSE)</f>
        <v>North</v>
      </c>
    </row>
    <row r="42" spans="1:15" x14ac:dyDescent="0.3">
      <c r="A42" t="s">
        <v>1866</v>
      </c>
      <c r="B42" s="2">
        <v>45486</v>
      </c>
      <c r="C42" t="s">
        <v>264</v>
      </c>
      <c r="D42" t="s">
        <v>1600</v>
      </c>
      <c r="E42" t="s">
        <v>1813</v>
      </c>
      <c r="F42">
        <v>2</v>
      </c>
      <c r="G42">
        <f t="shared" si="0"/>
        <v>2</v>
      </c>
      <c r="H42">
        <v>873.86</v>
      </c>
      <c r="I42" s="14">
        <f t="shared" si="1"/>
        <v>873.86</v>
      </c>
      <c r="J42">
        <v>7.0000000000000007E-2</v>
      </c>
      <c r="K42" s="7">
        <f t="shared" si="2"/>
        <v>7.0000000000000007E-2</v>
      </c>
      <c r="L42" t="s">
        <v>1829</v>
      </c>
      <c r="M42">
        <v>1625.3796</v>
      </c>
      <c r="N42" s="14">
        <f t="shared" si="3"/>
        <v>1747.65</v>
      </c>
      <c r="O42" t="str">
        <f>VLOOKUP(E42,Store_Dim!$A$1:$E$21,3,FALSE)</f>
        <v>East</v>
      </c>
    </row>
    <row r="43" spans="1:15" x14ac:dyDescent="0.3">
      <c r="A43" t="s">
        <v>1867</v>
      </c>
      <c r="B43" s="2">
        <v>45241</v>
      </c>
      <c r="C43" t="s">
        <v>954</v>
      </c>
      <c r="D43" t="s">
        <v>1594</v>
      </c>
      <c r="E43" t="s">
        <v>1782</v>
      </c>
      <c r="F43">
        <v>3</v>
      </c>
      <c r="G43">
        <f t="shared" si="0"/>
        <v>3</v>
      </c>
      <c r="H43">
        <v>342.47</v>
      </c>
      <c r="I43" s="14">
        <f t="shared" si="1"/>
        <v>342.47</v>
      </c>
      <c r="J43">
        <v>0.08</v>
      </c>
      <c r="K43" s="7">
        <f t="shared" si="2"/>
        <v>0.08</v>
      </c>
      <c r="L43" t="s">
        <v>1826</v>
      </c>
      <c r="M43">
        <v>945.21720000000016</v>
      </c>
      <c r="N43" s="14">
        <f t="shared" si="3"/>
        <v>1027.3300000000002</v>
      </c>
      <c r="O43" t="str">
        <f>VLOOKUP(E43,Store_Dim!$A$1:$E$21,3,FALSE)</f>
        <v>West</v>
      </c>
    </row>
    <row r="44" spans="1:15" x14ac:dyDescent="0.3">
      <c r="A44" t="s">
        <v>1868</v>
      </c>
      <c r="B44" s="2">
        <v>45649</v>
      </c>
      <c r="C44" t="s">
        <v>1053</v>
      </c>
      <c r="D44" t="s">
        <v>1606</v>
      </c>
      <c r="E44" t="s">
        <v>1786</v>
      </c>
      <c r="F44">
        <v>2</v>
      </c>
      <c r="G44">
        <f t="shared" si="0"/>
        <v>2</v>
      </c>
      <c r="H44">
        <v>915.15</v>
      </c>
      <c r="I44" s="14">
        <f t="shared" si="1"/>
        <v>915.15</v>
      </c>
      <c r="J44">
        <v>0.16</v>
      </c>
      <c r="K44" s="7">
        <f t="shared" si="2"/>
        <v>0.16</v>
      </c>
      <c r="L44" t="s">
        <v>1826</v>
      </c>
      <c r="M44">
        <v>1537.452</v>
      </c>
      <c r="N44" s="14">
        <f t="shared" si="3"/>
        <v>1830.1399999999999</v>
      </c>
      <c r="O44" t="str">
        <f>VLOOKUP(E44,Store_Dim!$A$1:$E$21,3,FALSE)</f>
        <v>South</v>
      </c>
    </row>
    <row r="45" spans="1:15" x14ac:dyDescent="0.3">
      <c r="A45" t="s">
        <v>1869</v>
      </c>
      <c r="B45" s="2">
        <v>45677</v>
      </c>
      <c r="C45" t="s">
        <v>304</v>
      </c>
      <c r="D45" t="s">
        <v>1614</v>
      </c>
      <c r="E45" t="s">
        <v>1807</v>
      </c>
      <c r="G45">
        <f t="shared" si="0"/>
        <v>1</v>
      </c>
      <c r="H45">
        <v>863.11</v>
      </c>
      <c r="I45" s="14">
        <f t="shared" si="1"/>
        <v>863.11</v>
      </c>
      <c r="J45">
        <v>0.28000000000000003</v>
      </c>
      <c r="K45" s="7">
        <f t="shared" si="2"/>
        <v>0.28000000000000003</v>
      </c>
      <c r="L45" t="s">
        <v>1826</v>
      </c>
      <c r="M45">
        <v>1864.3176000000001</v>
      </c>
      <c r="N45" s="14">
        <f t="shared" si="3"/>
        <v>862.83</v>
      </c>
      <c r="O45" t="str">
        <f>VLOOKUP(E45,Store_Dim!$A$1:$E$21,3,FALSE)</f>
        <v>North</v>
      </c>
    </row>
    <row r="46" spans="1:15" x14ac:dyDescent="0.3">
      <c r="A46" t="s">
        <v>1870</v>
      </c>
      <c r="B46" s="2">
        <v>45538</v>
      </c>
      <c r="C46" t="s">
        <v>663</v>
      </c>
      <c r="D46" t="s">
        <v>1634</v>
      </c>
      <c r="E46" t="s">
        <v>1794</v>
      </c>
      <c r="F46">
        <v>2</v>
      </c>
      <c r="G46">
        <f t="shared" si="0"/>
        <v>2</v>
      </c>
      <c r="H46">
        <v>209.32</v>
      </c>
      <c r="I46" s="14">
        <f t="shared" si="1"/>
        <v>209.32</v>
      </c>
      <c r="J46">
        <v>0.23</v>
      </c>
      <c r="K46" s="7">
        <f t="shared" si="2"/>
        <v>0.23</v>
      </c>
      <c r="L46" t="s">
        <v>1829</v>
      </c>
      <c r="M46">
        <v>322.3528</v>
      </c>
      <c r="N46" s="14">
        <f t="shared" si="3"/>
        <v>418.40999999999997</v>
      </c>
      <c r="O46" t="str">
        <f>VLOOKUP(E46,Store_Dim!$A$1:$E$21,3,FALSE)</f>
        <v>North</v>
      </c>
    </row>
    <row r="47" spans="1:15" x14ac:dyDescent="0.3">
      <c r="A47" t="s">
        <v>1871</v>
      </c>
      <c r="B47" s="2">
        <v>45606</v>
      </c>
      <c r="C47" t="s">
        <v>1449</v>
      </c>
      <c r="D47" t="s">
        <v>1666</v>
      </c>
      <c r="E47" t="s">
        <v>1782</v>
      </c>
      <c r="F47">
        <v>4</v>
      </c>
      <c r="G47">
        <f t="shared" si="0"/>
        <v>4</v>
      </c>
      <c r="H47">
        <v>288.60000000000002</v>
      </c>
      <c r="I47" s="14">
        <f t="shared" si="1"/>
        <v>288.60000000000002</v>
      </c>
      <c r="J47">
        <v>0.09</v>
      </c>
      <c r="K47" s="7">
        <f t="shared" si="2"/>
        <v>0.09</v>
      </c>
      <c r="L47" t="s">
        <v>1826</v>
      </c>
      <c r="M47">
        <v>1050.5039999999999</v>
      </c>
      <c r="N47" s="14">
        <f t="shared" si="3"/>
        <v>1154.3100000000002</v>
      </c>
      <c r="O47" t="str">
        <f>VLOOKUP(E47,Store_Dim!$A$1:$E$21,3,FALSE)</f>
        <v>West</v>
      </c>
    </row>
    <row r="48" spans="1:15" x14ac:dyDescent="0.3">
      <c r="A48" t="s">
        <v>1872</v>
      </c>
      <c r="B48" s="2">
        <v>45570</v>
      </c>
      <c r="C48" t="s">
        <v>258</v>
      </c>
      <c r="D48" t="s">
        <v>1704</v>
      </c>
      <c r="E48" t="s">
        <v>1804</v>
      </c>
      <c r="F48">
        <v>1</v>
      </c>
      <c r="G48">
        <f t="shared" si="0"/>
        <v>1</v>
      </c>
      <c r="H48">
        <v>418.69</v>
      </c>
      <c r="I48" s="14">
        <f t="shared" si="1"/>
        <v>418.69</v>
      </c>
      <c r="J48">
        <v>0.06</v>
      </c>
      <c r="K48" s="7">
        <f t="shared" si="2"/>
        <v>0.06</v>
      </c>
      <c r="L48" t="s">
        <v>1826</v>
      </c>
      <c r="M48">
        <v>393.5686</v>
      </c>
      <c r="N48" s="14">
        <f t="shared" si="3"/>
        <v>418.63</v>
      </c>
      <c r="O48" t="str">
        <f>VLOOKUP(E48,Store_Dim!$A$1:$E$21,3,FALSE)</f>
        <v>West</v>
      </c>
    </row>
    <row r="49" spans="1:15" x14ac:dyDescent="0.3">
      <c r="A49" t="s">
        <v>1873</v>
      </c>
      <c r="B49" s="2">
        <v>45466</v>
      </c>
      <c r="C49" t="s">
        <v>44</v>
      </c>
      <c r="D49" t="s">
        <v>1608</v>
      </c>
      <c r="E49" t="s">
        <v>1792</v>
      </c>
      <c r="F49">
        <v>1</v>
      </c>
      <c r="G49">
        <f t="shared" si="0"/>
        <v>1</v>
      </c>
      <c r="H49">
        <v>135.78</v>
      </c>
      <c r="I49" s="14">
        <f t="shared" si="1"/>
        <v>135.78</v>
      </c>
      <c r="J49">
        <v>0.14000000000000001</v>
      </c>
      <c r="K49" s="7">
        <f t="shared" si="2"/>
        <v>0.14000000000000001</v>
      </c>
      <c r="L49" t="s">
        <v>1826</v>
      </c>
      <c r="M49">
        <v>116.77079999999999</v>
      </c>
      <c r="N49" s="14">
        <f t="shared" si="3"/>
        <v>135.64000000000001</v>
      </c>
      <c r="O49" t="str">
        <f>VLOOKUP(E49,Store_Dim!$A$1:$E$21,3,FALSE)</f>
        <v>South</v>
      </c>
    </row>
    <row r="50" spans="1:15" x14ac:dyDescent="0.3">
      <c r="A50" t="s">
        <v>1874</v>
      </c>
      <c r="B50" s="2">
        <v>45218</v>
      </c>
      <c r="C50" t="s">
        <v>663</v>
      </c>
      <c r="D50" t="s">
        <v>1636</v>
      </c>
      <c r="E50" t="s">
        <v>1807</v>
      </c>
      <c r="F50">
        <v>1</v>
      </c>
      <c r="G50">
        <f t="shared" si="0"/>
        <v>1</v>
      </c>
      <c r="H50">
        <v>517.13</v>
      </c>
      <c r="I50" s="14">
        <f t="shared" si="1"/>
        <v>517.13</v>
      </c>
      <c r="J50">
        <v>0.28000000000000003</v>
      </c>
      <c r="K50" s="7">
        <f t="shared" si="2"/>
        <v>0.28000000000000003</v>
      </c>
      <c r="L50" t="s">
        <v>1824</v>
      </c>
      <c r="M50">
        <v>372.33359999999999</v>
      </c>
      <c r="N50" s="14">
        <f t="shared" si="3"/>
        <v>516.85</v>
      </c>
      <c r="O50" t="str">
        <f>VLOOKUP(E50,Store_Dim!$A$1:$E$21,3,FALSE)</f>
        <v>North</v>
      </c>
    </row>
    <row r="51" spans="1:15" x14ac:dyDescent="0.3">
      <c r="A51" t="s">
        <v>1875</v>
      </c>
      <c r="B51" s="2">
        <v>45607</v>
      </c>
      <c r="C51" t="s">
        <v>1304</v>
      </c>
      <c r="D51" t="s">
        <v>1590</v>
      </c>
      <c r="E51" t="s">
        <v>1804</v>
      </c>
      <c r="F51">
        <v>2</v>
      </c>
      <c r="G51">
        <f t="shared" si="0"/>
        <v>2</v>
      </c>
      <c r="H51">
        <v>384.66</v>
      </c>
      <c r="I51" s="14">
        <f t="shared" si="1"/>
        <v>384.66</v>
      </c>
      <c r="J51">
        <v>0.08</v>
      </c>
      <c r="K51" s="7">
        <f t="shared" si="2"/>
        <v>0.08</v>
      </c>
      <c r="L51" t="s">
        <v>1829</v>
      </c>
      <c r="M51">
        <v>707.77440000000013</v>
      </c>
      <c r="N51" s="14">
        <f t="shared" si="3"/>
        <v>769.24</v>
      </c>
      <c r="O51" t="str">
        <f>VLOOKUP(E51,Store_Dim!$A$1:$E$21,3,FALSE)</f>
        <v>West</v>
      </c>
    </row>
    <row r="52" spans="1:15" x14ac:dyDescent="0.3">
      <c r="A52" t="s">
        <v>1876</v>
      </c>
      <c r="B52" s="2">
        <v>45291</v>
      </c>
      <c r="C52" t="s">
        <v>258</v>
      </c>
      <c r="D52" t="s">
        <v>1652</v>
      </c>
      <c r="E52" t="s">
        <v>1786</v>
      </c>
      <c r="F52">
        <v>3</v>
      </c>
      <c r="G52">
        <f t="shared" si="0"/>
        <v>3</v>
      </c>
      <c r="H52">
        <v>83.7</v>
      </c>
      <c r="I52" s="14">
        <f t="shared" si="1"/>
        <v>83.7</v>
      </c>
      <c r="J52">
        <v>0.24</v>
      </c>
      <c r="K52" s="7">
        <f t="shared" si="2"/>
        <v>0.24</v>
      </c>
      <c r="L52" t="s">
        <v>1826</v>
      </c>
      <c r="M52">
        <v>190.83600000000001</v>
      </c>
      <c r="N52" s="14">
        <f t="shared" si="3"/>
        <v>250.86</v>
      </c>
      <c r="O52" t="str">
        <f>VLOOKUP(E52,Store_Dim!$A$1:$E$21,3,FALSE)</f>
        <v>South</v>
      </c>
    </row>
    <row r="53" spans="1:15" x14ac:dyDescent="0.3">
      <c r="A53" t="s">
        <v>1877</v>
      </c>
      <c r="B53" s="2">
        <v>45689</v>
      </c>
      <c r="C53" t="s">
        <v>481</v>
      </c>
      <c r="D53" t="s">
        <v>1686</v>
      </c>
      <c r="E53" t="s">
        <v>1779</v>
      </c>
      <c r="F53">
        <v>3</v>
      </c>
      <c r="G53">
        <f t="shared" si="0"/>
        <v>3</v>
      </c>
      <c r="H53">
        <v>76.569999999999993</v>
      </c>
      <c r="I53" s="14">
        <f t="shared" si="1"/>
        <v>76.569999999999993</v>
      </c>
      <c r="J53">
        <v>0.26</v>
      </c>
      <c r="K53" s="7">
        <f t="shared" si="2"/>
        <v>0.26</v>
      </c>
      <c r="L53" t="s">
        <v>1824</v>
      </c>
      <c r="M53">
        <v>169.9854</v>
      </c>
      <c r="N53" s="14">
        <f t="shared" si="3"/>
        <v>229.45</v>
      </c>
      <c r="O53" t="str">
        <f>VLOOKUP(E53,Store_Dim!$A$1:$E$21,3,FALSE)</f>
        <v>South</v>
      </c>
    </row>
    <row r="54" spans="1:15" x14ac:dyDescent="0.3">
      <c r="A54" t="s">
        <v>1878</v>
      </c>
      <c r="B54" s="2">
        <v>45894</v>
      </c>
      <c r="C54" t="s">
        <v>499</v>
      </c>
      <c r="D54" t="s">
        <v>1726</v>
      </c>
      <c r="E54" t="s">
        <v>1776</v>
      </c>
      <c r="F54">
        <v>3</v>
      </c>
      <c r="G54">
        <f t="shared" si="0"/>
        <v>3</v>
      </c>
      <c r="I54" s="14">
        <f t="shared" si="1"/>
        <v>513.98477215823721</v>
      </c>
      <c r="K54" s="7">
        <f t="shared" si="2"/>
        <v>0.14808617234468943</v>
      </c>
      <c r="L54" t="s">
        <v>1824</v>
      </c>
      <c r="M54">
        <v>486.06330000000003</v>
      </c>
      <c r="N54" s="14">
        <f t="shared" si="3"/>
        <v>1541.9543164747115</v>
      </c>
      <c r="O54" t="str">
        <f>VLOOKUP(E54,Store_Dim!$A$1:$E$21,3,FALSE)</f>
        <v>East</v>
      </c>
    </row>
    <row r="55" spans="1:15" x14ac:dyDescent="0.3">
      <c r="A55" t="s">
        <v>1879</v>
      </c>
      <c r="B55" s="2">
        <v>45677</v>
      </c>
      <c r="C55" t="s">
        <v>1020</v>
      </c>
      <c r="D55" t="s">
        <v>1588</v>
      </c>
      <c r="E55" t="s">
        <v>1782</v>
      </c>
      <c r="F55">
        <v>1</v>
      </c>
      <c r="G55">
        <f t="shared" si="0"/>
        <v>1</v>
      </c>
      <c r="H55">
        <v>900.35</v>
      </c>
      <c r="I55" s="14">
        <f t="shared" si="1"/>
        <v>900.35</v>
      </c>
      <c r="J55">
        <v>0.13</v>
      </c>
      <c r="K55" s="7">
        <f t="shared" si="2"/>
        <v>0.13</v>
      </c>
      <c r="L55" t="s">
        <v>1829</v>
      </c>
      <c r="M55">
        <v>783.30449999999996</v>
      </c>
      <c r="N55" s="14">
        <f t="shared" si="3"/>
        <v>900.22</v>
      </c>
      <c r="O55" t="str">
        <f>VLOOKUP(E55,Store_Dim!$A$1:$E$21,3,FALSE)</f>
        <v>West</v>
      </c>
    </row>
    <row r="56" spans="1:15" x14ac:dyDescent="0.3">
      <c r="A56" t="s">
        <v>1880</v>
      </c>
      <c r="B56" s="2">
        <v>45706</v>
      </c>
      <c r="C56" t="s">
        <v>341</v>
      </c>
      <c r="D56" t="s">
        <v>1628</v>
      </c>
      <c r="E56" t="s">
        <v>1789</v>
      </c>
      <c r="F56">
        <v>4</v>
      </c>
      <c r="G56">
        <f t="shared" si="0"/>
        <v>4</v>
      </c>
      <c r="H56">
        <v>428.09</v>
      </c>
      <c r="I56" s="14">
        <f t="shared" si="1"/>
        <v>428.09</v>
      </c>
      <c r="J56">
        <v>7.0000000000000007E-2</v>
      </c>
      <c r="K56" s="7">
        <f t="shared" si="2"/>
        <v>7.0000000000000007E-2</v>
      </c>
      <c r="L56" t="s">
        <v>1824</v>
      </c>
      <c r="M56">
        <v>1592.4947999999999</v>
      </c>
      <c r="N56" s="14">
        <f t="shared" si="3"/>
        <v>1712.29</v>
      </c>
      <c r="O56" t="str">
        <f>VLOOKUP(E56,Store_Dim!$A$1:$E$21,3,FALSE)</f>
        <v>East</v>
      </c>
    </row>
    <row r="57" spans="1:15" x14ac:dyDescent="0.3">
      <c r="A57" t="s">
        <v>1881</v>
      </c>
      <c r="B57" s="2">
        <v>45589</v>
      </c>
      <c r="C57" t="s">
        <v>1292</v>
      </c>
      <c r="D57" t="s">
        <v>1646</v>
      </c>
      <c r="E57" t="s">
        <v>1792</v>
      </c>
      <c r="F57">
        <v>2</v>
      </c>
      <c r="G57">
        <f t="shared" si="0"/>
        <v>2</v>
      </c>
      <c r="H57">
        <v>559.71</v>
      </c>
      <c r="I57" s="14">
        <f t="shared" si="1"/>
        <v>559.71</v>
      </c>
      <c r="J57">
        <v>0.3</v>
      </c>
      <c r="K57" s="7">
        <f t="shared" si="2"/>
        <v>0.3</v>
      </c>
      <c r="L57" t="s">
        <v>1829</v>
      </c>
      <c r="M57">
        <v>783.59400000000005</v>
      </c>
      <c r="N57" s="14">
        <f t="shared" si="3"/>
        <v>1119.1200000000001</v>
      </c>
      <c r="O57" t="str">
        <f>VLOOKUP(E57,Store_Dim!$A$1:$E$21,3,FALSE)</f>
        <v>South</v>
      </c>
    </row>
    <row r="58" spans="1:15" x14ac:dyDescent="0.3">
      <c r="A58" t="s">
        <v>1882</v>
      </c>
      <c r="B58" s="2">
        <v>45282</v>
      </c>
      <c r="C58" t="s">
        <v>292</v>
      </c>
      <c r="D58" t="s">
        <v>1616</v>
      </c>
      <c r="E58" t="s">
        <v>1776</v>
      </c>
      <c r="F58">
        <v>2</v>
      </c>
      <c r="G58">
        <f t="shared" si="0"/>
        <v>2</v>
      </c>
      <c r="H58">
        <v>833.7</v>
      </c>
      <c r="I58" s="14">
        <f t="shared" si="1"/>
        <v>833.7</v>
      </c>
      <c r="J58">
        <v>0.06</v>
      </c>
      <c r="K58" s="7">
        <f t="shared" si="2"/>
        <v>0.06</v>
      </c>
      <c r="L58" t="s">
        <v>1826</v>
      </c>
      <c r="M58">
        <v>1567.356</v>
      </c>
      <c r="N58" s="14">
        <f t="shared" si="3"/>
        <v>1667.3400000000001</v>
      </c>
      <c r="O58" t="str">
        <f>VLOOKUP(E58,Store_Dim!$A$1:$E$21,3,FALSE)</f>
        <v>East</v>
      </c>
    </row>
    <row r="59" spans="1:15" x14ac:dyDescent="0.3">
      <c r="A59" t="s">
        <v>1883</v>
      </c>
      <c r="B59" s="2">
        <v>45462</v>
      </c>
      <c r="C59" t="s">
        <v>1440</v>
      </c>
      <c r="D59" t="s">
        <v>1642</v>
      </c>
      <c r="E59" t="s">
        <v>1799</v>
      </c>
      <c r="F59">
        <v>2</v>
      </c>
      <c r="G59">
        <f t="shared" si="0"/>
        <v>2</v>
      </c>
      <c r="H59">
        <v>680.16</v>
      </c>
      <c r="I59" s="14">
        <f t="shared" si="1"/>
        <v>680.16</v>
      </c>
      <c r="J59">
        <v>0.28000000000000003</v>
      </c>
      <c r="K59" s="7">
        <f t="shared" si="2"/>
        <v>0.28000000000000003</v>
      </c>
      <c r="L59" t="s">
        <v>1824</v>
      </c>
      <c r="M59">
        <v>979.43039999999996</v>
      </c>
      <c r="N59" s="14">
        <f t="shared" si="3"/>
        <v>1360.04</v>
      </c>
      <c r="O59" t="str">
        <f>VLOOKUP(E59,Store_Dim!$A$1:$E$21,3,FALSE)</f>
        <v>South</v>
      </c>
    </row>
    <row r="60" spans="1:15" x14ac:dyDescent="0.3">
      <c r="A60" t="s">
        <v>1884</v>
      </c>
      <c r="B60" s="2">
        <v>45633</v>
      </c>
      <c r="C60" t="s">
        <v>1257</v>
      </c>
      <c r="D60" t="s">
        <v>1578</v>
      </c>
      <c r="E60" t="s">
        <v>1779</v>
      </c>
      <c r="F60">
        <v>4</v>
      </c>
      <c r="G60">
        <f t="shared" si="0"/>
        <v>4</v>
      </c>
      <c r="H60">
        <v>733.42</v>
      </c>
      <c r="I60" s="14">
        <f t="shared" si="1"/>
        <v>733.42</v>
      </c>
      <c r="K60" s="7">
        <f t="shared" si="2"/>
        <v>0.14808617234468943</v>
      </c>
      <c r="L60" t="s">
        <v>1826</v>
      </c>
      <c r="M60">
        <v>2552.3015999999998</v>
      </c>
      <c r="N60" s="14">
        <f t="shared" si="3"/>
        <v>2933.68</v>
      </c>
      <c r="O60" t="str">
        <f>VLOOKUP(E60,Store_Dim!$A$1:$E$21,3,FALSE)</f>
        <v>South</v>
      </c>
    </row>
    <row r="61" spans="1:15" x14ac:dyDescent="0.3">
      <c r="A61" t="s">
        <v>1885</v>
      </c>
      <c r="B61" s="2">
        <v>45257</v>
      </c>
      <c r="C61" t="s">
        <v>1148</v>
      </c>
      <c r="D61" t="s">
        <v>1726</v>
      </c>
      <c r="E61" t="s">
        <v>1792</v>
      </c>
      <c r="F61">
        <v>1</v>
      </c>
      <c r="G61">
        <f t="shared" si="0"/>
        <v>1</v>
      </c>
      <c r="H61">
        <v>996.33</v>
      </c>
      <c r="I61" s="14">
        <f t="shared" si="1"/>
        <v>996.33</v>
      </c>
      <c r="J61">
        <v>0.23</v>
      </c>
      <c r="K61" s="7">
        <f t="shared" si="2"/>
        <v>0.23</v>
      </c>
      <c r="L61" t="s">
        <v>1826</v>
      </c>
      <c r="M61">
        <v>767.17410000000007</v>
      </c>
      <c r="N61" s="14">
        <f t="shared" si="3"/>
        <v>996.1</v>
      </c>
      <c r="O61" t="str">
        <f>VLOOKUP(E61,Store_Dim!$A$1:$E$21,3,FALSE)</f>
        <v>South</v>
      </c>
    </row>
    <row r="62" spans="1:15" x14ac:dyDescent="0.3">
      <c r="A62" t="s">
        <v>1886</v>
      </c>
      <c r="B62" s="2">
        <v>45854</v>
      </c>
      <c r="C62" t="s">
        <v>1269</v>
      </c>
      <c r="D62" t="s">
        <v>1610</v>
      </c>
      <c r="E62" t="s">
        <v>1789</v>
      </c>
      <c r="F62">
        <v>1</v>
      </c>
      <c r="G62">
        <f t="shared" si="0"/>
        <v>1</v>
      </c>
      <c r="H62">
        <v>198.83</v>
      </c>
      <c r="I62" s="14">
        <f t="shared" si="1"/>
        <v>198.83</v>
      </c>
      <c r="J62">
        <v>0.09</v>
      </c>
      <c r="K62" s="7">
        <f t="shared" si="2"/>
        <v>0.09</v>
      </c>
      <c r="L62" t="s">
        <v>1829</v>
      </c>
      <c r="M62">
        <v>180.93530000000001</v>
      </c>
      <c r="N62" s="14">
        <f t="shared" si="3"/>
        <v>198.74</v>
      </c>
      <c r="O62" t="str">
        <f>VLOOKUP(E62,Store_Dim!$A$1:$E$21,3,FALSE)</f>
        <v>East</v>
      </c>
    </row>
    <row r="63" spans="1:15" x14ac:dyDescent="0.3">
      <c r="A63" t="s">
        <v>1887</v>
      </c>
      <c r="B63" s="2">
        <v>45716</v>
      </c>
      <c r="C63" t="s">
        <v>767</v>
      </c>
      <c r="D63" t="s">
        <v>1586</v>
      </c>
      <c r="E63" t="s">
        <v>1779</v>
      </c>
      <c r="F63">
        <v>1</v>
      </c>
      <c r="G63">
        <f t="shared" si="0"/>
        <v>1</v>
      </c>
      <c r="H63">
        <v>374.92</v>
      </c>
      <c r="I63" s="14">
        <f t="shared" si="1"/>
        <v>374.92</v>
      </c>
      <c r="J63">
        <v>0.18</v>
      </c>
      <c r="K63" s="7">
        <f t="shared" si="2"/>
        <v>0.18</v>
      </c>
      <c r="L63" t="s">
        <v>1826</v>
      </c>
      <c r="M63">
        <v>307.43439999999998</v>
      </c>
      <c r="N63" s="14">
        <f t="shared" si="3"/>
        <v>374.74</v>
      </c>
      <c r="O63" t="str">
        <f>VLOOKUP(E63,Store_Dim!$A$1:$E$21,3,FALSE)</f>
        <v>South</v>
      </c>
    </row>
    <row r="64" spans="1:15" x14ac:dyDescent="0.3">
      <c r="A64" t="s">
        <v>1888</v>
      </c>
      <c r="B64" s="2">
        <v>45515</v>
      </c>
      <c r="C64" t="s">
        <v>1431</v>
      </c>
      <c r="D64" t="s">
        <v>1734</v>
      </c>
      <c r="E64" t="s">
        <v>1804</v>
      </c>
      <c r="F64">
        <v>1</v>
      </c>
      <c r="G64">
        <f t="shared" si="0"/>
        <v>1</v>
      </c>
      <c r="H64">
        <v>468.94</v>
      </c>
      <c r="I64" s="14">
        <f t="shared" si="1"/>
        <v>468.94</v>
      </c>
      <c r="J64">
        <v>0.12</v>
      </c>
      <c r="K64" s="7">
        <f t="shared" si="2"/>
        <v>0.12</v>
      </c>
      <c r="L64" t="s">
        <v>1824</v>
      </c>
      <c r="M64">
        <v>412.66719999999998</v>
      </c>
      <c r="N64" s="14">
        <f t="shared" si="3"/>
        <v>468.82</v>
      </c>
      <c r="O64" t="str">
        <f>VLOOKUP(E64,Store_Dim!$A$1:$E$21,3,FALSE)</f>
        <v>West</v>
      </c>
    </row>
    <row r="65" spans="1:15" x14ac:dyDescent="0.3">
      <c r="A65" t="s">
        <v>1889</v>
      </c>
      <c r="B65" s="2">
        <v>45927</v>
      </c>
      <c r="C65" t="s">
        <v>435</v>
      </c>
      <c r="D65" t="s">
        <v>1726</v>
      </c>
      <c r="E65" t="s">
        <v>1794</v>
      </c>
      <c r="F65">
        <v>2</v>
      </c>
      <c r="G65">
        <f t="shared" si="0"/>
        <v>2</v>
      </c>
      <c r="H65">
        <v>121.37</v>
      </c>
      <c r="I65" s="14">
        <f t="shared" si="1"/>
        <v>121.37</v>
      </c>
      <c r="J65">
        <v>0.05</v>
      </c>
      <c r="K65" s="7">
        <f t="shared" si="2"/>
        <v>0.05</v>
      </c>
      <c r="L65" t="s">
        <v>1824</v>
      </c>
      <c r="M65">
        <v>230.60300000000001</v>
      </c>
      <c r="N65" s="14">
        <f t="shared" si="3"/>
        <v>242.69</v>
      </c>
      <c r="O65" t="str">
        <f>VLOOKUP(E65,Store_Dim!$A$1:$E$21,3,FALSE)</f>
        <v>North</v>
      </c>
    </row>
    <row r="66" spans="1:15" x14ac:dyDescent="0.3">
      <c r="A66" t="s">
        <v>1890</v>
      </c>
      <c r="B66" s="2">
        <v>45914</v>
      </c>
      <c r="C66" t="s">
        <v>815</v>
      </c>
      <c r="D66" t="s">
        <v>1654</v>
      </c>
      <c r="E66" t="s">
        <v>1789</v>
      </c>
      <c r="F66">
        <v>3</v>
      </c>
      <c r="G66">
        <f t="shared" si="0"/>
        <v>3</v>
      </c>
      <c r="H66">
        <v>480.06</v>
      </c>
      <c r="I66" s="14">
        <f t="shared" si="1"/>
        <v>480.06</v>
      </c>
      <c r="J66">
        <v>0.01</v>
      </c>
      <c r="K66" s="7">
        <f t="shared" si="2"/>
        <v>0.01</v>
      </c>
      <c r="L66" t="s">
        <v>1824</v>
      </c>
      <c r="N66" s="14">
        <f t="shared" si="3"/>
        <v>1440.17</v>
      </c>
      <c r="O66" t="str">
        <f>VLOOKUP(E66,Store_Dim!$A$1:$E$21,3,FALSE)</f>
        <v>East</v>
      </c>
    </row>
    <row r="67" spans="1:15" x14ac:dyDescent="0.3">
      <c r="A67" t="s">
        <v>1891</v>
      </c>
      <c r="B67" s="2">
        <v>45290</v>
      </c>
      <c r="C67" t="s">
        <v>541</v>
      </c>
      <c r="D67" t="s">
        <v>1746</v>
      </c>
      <c r="E67" t="s">
        <v>1807</v>
      </c>
      <c r="F67">
        <v>2</v>
      </c>
      <c r="G67">
        <f t="shared" ref="G67:G130" si="4">IF(F67="",1,F67)</f>
        <v>2</v>
      </c>
      <c r="H67">
        <v>856.57</v>
      </c>
      <c r="I67" s="14">
        <f t="shared" ref="I67:I130" si="5">IF(ISBLANK(H67),AVERAGE($H$2:$H$2001),H67)</f>
        <v>856.57</v>
      </c>
      <c r="J67">
        <v>0.24</v>
      </c>
      <c r="K67" s="7">
        <f t="shared" ref="K67:K130" si="6">IF(ISBLANK(J67),AVERAGE($J$2:$J$2001),J67)</f>
        <v>0.24</v>
      </c>
      <c r="L67" t="s">
        <v>1824</v>
      </c>
      <c r="M67">
        <v>1301.9864</v>
      </c>
      <c r="N67" s="14">
        <f t="shared" ref="N67:N130" si="7">(I67*G67)-J67</f>
        <v>1712.9</v>
      </c>
      <c r="O67" t="str">
        <f>VLOOKUP(E67,Store_Dim!$A$1:$E$21,3,FALSE)</f>
        <v>North</v>
      </c>
    </row>
    <row r="68" spans="1:15" x14ac:dyDescent="0.3">
      <c r="A68" t="s">
        <v>1892</v>
      </c>
      <c r="B68" s="2">
        <v>45213</v>
      </c>
      <c r="C68" t="s">
        <v>857</v>
      </c>
      <c r="D68" t="s">
        <v>1702</v>
      </c>
      <c r="E68" t="s">
        <v>1761</v>
      </c>
      <c r="F68">
        <v>4</v>
      </c>
      <c r="G68">
        <f t="shared" si="4"/>
        <v>4</v>
      </c>
      <c r="H68">
        <v>814.25</v>
      </c>
      <c r="I68" s="14">
        <f t="shared" si="5"/>
        <v>814.25</v>
      </c>
      <c r="J68">
        <v>0.18</v>
      </c>
      <c r="K68" s="7">
        <f t="shared" si="6"/>
        <v>0.18</v>
      </c>
      <c r="L68" t="s">
        <v>1824</v>
      </c>
      <c r="M68">
        <v>2670.74</v>
      </c>
      <c r="N68" s="14">
        <f t="shared" si="7"/>
        <v>3256.82</v>
      </c>
      <c r="O68" t="str">
        <f>VLOOKUP(E68,Store_Dim!$A$1:$E$21,3,FALSE)</f>
        <v>South</v>
      </c>
    </row>
    <row r="69" spans="1:15" x14ac:dyDescent="0.3">
      <c r="A69" t="s">
        <v>1893</v>
      </c>
      <c r="B69" s="2">
        <v>45255</v>
      </c>
      <c r="C69" t="s">
        <v>1487</v>
      </c>
      <c r="D69" t="s">
        <v>1572</v>
      </c>
      <c r="E69" t="s">
        <v>1761</v>
      </c>
      <c r="F69">
        <v>1</v>
      </c>
      <c r="G69">
        <f t="shared" si="4"/>
        <v>1</v>
      </c>
      <c r="H69">
        <v>989.17</v>
      </c>
      <c r="I69" s="14">
        <f t="shared" si="5"/>
        <v>989.17</v>
      </c>
      <c r="J69">
        <v>0.2</v>
      </c>
      <c r="K69" s="7">
        <f t="shared" si="6"/>
        <v>0.2</v>
      </c>
      <c r="L69" t="s">
        <v>1826</v>
      </c>
      <c r="M69">
        <v>791.33600000000001</v>
      </c>
      <c r="N69" s="14">
        <f t="shared" si="7"/>
        <v>988.96999999999991</v>
      </c>
      <c r="O69" t="str">
        <f>VLOOKUP(E69,Store_Dim!$A$1:$E$21,3,FALSE)</f>
        <v>South</v>
      </c>
    </row>
    <row r="70" spans="1:15" x14ac:dyDescent="0.3">
      <c r="A70" t="s">
        <v>1894</v>
      </c>
      <c r="B70" s="2">
        <v>45270</v>
      </c>
      <c r="C70" t="s">
        <v>1163</v>
      </c>
      <c r="D70" t="s">
        <v>1692</v>
      </c>
      <c r="E70" t="s">
        <v>1789</v>
      </c>
      <c r="F70">
        <v>4</v>
      </c>
      <c r="G70">
        <f t="shared" si="4"/>
        <v>4</v>
      </c>
      <c r="H70">
        <v>62.48</v>
      </c>
      <c r="I70" s="14">
        <f t="shared" si="5"/>
        <v>62.48</v>
      </c>
      <c r="J70">
        <v>0.18</v>
      </c>
      <c r="K70" s="7">
        <f t="shared" si="6"/>
        <v>0.18</v>
      </c>
      <c r="L70" t="s">
        <v>1824</v>
      </c>
      <c r="M70">
        <v>204.93440000000001</v>
      </c>
      <c r="N70" s="14">
        <f t="shared" si="7"/>
        <v>249.73999999999998</v>
      </c>
      <c r="O70" t="str">
        <f>VLOOKUP(E70,Store_Dim!$A$1:$E$21,3,FALSE)</f>
        <v>East</v>
      </c>
    </row>
    <row r="71" spans="1:15" x14ac:dyDescent="0.3">
      <c r="A71" t="s">
        <v>1895</v>
      </c>
      <c r="B71" s="2">
        <v>45897</v>
      </c>
      <c r="C71" t="s">
        <v>1313</v>
      </c>
      <c r="D71" t="s">
        <v>1574</v>
      </c>
      <c r="E71" t="s">
        <v>1804</v>
      </c>
      <c r="F71">
        <v>4</v>
      </c>
      <c r="G71">
        <f t="shared" si="4"/>
        <v>4</v>
      </c>
      <c r="H71">
        <v>561.24</v>
      </c>
      <c r="I71" s="14">
        <f t="shared" si="5"/>
        <v>561.24</v>
      </c>
      <c r="J71">
        <v>0.24</v>
      </c>
      <c r="K71" s="7">
        <f t="shared" si="6"/>
        <v>0.24</v>
      </c>
      <c r="L71" t="s">
        <v>1824</v>
      </c>
      <c r="M71">
        <v>1706.1695999999999</v>
      </c>
      <c r="N71" s="14">
        <f t="shared" si="7"/>
        <v>2244.7200000000003</v>
      </c>
      <c r="O71" t="str">
        <f>VLOOKUP(E71,Store_Dim!$A$1:$E$21,3,FALSE)</f>
        <v>West</v>
      </c>
    </row>
    <row r="72" spans="1:15" x14ac:dyDescent="0.3">
      <c r="A72" t="s">
        <v>1896</v>
      </c>
      <c r="B72" s="2">
        <v>45849</v>
      </c>
      <c r="C72" t="s">
        <v>218</v>
      </c>
      <c r="D72" t="s">
        <v>1668</v>
      </c>
      <c r="E72" t="s">
        <v>1773</v>
      </c>
      <c r="F72">
        <v>3</v>
      </c>
      <c r="G72">
        <f t="shared" si="4"/>
        <v>3</v>
      </c>
      <c r="H72">
        <v>92.24</v>
      </c>
      <c r="I72" s="14">
        <f t="shared" si="5"/>
        <v>92.24</v>
      </c>
      <c r="J72">
        <v>0.28000000000000003</v>
      </c>
      <c r="K72" s="7">
        <f t="shared" si="6"/>
        <v>0.28000000000000003</v>
      </c>
      <c r="L72" t="s">
        <v>1829</v>
      </c>
      <c r="N72" s="14">
        <f t="shared" si="7"/>
        <v>276.44</v>
      </c>
      <c r="O72" t="str">
        <f>VLOOKUP(E72,Store_Dim!$A$1:$E$21,3,FALSE)</f>
        <v>North</v>
      </c>
    </row>
    <row r="73" spans="1:15" x14ac:dyDescent="0.3">
      <c r="A73" t="s">
        <v>1897</v>
      </c>
      <c r="B73" s="2">
        <v>45889</v>
      </c>
      <c r="C73" t="s">
        <v>559</v>
      </c>
      <c r="D73" t="s">
        <v>1692</v>
      </c>
      <c r="E73" t="s">
        <v>1757</v>
      </c>
      <c r="F73">
        <v>2</v>
      </c>
      <c r="G73">
        <f t="shared" si="4"/>
        <v>2</v>
      </c>
      <c r="H73">
        <v>668.3</v>
      </c>
      <c r="I73" s="14">
        <f t="shared" si="5"/>
        <v>668.3</v>
      </c>
      <c r="J73">
        <v>7.0000000000000007E-2</v>
      </c>
      <c r="K73" s="7">
        <f t="shared" si="6"/>
        <v>7.0000000000000007E-2</v>
      </c>
      <c r="L73" t="s">
        <v>1824</v>
      </c>
      <c r="M73">
        <v>1243.038</v>
      </c>
      <c r="N73" s="14">
        <f t="shared" si="7"/>
        <v>1336.53</v>
      </c>
      <c r="O73" t="str">
        <f>VLOOKUP(E73,Store_Dim!$A$1:$E$21,3,FALSE)</f>
        <v>North</v>
      </c>
    </row>
    <row r="74" spans="1:15" x14ac:dyDescent="0.3">
      <c r="A74" t="s">
        <v>1898</v>
      </c>
      <c r="B74" s="2">
        <v>45533</v>
      </c>
      <c r="C74" t="s">
        <v>1272</v>
      </c>
      <c r="D74" t="s">
        <v>1624</v>
      </c>
      <c r="E74" t="s">
        <v>1773</v>
      </c>
      <c r="F74">
        <v>1</v>
      </c>
      <c r="G74">
        <f t="shared" si="4"/>
        <v>1</v>
      </c>
      <c r="H74">
        <v>553.82000000000005</v>
      </c>
      <c r="I74" s="14">
        <f t="shared" si="5"/>
        <v>553.82000000000005</v>
      </c>
      <c r="J74">
        <v>0.09</v>
      </c>
      <c r="K74" s="7">
        <f t="shared" si="6"/>
        <v>0.09</v>
      </c>
      <c r="L74" t="s">
        <v>1824</v>
      </c>
      <c r="M74">
        <v>503.97620000000012</v>
      </c>
      <c r="N74" s="14">
        <f t="shared" si="7"/>
        <v>553.73</v>
      </c>
      <c r="O74" t="str">
        <f>VLOOKUP(E74,Store_Dim!$A$1:$E$21,3,FALSE)</f>
        <v>North</v>
      </c>
    </row>
    <row r="75" spans="1:15" x14ac:dyDescent="0.3">
      <c r="A75" t="s">
        <v>1899</v>
      </c>
      <c r="B75" s="2">
        <v>45626</v>
      </c>
      <c r="C75" t="s">
        <v>147</v>
      </c>
      <c r="D75" t="s">
        <v>1638</v>
      </c>
      <c r="E75" t="s">
        <v>1792</v>
      </c>
      <c r="F75">
        <v>2</v>
      </c>
      <c r="G75">
        <f t="shared" si="4"/>
        <v>2</v>
      </c>
      <c r="H75">
        <v>556.42999999999995</v>
      </c>
      <c r="I75" s="14">
        <f t="shared" si="5"/>
        <v>556.42999999999995</v>
      </c>
      <c r="J75">
        <v>0.13</v>
      </c>
      <c r="K75" s="7">
        <f t="shared" si="6"/>
        <v>0.13</v>
      </c>
      <c r="L75" t="s">
        <v>1824</v>
      </c>
      <c r="M75">
        <v>968.18819999999994</v>
      </c>
      <c r="N75" s="14">
        <f t="shared" si="7"/>
        <v>1112.7299999999998</v>
      </c>
      <c r="O75" t="str">
        <f>VLOOKUP(E75,Store_Dim!$A$1:$E$21,3,FALSE)</f>
        <v>South</v>
      </c>
    </row>
    <row r="76" spans="1:15" x14ac:dyDescent="0.3">
      <c r="A76" t="s">
        <v>1900</v>
      </c>
      <c r="B76" s="2">
        <v>45942</v>
      </c>
      <c r="C76" t="s">
        <v>869</v>
      </c>
      <c r="D76" t="s">
        <v>1588</v>
      </c>
      <c r="E76" t="s">
        <v>1782</v>
      </c>
      <c r="F76">
        <v>1</v>
      </c>
      <c r="G76">
        <f t="shared" si="4"/>
        <v>1</v>
      </c>
      <c r="H76">
        <v>184.98</v>
      </c>
      <c r="I76" s="14">
        <f t="shared" si="5"/>
        <v>184.98</v>
      </c>
      <c r="J76">
        <v>0.1</v>
      </c>
      <c r="K76" s="7">
        <f t="shared" si="6"/>
        <v>0.1</v>
      </c>
      <c r="L76" t="s">
        <v>1829</v>
      </c>
      <c r="M76">
        <v>166.482</v>
      </c>
      <c r="N76" s="14">
        <f t="shared" si="7"/>
        <v>184.88</v>
      </c>
      <c r="O76" t="str">
        <f>VLOOKUP(E76,Store_Dim!$A$1:$E$21,3,FALSE)</f>
        <v>West</v>
      </c>
    </row>
    <row r="77" spans="1:15" x14ac:dyDescent="0.3">
      <c r="A77" t="s">
        <v>1901</v>
      </c>
      <c r="B77" s="2">
        <v>45500</v>
      </c>
      <c r="C77" t="s">
        <v>141</v>
      </c>
      <c r="D77" t="s">
        <v>1742</v>
      </c>
      <c r="E77" t="s">
        <v>1794</v>
      </c>
      <c r="F77">
        <v>4</v>
      </c>
      <c r="G77">
        <f t="shared" si="4"/>
        <v>4</v>
      </c>
      <c r="H77">
        <v>700.18</v>
      </c>
      <c r="I77" s="14">
        <f t="shared" si="5"/>
        <v>700.18</v>
      </c>
      <c r="J77">
        <v>0.23</v>
      </c>
      <c r="K77" s="7">
        <f t="shared" si="6"/>
        <v>0.23</v>
      </c>
      <c r="L77" t="s">
        <v>1824</v>
      </c>
      <c r="M77">
        <v>2156.5544</v>
      </c>
      <c r="N77" s="14">
        <f t="shared" si="7"/>
        <v>2800.49</v>
      </c>
      <c r="O77" t="str">
        <f>VLOOKUP(E77,Store_Dim!$A$1:$E$21,3,FALSE)</f>
        <v>North</v>
      </c>
    </row>
    <row r="78" spans="1:15" x14ac:dyDescent="0.3">
      <c r="A78" t="s">
        <v>1902</v>
      </c>
      <c r="B78" s="2">
        <v>45285</v>
      </c>
      <c r="C78" t="s">
        <v>85</v>
      </c>
      <c r="D78" t="s">
        <v>1700</v>
      </c>
      <c r="E78" t="s">
        <v>1789</v>
      </c>
      <c r="F78">
        <v>2</v>
      </c>
      <c r="G78">
        <f t="shared" si="4"/>
        <v>2</v>
      </c>
      <c r="H78">
        <v>686.31</v>
      </c>
      <c r="I78" s="14">
        <f t="shared" si="5"/>
        <v>686.31</v>
      </c>
      <c r="J78">
        <v>0.25</v>
      </c>
      <c r="K78" s="7">
        <f t="shared" si="6"/>
        <v>0.25</v>
      </c>
      <c r="L78" t="s">
        <v>1824</v>
      </c>
      <c r="M78">
        <v>1029.4649999999999</v>
      </c>
      <c r="N78" s="14">
        <f t="shared" si="7"/>
        <v>1372.37</v>
      </c>
      <c r="O78" t="str">
        <f>VLOOKUP(E78,Store_Dim!$A$1:$E$21,3,FALSE)</f>
        <v>East</v>
      </c>
    </row>
    <row r="79" spans="1:15" x14ac:dyDescent="0.3">
      <c r="A79" t="s">
        <v>1903</v>
      </c>
      <c r="B79" s="2">
        <v>45800</v>
      </c>
      <c r="C79" t="s">
        <v>40</v>
      </c>
      <c r="D79" t="s">
        <v>1682</v>
      </c>
      <c r="E79" t="s">
        <v>1801</v>
      </c>
      <c r="F79">
        <v>1</v>
      </c>
      <c r="G79">
        <f t="shared" si="4"/>
        <v>1</v>
      </c>
      <c r="H79">
        <v>687.82</v>
      </c>
      <c r="I79" s="14">
        <f t="shared" si="5"/>
        <v>687.82</v>
      </c>
      <c r="J79">
        <v>0.27</v>
      </c>
      <c r="K79" s="7">
        <f t="shared" si="6"/>
        <v>0.27</v>
      </c>
      <c r="L79" t="s">
        <v>1829</v>
      </c>
      <c r="M79">
        <v>502.10860000000002</v>
      </c>
      <c r="N79" s="14">
        <f t="shared" si="7"/>
        <v>687.55000000000007</v>
      </c>
      <c r="O79" t="str">
        <f>VLOOKUP(E79,Store_Dim!$A$1:$E$21,3,FALSE)</f>
        <v>North</v>
      </c>
    </row>
    <row r="80" spans="1:15" x14ac:dyDescent="0.3">
      <c r="A80" t="s">
        <v>1904</v>
      </c>
      <c r="B80" s="2">
        <v>45609</v>
      </c>
      <c r="C80" t="s">
        <v>716</v>
      </c>
      <c r="D80" t="s">
        <v>1714</v>
      </c>
      <c r="E80" t="s">
        <v>1782</v>
      </c>
      <c r="F80">
        <v>2</v>
      </c>
      <c r="G80">
        <f t="shared" si="4"/>
        <v>2</v>
      </c>
      <c r="H80">
        <v>900.55</v>
      </c>
      <c r="I80" s="14">
        <f t="shared" si="5"/>
        <v>900.55</v>
      </c>
      <c r="J80">
        <v>0.16</v>
      </c>
      <c r="K80" s="7">
        <f t="shared" si="6"/>
        <v>0.16</v>
      </c>
      <c r="L80" t="s">
        <v>1824</v>
      </c>
      <c r="M80">
        <v>1512.924</v>
      </c>
      <c r="N80" s="14">
        <f t="shared" si="7"/>
        <v>1800.9399999999998</v>
      </c>
      <c r="O80" t="str">
        <f>VLOOKUP(E80,Store_Dim!$A$1:$E$21,3,FALSE)</f>
        <v>West</v>
      </c>
    </row>
    <row r="81" spans="1:15" x14ac:dyDescent="0.3">
      <c r="A81" t="s">
        <v>1905</v>
      </c>
      <c r="B81" s="2">
        <v>45268</v>
      </c>
      <c r="C81" t="s">
        <v>402</v>
      </c>
      <c r="D81" t="s">
        <v>1590</v>
      </c>
      <c r="E81" t="s">
        <v>1761</v>
      </c>
      <c r="F81">
        <v>1</v>
      </c>
      <c r="G81">
        <f t="shared" si="4"/>
        <v>1</v>
      </c>
      <c r="H81">
        <v>341.17</v>
      </c>
      <c r="I81" s="14">
        <f t="shared" si="5"/>
        <v>341.17</v>
      </c>
      <c r="J81">
        <v>0.15</v>
      </c>
      <c r="K81" s="7">
        <f t="shared" si="6"/>
        <v>0.15</v>
      </c>
      <c r="L81" t="s">
        <v>1824</v>
      </c>
      <c r="M81">
        <v>289.99450000000002</v>
      </c>
      <c r="N81" s="14">
        <f t="shared" si="7"/>
        <v>341.02000000000004</v>
      </c>
      <c r="O81" t="str">
        <f>VLOOKUP(E81,Store_Dim!$A$1:$E$21,3,FALSE)</f>
        <v>South</v>
      </c>
    </row>
    <row r="82" spans="1:15" x14ac:dyDescent="0.3">
      <c r="A82" t="s">
        <v>1906</v>
      </c>
      <c r="B82" s="2">
        <v>45885</v>
      </c>
      <c r="C82" t="s">
        <v>582</v>
      </c>
      <c r="D82" t="s">
        <v>1652</v>
      </c>
      <c r="E82" t="s">
        <v>1782</v>
      </c>
      <c r="F82">
        <v>1</v>
      </c>
      <c r="G82">
        <f t="shared" si="4"/>
        <v>1</v>
      </c>
      <c r="H82">
        <v>442.27</v>
      </c>
      <c r="I82" s="14">
        <f t="shared" si="5"/>
        <v>442.27</v>
      </c>
      <c r="J82">
        <v>0.06</v>
      </c>
      <c r="K82" s="7">
        <f t="shared" si="6"/>
        <v>0.06</v>
      </c>
      <c r="L82" t="s">
        <v>1829</v>
      </c>
      <c r="M82">
        <v>415.73379999999997</v>
      </c>
      <c r="N82" s="14">
        <f t="shared" si="7"/>
        <v>442.21</v>
      </c>
      <c r="O82" t="str">
        <f>VLOOKUP(E82,Store_Dim!$A$1:$E$21,3,FALSE)</f>
        <v>West</v>
      </c>
    </row>
    <row r="83" spans="1:15" x14ac:dyDescent="0.3">
      <c r="A83" t="s">
        <v>1907</v>
      </c>
      <c r="B83" s="2">
        <v>45616</v>
      </c>
      <c r="C83" t="s">
        <v>809</v>
      </c>
      <c r="D83" t="s">
        <v>1690</v>
      </c>
      <c r="E83" t="s">
        <v>1786</v>
      </c>
      <c r="F83">
        <v>1</v>
      </c>
      <c r="G83">
        <f t="shared" si="4"/>
        <v>1</v>
      </c>
      <c r="H83">
        <v>363.73</v>
      </c>
      <c r="I83" s="14">
        <f t="shared" si="5"/>
        <v>363.73</v>
      </c>
      <c r="J83">
        <v>0.25</v>
      </c>
      <c r="K83" s="7">
        <f t="shared" si="6"/>
        <v>0.25</v>
      </c>
      <c r="L83" t="s">
        <v>1826</v>
      </c>
      <c r="M83">
        <v>272.79750000000001</v>
      </c>
      <c r="N83" s="14">
        <f t="shared" si="7"/>
        <v>363.48</v>
      </c>
      <c r="O83" t="str">
        <f>VLOOKUP(E83,Store_Dim!$A$1:$E$21,3,FALSE)</f>
        <v>South</v>
      </c>
    </row>
    <row r="84" spans="1:15" x14ac:dyDescent="0.3">
      <c r="A84" t="s">
        <v>1908</v>
      </c>
      <c r="B84" s="2">
        <v>45518</v>
      </c>
      <c r="C84" t="s">
        <v>1181</v>
      </c>
      <c r="D84" t="s">
        <v>1730</v>
      </c>
      <c r="E84" t="s">
        <v>1807</v>
      </c>
      <c r="F84">
        <v>2</v>
      </c>
      <c r="G84">
        <f t="shared" si="4"/>
        <v>2</v>
      </c>
      <c r="H84">
        <v>601.33000000000004</v>
      </c>
      <c r="I84" s="14">
        <f t="shared" si="5"/>
        <v>601.33000000000004</v>
      </c>
      <c r="J84">
        <v>0.16</v>
      </c>
      <c r="K84" s="7">
        <f t="shared" si="6"/>
        <v>0.16</v>
      </c>
      <c r="L84" t="s">
        <v>1826</v>
      </c>
      <c r="M84">
        <v>1010.2344000000001</v>
      </c>
      <c r="N84" s="14">
        <f t="shared" si="7"/>
        <v>1202.5</v>
      </c>
      <c r="O84" t="str">
        <f>VLOOKUP(E84,Store_Dim!$A$1:$E$21,3,FALSE)</f>
        <v>North</v>
      </c>
    </row>
    <row r="85" spans="1:15" x14ac:dyDescent="0.3">
      <c r="A85" t="s">
        <v>1909</v>
      </c>
      <c r="B85" s="2">
        <v>45427</v>
      </c>
      <c r="C85" t="s">
        <v>1254</v>
      </c>
      <c r="D85" t="s">
        <v>1582</v>
      </c>
      <c r="E85" t="s">
        <v>1810</v>
      </c>
      <c r="F85">
        <v>4</v>
      </c>
      <c r="G85">
        <f t="shared" si="4"/>
        <v>4</v>
      </c>
      <c r="H85">
        <v>34.39</v>
      </c>
      <c r="I85" s="14">
        <f t="shared" si="5"/>
        <v>34.39</v>
      </c>
      <c r="J85">
        <v>0.03</v>
      </c>
      <c r="K85" s="7">
        <f t="shared" si="6"/>
        <v>0.03</v>
      </c>
      <c r="L85" t="s">
        <v>1826</v>
      </c>
      <c r="M85">
        <v>133.4332</v>
      </c>
      <c r="N85" s="14">
        <f t="shared" si="7"/>
        <v>137.53</v>
      </c>
      <c r="O85" t="str">
        <f>VLOOKUP(E85,Store_Dim!$A$1:$E$21,3,FALSE)</f>
        <v>East</v>
      </c>
    </row>
    <row r="86" spans="1:15" x14ac:dyDescent="0.3">
      <c r="A86" t="s">
        <v>1910</v>
      </c>
      <c r="B86" s="2">
        <v>45268</v>
      </c>
      <c r="C86" t="s">
        <v>1313</v>
      </c>
      <c r="D86" t="s">
        <v>1640</v>
      </c>
      <c r="E86" t="s">
        <v>1807</v>
      </c>
      <c r="F86">
        <v>1</v>
      </c>
      <c r="G86">
        <f t="shared" si="4"/>
        <v>1</v>
      </c>
      <c r="H86">
        <v>773.57</v>
      </c>
      <c r="I86" s="14">
        <f t="shared" si="5"/>
        <v>773.57</v>
      </c>
      <c r="J86">
        <v>0.05</v>
      </c>
      <c r="K86" s="7">
        <f t="shared" si="6"/>
        <v>0.05</v>
      </c>
      <c r="L86" t="s">
        <v>1829</v>
      </c>
      <c r="N86" s="14">
        <f t="shared" si="7"/>
        <v>773.5200000000001</v>
      </c>
      <c r="O86" t="str">
        <f>VLOOKUP(E86,Store_Dim!$A$1:$E$21,3,FALSE)</f>
        <v>North</v>
      </c>
    </row>
    <row r="87" spans="1:15" x14ac:dyDescent="0.3">
      <c r="A87" t="s">
        <v>1911</v>
      </c>
      <c r="B87" s="2">
        <v>45282</v>
      </c>
      <c r="C87" t="s">
        <v>205</v>
      </c>
      <c r="D87" t="s">
        <v>1724</v>
      </c>
      <c r="E87" t="s">
        <v>1779</v>
      </c>
      <c r="F87">
        <v>4</v>
      </c>
      <c r="G87">
        <f t="shared" si="4"/>
        <v>4</v>
      </c>
      <c r="H87">
        <v>127.1</v>
      </c>
      <c r="I87" s="14">
        <f t="shared" si="5"/>
        <v>127.1</v>
      </c>
      <c r="J87">
        <v>0.24</v>
      </c>
      <c r="K87" s="7">
        <f t="shared" si="6"/>
        <v>0.24</v>
      </c>
      <c r="L87" t="s">
        <v>1829</v>
      </c>
      <c r="M87">
        <v>386.38400000000001</v>
      </c>
      <c r="N87" s="14">
        <f t="shared" si="7"/>
        <v>508.15999999999997</v>
      </c>
      <c r="O87" t="str">
        <f>VLOOKUP(E87,Store_Dim!$A$1:$E$21,3,FALSE)</f>
        <v>South</v>
      </c>
    </row>
    <row r="88" spans="1:15" x14ac:dyDescent="0.3">
      <c r="A88" t="s">
        <v>1912</v>
      </c>
      <c r="B88" s="2">
        <v>45545</v>
      </c>
      <c r="C88" t="s">
        <v>957</v>
      </c>
      <c r="D88" t="s">
        <v>1588</v>
      </c>
      <c r="E88" t="s">
        <v>1766</v>
      </c>
      <c r="F88">
        <v>3</v>
      </c>
      <c r="G88">
        <f t="shared" si="4"/>
        <v>3</v>
      </c>
      <c r="H88">
        <v>899.58</v>
      </c>
      <c r="I88" s="14">
        <f t="shared" si="5"/>
        <v>899.58</v>
      </c>
      <c r="J88">
        <v>0.28000000000000003</v>
      </c>
      <c r="K88" s="7">
        <f t="shared" si="6"/>
        <v>0.28000000000000003</v>
      </c>
      <c r="L88" t="s">
        <v>1826</v>
      </c>
      <c r="M88">
        <v>1943.0927999999999</v>
      </c>
      <c r="N88" s="14">
        <f t="shared" si="7"/>
        <v>2698.46</v>
      </c>
      <c r="O88" t="str">
        <f>VLOOKUP(E88,Store_Dim!$A$1:$E$21,3,FALSE)</f>
        <v>North</v>
      </c>
    </row>
    <row r="89" spans="1:15" x14ac:dyDescent="0.3">
      <c r="A89" t="s">
        <v>1913</v>
      </c>
      <c r="B89" s="2">
        <v>45755</v>
      </c>
      <c r="C89" t="s">
        <v>1029</v>
      </c>
      <c r="D89" t="s">
        <v>1546</v>
      </c>
      <c r="E89" t="s">
        <v>1789</v>
      </c>
      <c r="F89">
        <v>3</v>
      </c>
      <c r="G89">
        <f t="shared" si="4"/>
        <v>3</v>
      </c>
      <c r="H89">
        <v>964.39</v>
      </c>
      <c r="I89" s="14">
        <f t="shared" si="5"/>
        <v>964.39</v>
      </c>
      <c r="J89">
        <v>0.04</v>
      </c>
      <c r="K89" s="7">
        <f t="shared" si="6"/>
        <v>0.04</v>
      </c>
      <c r="L89" t="s">
        <v>1824</v>
      </c>
      <c r="M89">
        <v>2777.4432000000002</v>
      </c>
      <c r="N89" s="14">
        <f t="shared" si="7"/>
        <v>2893.13</v>
      </c>
      <c r="O89" t="str">
        <f>VLOOKUP(E89,Store_Dim!$A$1:$E$21,3,FALSE)</f>
        <v>East</v>
      </c>
    </row>
    <row r="90" spans="1:15" x14ac:dyDescent="0.3">
      <c r="A90" t="s">
        <v>1914</v>
      </c>
      <c r="B90" s="2">
        <v>45588</v>
      </c>
      <c r="C90" t="s">
        <v>604</v>
      </c>
      <c r="D90" t="s">
        <v>1624</v>
      </c>
      <c r="E90" t="s">
        <v>1752</v>
      </c>
      <c r="F90">
        <v>2</v>
      </c>
      <c r="G90">
        <f t="shared" si="4"/>
        <v>2</v>
      </c>
      <c r="H90">
        <v>217.83</v>
      </c>
      <c r="I90" s="14">
        <f t="shared" si="5"/>
        <v>217.83</v>
      </c>
      <c r="J90">
        <v>0.14000000000000001</v>
      </c>
      <c r="K90" s="7">
        <f t="shared" si="6"/>
        <v>0.14000000000000001</v>
      </c>
      <c r="L90" t="s">
        <v>1826</v>
      </c>
      <c r="M90">
        <v>374.66759999999999</v>
      </c>
      <c r="N90" s="14">
        <f t="shared" si="7"/>
        <v>435.52000000000004</v>
      </c>
      <c r="O90" t="str">
        <f>VLOOKUP(E90,Store_Dim!$A$1:$E$21,3,FALSE)</f>
        <v>East</v>
      </c>
    </row>
    <row r="91" spans="1:15" x14ac:dyDescent="0.3">
      <c r="A91" t="s">
        <v>1915</v>
      </c>
      <c r="B91" s="2">
        <v>45848</v>
      </c>
      <c r="C91" t="s">
        <v>484</v>
      </c>
      <c r="D91" t="s">
        <v>1582</v>
      </c>
      <c r="E91" t="s">
        <v>1757</v>
      </c>
      <c r="F91">
        <v>4</v>
      </c>
      <c r="G91">
        <f t="shared" si="4"/>
        <v>4</v>
      </c>
      <c r="H91">
        <v>187.71</v>
      </c>
      <c r="I91" s="14">
        <f t="shared" si="5"/>
        <v>187.71</v>
      </c>
      <c r="J91">
        <v>0.06</v>
      </c>
      <c r="K91" s="7">
        <f t="shared" si="6"/>
        <v>0.06</v>
      </c>
      <c r="L91" t="s">
        <v>1829</v>
      </c>
      <c r="M91">
        <v>705.78959999999995</v>
      </c>
      <c r="N91" s="14">
        <f t="shared" si="7"/>
        <v>750.78000000000009</v>
      </c>
      <c r="O91" t="str">
        <f>VLOOKUP(E91,Store_Dim!$A$1:$E$21,3,FALSE)</f>
        <v>North</v>
      </c>
    </row>
    <row r="92" spans="1:15" x14ac:dyDescent="0.3">
      <c r="A92" t="s">
        <v>1916</v>
      </c>
      <c r="B92" s="2">
        <v>45577</v>
      </c>
      <c r="C92" t="s">
        <v>52</v>
      </c>
      <c r="D92" t="s">
        <v>1614</v>
      </c>
      <c r="E92" t="s">
        <v>1810</v>
      </c>
      <c r="F92">
        <v>2</v>
      </c>
      <c r="G92">
        <f t="shared" si="4"/>
        <v>2</v>
      </c>
      <c r="H92">
        <v>350.12</v>
      </c>
      <c r="I92" s="14">
        <f t="shared" si="5"/>
        <v>350.12</v>
      </c>
      <c r="J92">
        <v>0.12</v>
      </c>
      <c r="K92" s="7">
        <f t="shared" si="6"/>
        <v>0.12</v>
      </c>
      <c r="L92" t="s">
        <v>1829</v>
      </c>
      <c r="M92">
        <v>616.21119999999996</v>
      </c>
      <c r="N92" s="14">
        <f t="shared" si="7"/>
        <v>700.12</v>
      </c>
      <c r="O92" t="str">
        <f>VLOOKUP(E92,Store_Dim!$A$1:$E$21,3,FALSE)</f>
        <v>East</v>
      </c>
    </row>
    <row r="93" spans="1:15" x14ac:dyDescent="0.3">
      <c r="A93" t="s">
        <v>1917</v>
      </c>
      <c r="B93" s="2">
        <v>45312</v>
      </c>
      <c r="C93" t="s">
        <v>1263</v>
      </c>
      <c r="D93" t="s">
        <v>1580</v>
      </c>
      <c r="E93" t="s">
        <v>1757</v>
      </c>
      <c r="F93">
        <v>4</v>
      </c>
      <c r="G93">
        <f t="shared" si="4"/>
        <v>4</v>
      </c>
      <c r="H93">
        <v>102.19</v>
      </c>
      <c r="I93" s="14">
        <f t="shared" si="5"/>
        <v>102.19</v>
      </c>
      <c r="J93">
        <v>0.17</v>
      </c>
      <c r="K93" s="7">
        <f t="shared" si="6"/>
        <v>0.17</v>
      </c>
      <c r="L93" t="s">
        <v>1826</v>
      </c>
      <c r="M93">
        <v>339.27080000000001</v>
      </c>
      <c r="N93" s="14">
        <f t="shared" si="7"/>
        <v>408.59</v>
      </c>
      <c r="O93" t="str">
        <f>VLOOKUP(E93,Store_Dim!$A$1:$E$21,3,FALSE)</f>
        <v>North</v>
      </c>
    </row>
    <row r="94" spans="1:15" x14ac:dyDescent="0.3">
      <c r="A94" t="s">
        <v>1918</v>
      </c>
      <c r="B94" s="2">
        <v>45350</v>
      </c>
      <c r="C94" t="s">
        <v>40</v>
      </c>
      <c r="D94" t="s">
        <v>1720</v>
      </c>
      <c r="E94" t="s">
        <v>1769</v>
      </c>
      <c r="F94">
        <v>1</v>
      </c>
      <c r="G94">
        <f t="shared" si="4"/>
        <v>1</v>
      </c>
      <c r="H94">
        <v>696.53</v>
      </c>
      <c r="I94" s="14">
        <f t="shared" si="5"/>
        <v>696.53</v>
      </c>
      <c r="J94">
        <v>0.17</v>
      </c>
      <c r="K94" s="7">
        <f t="shared" si="6"/>
        <v>0.17</v>
      </c>
      <c r="L94" t="s">
        <v>1824</v>
      </c>
      <c r="M94">
        <v>578.11989999999992</v>
      </c>
      <c r="N94" s="14">
        <f t="shared" si="7"/>
        <v>696.36</v>
      </c>
      <c r="O94" t="str">
        <f>VLOOKUP(E94,Store_Dim!$A$1:$E$21,3,FALSE)</f>
        <v>South</v>
      </c>
    </row>
    <row r="95" spans="1:15" x14ac:dyDescent="0.3">
      <c r="A95" t="s">
        <v>1919</v>
      </c>
      <c r="B95" s="2">
        <v>45657</v>
      </c>
      <c r="C95" t="s">
        <v>241</v>
      </c>
      <c r="D95" t="s">
        <v>1586</v>
      </c>
      <c r="E95" t="s">
        <v>1769</v>
      </c>
      <c r="F95">
        <v>2</v>
      </c>
      <c r="G95">
        <f t="shared" si="4"/>
        <v>2</v>
      </c>
      <c r="H95">
        <v>327.52</v>
      </c>
      <c r="I95" s="14">
        <f t="shared" si="5"/>
        <v>327.52</v>
      </c>
      <c r="J95">
        <v>0.15</v>
      </c>
      <c r="K95" s="7">
        <f t="shared" si="6"/>
        <v>0.15</v>
      </c>
      <c r="L95" t="s">
        <v>1826</v>
      </c>
      <c r="M95">
        <v>556.78399999999999</v>
      </c>
      <c r="N95" s="14">
        <f t="shared" si="7"/>
        <v>654.89</v>
      </c>
      <c r="O95" t="str">
        <f>VLOOKUP(E95,Store_Dim!$A$1:$E$21,3,FALSE)</f>
        <v>South</v>
      </c>
    </row>
    <row r="96" spans="1:15" x14ac:dyDescent="0.3">
      <c r="A96" t="s">
        <v>1920</v>
      </c>
      <c r="B96" s="2">
        <v>45530</v>
      </c>
      <c r="C96" t="s">
        <v>942</v>
      </c>
      <c r="D96" t="s">
        <v>1742</v>
      </c>
      <c r="E96" t="s">
        <v>1813</v>
      </c>
      <c r="F96">
        <v>2</v>
      </c>
      <c r="G96">
        <f t="shared" si="4"/>
        <v>2</v>
      </c>
      <c r="H96">
        <v>569.36</v>
      </c>
      <c r="I96" s="14">
        <f t="shared" si="5"/>
        <v>569.36</v>
      </c>
      <c r="J96">
        <v>0.01</v>
      </c>
      <c r="K96" s="7">
        <f t="shared" si="6"/>
        <v>0.01</v>
      </c>
      <c r="L96" t="s">
        <v>1826</v>
      </c>
      <c r="N96" s="14">
        <f t="shared" si="7"/>
        <v>1138.71</v>
      </c>
      <c r="O96" t="str">
        <f>VLOOKUP(E96,Store_Dim!$A$1:$E$21,3,FALSE)</f>
        <v>East</v>
      </c>
    </row>
    <row r="97" spans="1:15" x14ac:dyDescent="0.3">
      <c r="A97" t="s">
        <v>1921</v>
      </c>
      <c r="B97" s="2">
        <v>45556</v>
      </c>
      <c r="C97" t="s">
        <v>1011</v>
      </c>
      <c r="D97" t="s">
        <v>1746</v>
      </c>
      <c r="E97" t="s">
        <v>1776</v>
      </c>
      <c r="F97">
        <v>2</v>
      </c>
      <c r="G97">
        <f t="shared" si="4"/>
        <v>2</v>
      </c>
      <c r="H97">
        <v>68.290000000000006</v>
      </c>
      <c r="I97" s="14">
        <f t="shared" si="5"/>
        <v>68.290000000000006</v>
      </c>
      <c r="J97">
        <v>0.14000000000000001</v>
      </c>
      <c r="K97" s="7">
        <f t="shared" si="6"/>
        <v>0.14000000000000001</v>
      </c>
      <c r="L97" t="s">
        <v>1829</v>
      </c>
      <c r="M97">
        <v>117.4588</v>
      </c>
      <c r="N97" s="14">
        <f t="shared" si="7"/>
        <v>136.44000000000003</v>
      </c>
      <c r="O97" t="str">
        <f>VLOOKUP(E97,Store_Dim!$A$1:$E$21,3,FALSE)</f>
        <v>East</v>
      </c>
    </row>
    <row r="98" spans="1:15" x14ac:dyDescent="0.3">
      <c r="A98" t="s">
        <v>1922</v>
      </c>
      <c r="B98" s="2">
        <v>45523</v>
      </c>
      <c r="C98" t="s">
        <v>782</v>
      </c>
      <c r="D98" t="s">
        <v>1648</v>
      </c>
      <c r="E98" t="s">
        <v>1789</v>
      </c>
      <c r="F98">
        <v>1</v>
      </c>
      <c r="G98">
        <f t="shared" si="4"/>
        <v>1</v>
      </c>
      <c r="H98">
        <v>842.9</v>
      </c>
      <c r="I98" s="14">
        <f t="shared" si="5"/>
        <v>842.9</v>
      </c>
      <c r="J98">
        <v>0.06</v>
      </c>
      <c r="K98" s="7">
        <f t="shared" si="6"/>
        <v>0.06</v>
      </c>
      <c r="L98" t="s">
        <v>1829</v>
      </c>
      <c r="M98">
        <v>792.32599999999991</v>
      </c>
      <c r="N98" s="14">
        <f t="shared" si="7"/>
        <v>842.84</v>
      </c>
      <c r="O98" t="str">
        <f>VLOOKUP(E98,Store_Dim!$A$1:$E$21,3,FALSE)</f>
        <v>East</v>
      </c>
    </row>
    <row r="99" spans="1:15" x14ac:dyDescent="0.3">
      <c r="A99" t="s">
        <v>1923</v>
      </c>
      <c r="B99" s="2">
        <v>45587</v>
      </c>
      <c r="C99" t="s">
        <v>911</v>
      </c>
      <c r="D99" t="s">
        <v>1551</v>
      </c>
      <c r="E99" t="s">
        <v>1766</v>
      </c>
      <c r="F99">
        <v>3</v>
      </c>
      <c r="G99">
        <f t="shared" si="4"/>
        <v>3</v>
      </c>
      <c r="H99">
        <v>751.94</v>
      </c>
      <c r="I99" s="14">
        <f t="shared" si="5"/>
        <v>751.94</v>
      </c>
      <c r="J99">
        <v>0.26</v>
      </c>
      <c r="K99" s="7">
        <f t="shared" si="6"/>
        <v>0.26</v>
      </c>
      <c r="L99" t="s">
        <v>1826</v>
      </c>
      <c r="M99">
        <v>1669.3068000000001</v>
      </c>
      <c r="N99" s="14">
        <f t="shared" si="7"/>
        <v>2255.56</v>
      </c>
      <c r="O99" t="str">
        <f>VLOOKUP(E99,Store_Dim!$A$1:$E$21,3,FALSE)</f>
        <v>North</v>
      </c>
    </row>
    <row r="100" spans="1:15" x14ac:dyDescent="0.3">
      <c r="A100" t="s">
        <v>1924</v>
      </c>
      <c r="B100" s="2">
        <v>45580</v>
      </c>
      <c r="C100" t="s">
        <v>449</v>
      </c>
      <c r="D100" t="s">
        <v>1660</v>
      </c>
      <c r="E100" t="s">
        <v>1779</v>
      </c>
      <c r="F100">
        <v>4</v>
      </c>
      <c r="G100">
        <f t="shared" si="4"/>
        <v>4</v>
      </c>
      <c r="H100">
        <v>476.28</v>
      </c>
      <c r="I100" s="14">
        <f t="shared" si="5"/>
        <v>476.28</v>
      </c>
      <c r="J100">
        <v>0.17</v>
      </c>
      <c r="K100" s="7">
        <f t="shared" si="6"/>
        <v>0.17</v>
      </c>
      <c r="L100" t="s">
        <v>1824</v>
      </c>
      <c r="M100">
        <v>1581.2496000000001</v>
      </c>
      <c r="N100" s="14">
        <f t="shared" si="7"/>
        <v>1904.9499999999998</v>
      </c>
      <c r="O100" t="str">
        <f>VLOOKUP(E100,Store_Dim!$A$1:$E$21,3,FALSE)</f>
        <v>South</v>
      </c>
    </row>
    <row r="101" spans="1:15" x14ac:dyDescent="0.3">
      <c r="A101" t="s">
        <v>1925</v>
      </c>
      <c r="B101" s="2">
        <v>45479</v>
      </c>
      <c r="C101" t="s">
        <v>1023</v>
      </c>
      <c r="D101" t="s">
        <v>1656</v>
      </c>
      <c r="E101" t="s">
        <v>1766</v>
      </c>
      <c r="F101">
        <v>3</v>
      </c>
      <c r="G101">
        <f t="shared" si="4"/>
        <v>3</v>
      </c>
      <c r="H101">
        <v>541.99</v>
      </c>
      <c r="I101" s="14">
        <f t="shared" si="5"/>
        <v>541.99</v>
      </c>
      <c r="J101">
        <v>0.24</v>
      </c>
      <c r="K101" s="7">
        <f t="shared" si="6"/>
        <v>0.24</v>
      </c>
      <c r="L101" t="s">
        <v>1829</v>
      </c>
      <c r="M101">
        <v>1235.7372</v>
      </c>
      <c r="N101" s="14">
        <f t="shared" si="7"/>
        <v>1625.73</v>
      </c>
      <c r="O101" t="str">
        <f>VLOOKUP(E101,Store_Dim!$A$1:$E$21,3,FALSE)</f>
        <v>North</v>
      </c>
    </row>
    <row r="102" spans="1:15" x14ac:dyDescent="0.3">
      <c r="A102" t="s">
        <v>1926</v>
      </c>
      <c r="B102" s="2">
        <v>45677</v>
      </c>
      <c r="C102" t="s">
        <v>1154</v>
      </c>
      <c r="D102" t="s">
        <v>1614</v>
      </c>
      <c r="E102" t="s">
        <v>1773</v>
      </c>
      <c r="F102">
        <v>2</v>
      </c>
      <c r="G102">
        <f t="shared" si="4"/>
        <v>2</v>
      </c>
      <c r="H102">
        <v>401.5</v>
      </c>
      <c r="I102" s="14">
        <f t="shared" si="5"/>
        <v>401.5</v>
      </c>
      <c r="J102">
        <v>0.18</v>
      </c>
      <c r="K102" s="7">
        <f t="shared" si="6"/>
        <v>0.18</v>
      </c>
      <c r="L102" t="s">
        <v>1824</v>
      </c>
      <c r="M102">
        <v>658.46</v>
      </c>
      <c r="N102" s="14">
        <f t="shared" si="7"/>
        <v>802.82</v>
      </c>
      <c r="O102" t="str">
        <f>VLOOKUP(E102,Store_Dim!$A$1:$E$21,3,FALSE)</f>
        <v>North</v>
      </c>
    </row>
    <row r="103" spans="1:15" x14ac:dyDescent="0.3">
      <c r="A103" t="s">
        <v>1927</v>
      </c>
      <c r="B103" s="2">
        <v>45453</v>
      </c>
      <c r="C103" t="s">
        <v>304</v>
      </c>
      <c r="D103" t="s">
        <v>1598</v>
      </c>
      <c r="E103" t="s">
        <v>1797</v>
      </c>
      <c r="F103">
        <v>3</v>
      </c>
      <c r="G103">
        <f t="shared" si="4"/>
        <v>3</v>
      </c>
      <c r="H103">
        <v>359.56</v>
      </c>
      <c r="I103" s="14">
        <f t="shared" si="5"/>
        <v>359.56</v>
      </c>
      <c r="J103">
        <v>0.17</v>
      </c>
      <c r="K103" s="7">
        <f t="shared" si="6"/>
        <v>0.17</v>
      </c>
      <c r="L103" t="s">
        <v>1826</v>
      </c>
      <c r="M103">
        <v>895.30439999999999</v>
      </c>
      <c r="N103" s="14">
        <f t="shared" si="7"/>
        <v>1078.51</v>
      </c>
      <c r="O103" t="str">
        <f>VLOOKUP(E103,Store_Dim!$A$1:$E$21,3,FALSE)</f>
        <v>East</v>
      </c>
    </row>
    <row r="104" spans="1:15" x14ac:dyDescent="0.3">
      <c r="A104" t="s">
        <v>1928</v>
      </c>
      <c r="B104" s="2">
        <v>45552</v>
      </c>
      <c r="C104" t="s">
        <v>347</v>
      </c>
      <c r="D104" t="s">
        <v>1708</v>
      </c>
      <c r="E104" t="s">
        <v>1794</v>
      </c>
      <c r="F104">
        <v>2</v>
      </c>
      <c r="G104">
        <f t="shared" si="4"/>
        <v>2</v>
      </c>
      <c r="H104">
        <v>471.88</v>
      </c>
      <c r="I104" s="14">
        <f t="shared" si="5"/>
        <v>471.88</v>
      </c>
      <c r="J104">
        <v>0.24</v>
      </c>
      <c r="K104" s="7">
        <f t="shared" si="6"/>
        <v>0.24</v>
      </c>
      <c r="L104" t="s">
        <v>1826</v>
      </c>
      <c r="M104">
        <v>717.25760000000002</v>
      </c>
      <c r="N104" s="14">
        <f t="shared" si="7"/>
        <v>943.52</v>
      </c>
      <c r="O104" t="str">
        <f>VLOOKUP(E104,Store_Dim!$A$1:$E$21,3,FALSE)</f>
        <v>North</v>
      </c>
    </row>
    <row r="105" spans="1:15" x14ac:dyDescent="0.3">
      <c r="A105" t="s">
        <v>1929</v>
      </c>
      <c r="B105" s="2">
        <v>45907</v>
      </c>
      <c r="C105" t="s">
        <v>601</v>
      </c>
      <c r="D105" t="s">
        <v>1616</v>
      </c>
      <c r="E105" t="s">
        <v>1769</v>
      </c>
      <c r="F105">
        <v>4</v>
      </c>
      <c r="G105">
        <f t="shared" si="4"/>
        <v>4</v>
      </c>
      <c r="H105">
        <v>925.19</v>
      </c>
      <c r="I105" s="14">
        <f t="shared" si="5"/>
        <v>925.19</v>
      </c>
      <c r="J105">
        <v>0.19</v>
      </c>
      <c r="K105" s="7">
        <f t="shared" si="6"/>
        <v>0.19</v>
      </c>
      <c r="L105" t="s">
        <v>1826</v>
      </c>
      <c r="M105">
        <v>2997.615600000001</v>
      </c>
      <c r="N105" s="14">
        <f t="shared" si="7"/>
        <v>3700.57</v>
      </c>
      <c r="O105" t="str">
        <f>VLOOKUP(E105,Store_Dim!$A$1:$E$21,3,FALSE)</f>
        <v>South</v>
      </c>
    </row>
    <row r="106" spans="1:15" x14ac:dyDescent="0.3">
      <c r="A106" t="s">
        <v>1930</v>
      </c>
      <c r="B106" s="2">
        <v>45330</v>
      </c>
      <c r="C106" t="s">
        <v>121</v>
      </c>
      <c r="D106" t="s">
        <v>1720</v>
      </c>
      <c r="E106" t="s">
        <v>1792</v>
      </c>
      <c r="F106">
        <v>2</v>
      </c>
      <c r="G106">
        <f t="shared" si="4"/>
        <v>2</v>
      </c>
      <c r="H106">
        <v>879.63</v>
      </c>
      <c r="I106" s="14">
        <f t="shared" si="5"/>
        <v>879.63</v>
      </c>
      <c r="J106">
        <v>7.0000000000000007E-2</v>
      </c>
      <c r="K106" s="7">
        <f t="shared" si="6"/>
        <v>7.0000000000000007E-2</v>
      </c>
      <c r="L106" t="s">
        <v>1829</v>
      </c>
      <c r="M106">
        <v>1636.1117999999999</v>
      </c>
      <c r="N106" s="14">
        <f t="shared" si="7"/>
        <v>1759.19</v>
      </c>
      <c r="O106" t="str">
        <f>VLOOKUP(E106,Store_Dim!$A$1:$E$21,3,FALSE)</f>
        <v>South</v>
      </c>
    </row>
    <row r="107" spans="1:15" x14ac:dyDescent="0.3">
      <c r="A107" t="s">
        <v>1931</v>
      </c>
      <c r="B107" s="2">
        <v>45214</v>
      </c>
      <c r="C107" t="s">
        <v>20</v>
      </c>
      <c r="D107" t="s">
        <v>1706</v>
      </c>
      <c r="E107" t="s">
        <v>1807</v>
      </c>
      <c r="F107">
        <v>2</v>
      </c>
      <c r="G107">
        <f t="shared" si="4"/>
        <v>2</v>
      </c>
      <c r="H107">
        <v>418.23</v>
      </c>
      <c r="I107" s="14">
        <f t="shared" si="5"/>
        <v>418.23</v>
      </c>
      <c r="J107">
        <v>0.28000000000000003</v>
      </c>
      <c r="K107" s="7">
        <f t="shared" si="6"/>
        <v>0.28000000000000003</v>
      </c>
      <c r="L107" t="s">
        <v>1824</v>
      </c>
      <c r="M107">
        <v>602.25120000000004</v>
      </c>
      <c r="N107" s="14">
        <f t="shared" si="7"/>
        <v>836.18000000000006</v>
      </c>
      <c r="O107" t="str">
        <f>VLOOKUP(E107,Store_Dim!$A$1:$E$21,3,FALSE)</f>
        <v>North</v>
      </c>
    </row>
    <row r="108" spans="1:15" x14ac:dyDescent="0.3">
      <c r="A108" t="s">
        <v>1932</v>
      </c>
      <c r="B108" s="2">
        <v>45891</v>
      </c>
      <c r="C108" t="s">
        <v>857</v>
      </c>
      <c r="D108" t="s">
        <v>1586</v>
      </c>
      <c r="E108" t="s">
        <v>1810</v>
      </c>
      <c r="F108">
        <v>3</v>
      </c>
      <c r="G108">
        <f t="shared" si="4"/>
        <v>3</v>
      </c>
      <c r="H108">
        <v>551.72</v>
      </c>
      <c r="I108" s="14">
        <f t="shared" si="5"/>
        <v>551.72</v>
      </c>
      <c r="J108">
        <v>0.03</v>
      </c>
      <c r="K108" s="7">
        <f t="shared" si="6"/>
        <v>0.03</v>
      </c>
      <c r="L108" t="s">
        <v>1829</v>
      </c>
      <c r="M108">
        <v>1605.5052000000001</v>
      </c>
      <c r="N108" s="14">
        <f t="shared" si="7"/>
        <v>1655.13</v>
      </c>
      <c r="O108" t="str">
        <f>VLOOKUP(E108,Store_Dim!$A$1:$E$21,3,FALSE)</f>
        <v>East</v>
      </c>
    </row>
    <row r="109" spans="1:15" x14ac:dyDescent="0.3">
      <c r="A109" t="s">
        <v>1933</v>
      </c>
      <c r="B109" s="2">
        <v>45323</v>
      </c>
      <c r="C109" t="s">
        <v>1062</v>
      </c>
      <c r="D109" t="s">
        <v>1720</v>
      </c>
      <c r="E109" t="s">
        <v>1779</v>
      </c>
      <c r="F109">
        <v>4</v>
      </c>
      <c r="G109">
        <f t="shared" si="4"/>
        <v>4</v>
      </c>
      <c r="H109">
        <v>525.61</v>
      </c>
      <c r="I109" s="14">
        <f t="shared" si="5"/>
        <v>525.61</v>
      </c>
      <c r="J109">
        <v>0.02</v>
      </c>
      <c r="K109" s="7">
        <f t="shared" si="6"/>
        <v>0.02</v>
      </c>
      <c r="L109" t="s">
        <v>1826</v>
      </c>
      <c r="M109">
        <v>2060.3912</v>
      </c>
      <c r="N109" s="14">
        <f t="shared" si="7"/>
        <v>2102.42</v>
      </c>
      <c r="O109" t="str">
        <f>VLOOKUP(E109,Store_Dim!$A$1:$E$21,3,FALSE)</f>
        <v>South</v>
      </c>
    </row>
    <row r="110" spans="1:15" x14ac:dyDescent="0.3">
      <c r="A110" t="s">
        <v>1934</v>
      </c>
      <c r="B110" s="2">
        <v>45785</v>
      </c>
      <c r="C110" t="s">
        <v>160</v>
      </c>
      <c r="D110" t="s">
        <v>1592</v>
      </c>
      <c r="E110" t="s">
        <v>1797</v>
      </c>
      <c r="F110">
        <v>3</v>
      </c>
      <c r="G110">
        <f t="shared" si="4"/>
        <v>3</v>
      </c>
      <c r="H110">
        <v>815.3</v>
      </c>
      <c r="I110" s="14">
        <f t="shared" si="5"/>
        <v>815.3</v>
      </c>
      <c r="J110">
        <v>0.03</v>
      </c>
      <c r="K110" s="7">
        <f t="shared" si="6"/>
        <v>0.03</v>
      </c>
      <c r="L110" t="s">
        <v>1824</v>
      </c>
      <c r="M110">
        <v>2372.5230000000001</v>
      </c>
      <c r="N110" s="14">
        <f t="shared" si="7"/>
        <v>2445.8699999999994</v>
      </c>
      <c r="O110" t="str">
        <f>VLOOKUP(E110,Store_Dim!$A$1:$E$21,3,FALSE)</f>
        <v>East</v>
      </c>
    </row>
    <row r="111" spans="1:15" x14ac:dyDescent="0.3">
      <c r="A111" t="s">
        <v>1935</v>
      </c>
      <c r="B111" s="2">
        <v>45738</v>
      </c>
      <c r="C111" t="s">
        <v>696</v>
      </c>
      <c r="D111" t="s">
        <v>1730</v>
      </c>
      <c r="E111" t="s">
        <v>1752</v>
      </c>
      <c r="F111">
        <v>3</v>
      </c>
      <c r="G111">
        <f t="shared" si="4"/>
        <v>3</v>
      </c>
      <c r="H111">
        <v>376.46</v>
      </c>
      <c r="I111" s="14">
        <f t="shared" si="5"/>
        <v>376.46</v>
      </c>
      <c r="J111">
        <v>0.09</v>
      </c>
      <c r="K111" s="7">
        <f t="shared" si="6"/>
        <v>0.09</v>
      </c>
      <c r="L111" t="s">
        <v>1829</v>
      </c>
      <c r="M111">
        <v>1027.7357999999999</v>
      </c>
      <c r="N111" s="14">
        <f t="shared" si="7"/>
        <v>1129.29</v>
      </c>
      <c r="O111" t="str">
        <f>VLOOKUP(E111,Store_Dim!$A$1:$E$21,3,FALSE)</f>
        <v>East</v>
      </c>
    </row>
    <row r="112" spans="1:15" x14ac:dyDescent="0.3">
      <c r="A112" t="s">
        <v>1936</v>
      </c>
      <c r="B112" s="2">
        <v>45851</v>
      </c>
      <c r="C112" t="s">
        <v>40</v>
      </c>
      <c r="D112" t="s">
        <v>1632</v>
      </c>
      <c r="E112" t="s">
        <v>1782</v>
      </c>
      <c r="F112">
        <v>4</v>
      </c>
      <c r="G112">
        <f t="shared" si="4"/>
        <v>4</v>
      </c>
      <c r="H112">
        <v>239.83</v>
      </c>
      <c r="I112" s="14">
        <f t="shared" si="5"/>
        <v>239.83</v>
      </c>
      <c r="J112">
        <v>0.08</v>
      </c>
      <c r="K112" s="7">
        <f t="shared" si="6"/>
        <v>0.08</v>
      </c>
      <c r="L112" t="s">
        <v>1824</v>
      </c>
      <c r="M112">
        <v>882.57440000000008</v>
      </c>
      <c r="N112" s="14">
        <f t="shared" si="7"/>
        <v>959.24</v>
      </c>
      <c r="O112" t="str">
        <f>VLOOKUP(E112,Store_Dim!$A$1:$E$21,3,FALSE)</f>
        <v>West</v>
      </c>
    </row>
    <row r="113" spans="1:15" x14ac:dyDescent="0.3">
      <c r="A113" t="s">
        <v>1937</v>
      </c>
      <c r="B113" s="2">
        <v>45798</v>
      </c>
      <c r="C113" t="s">
        <v>414</v>
      </c>
      <c r="D113" t="s">
        <v>1728</v>
      </c>
      <c r="E113" t="s">
        <v>1766</v>
      </c>
      <c r="F113">
        <v>2</v>
      </c>
      <c r="G113">
        <f t="shared" si="4"/>
        <v>2</v>
      </c>
      <c r="H113">
        <v>845.71</v>
      </c>
      <c r="I113" s="14">
        <f t="shared" si="5"/>
        <v>845.71</v>
      </c>
      <c r="J113">
        <v>0.01</v>
      </c>
      <c r="K113" s="7">
        <f t="shared" si="6"/>
        <v>0.01</v>
      </c>
      <c r="L113" t="s">
        <v>1826</v>
      </c>
      <c r="M113">
        <v>1674.5057999999999</v>
      </c>
      <c r="N113" s="14">
        <f t="shared" si="7"/>
        <v>1691.41</v>
      </c>
      <c r="O113" t="str">
        <f>VLOOKUP(E113,Store_Dim!$A$1:$E$21,3,FALSE)</f>
        <v>North</v>
      </c>
    </row>
    <row r="114" spans="1:15" x14ac:dyDescent="0.3">
      <c r="A114" t="s">
        <v>1938</v>
      </c>
      <c r="B114" s="2">
        <v>45705</v>
      </c>
      <c r="C114" t="s">
        <v>314</v>
      </c>
      <c r="D114" t="s">
        <v>1700</v>
      </c>
      <c r="E114" t="s">
        <v>1797</v>
      </c>
      <c r="F114">
        <v>3</v>
      </c>
      <c r="G114">
        <f t="shared" si="4"/>
        <v>3</v>
      </c>
      <c r="H114">
        <v>948.69</v>
      </c>
      <c r="I114" s="14">
        <f t="shared" si="5"/>
        <v>948.69</v>
      </c>
      <c r="J114">
        <v>0.28999999999999998</v>
      </c>
      <c r="K114" s="7">
        <f t="shared" si="6"/>
        <v>0.28999999999999998</v>
      </c>
      <c r="L114" t="s">
        <v>1824</v>
      </c>
      <c r="M114">
        <v>2020.7097000000001</v>
      </c>
      <c r="N114" s="14">
        <f t="shared" si="7"/>
        <v>2845.78</v>
      </c>
      <c r="O114" t="str">
        <f>VLOOKUP(E114,Store_Dim!$A$1:$E$21,3,FALSE)</f>
        <v>East</v>
      </c>
    </row>
    <row r="115" spans="1:15" x14ac:dyDescent="0.3">
      <c r="A115" t="s">
        <v>1939</v>
      </c>
      <c r="B115" s="2">
        <v>45413</v>
      </c>
      <c r="C115" t="s">
        <v>1440</v>
      </c>
      <c r="D115" t="s">
        <v>1602</v>
      </c>
      <c r="E115" t="s">
        <v>1789</v>
      </c>
      <c r="F115">
        <v>1</v>
      </c>
      <c r="G115">
        <f t="shared" si="4"/>
        <v>1</v>
      </c>
      <c r="H115">
        <v>281.97000000000003</v>
      </c>
      <c r="I115" s="14">
        <f t="shared" si="5"/>
        <v>281.97000000000003</v>
      </c>
      <c r="J115">
        <v>0.2</v>
      </c>
      <c r="K115" s="7">
        <f t="shared" si="6"/>
        <v>0.2</v>
      </c>
      <c r="L115" t="s">
        <v>1826</v>
      </c>
      <c r="M115">
        <v>225.57599999999999</v>
      </c>
      <c r="N115" s="14">
        <f t="shared" si="7"/>
        <v>281.77000000000004</v>
      </c>
      <c r="O115" t="str">
        <f>VLOOKUP(E115,Store_Dim!$A$1:$E$21,3,FALSE)</f>
        <v>East</v>
      </c>
    </row>
    <row r="116" spans="1:15" x14ac:dyDescent="0.3">
      <c r="A116" t="s">
        <v>1940</v>
      </c>
      <c r="B116" s="2">
        <v>45482</v>
      </c>
      <c r="C116" t="s">
        <v>511</v>
      </c>
      <c r="D116" t="s">
        <v>1730</v>
      </c>
      <c r="E116" t="s">
        <v>1769</v>
      </c>
      <c r="F116">
        <v>2</v>
      </c>
      <c r="G116">
        <f t="shared" si="4"/>
        <v>2</v>
      </c>
      <c r="H116">
        <v>731.01</v>
      </c>
      <c r="I116" s="14">
        <f t="shared" si="5"/>
        <v>731.01</v>
      </c>
      <c r="J116">
        <v>0.05</v>
      </c>
      <c r="K116" s="7">
        <f t="shared" si="6"/>
        <v>0.05</v>
      </c>
      <c r="L116" t="s">
        <v>1826</v>
      </c>
      <c r="M116">
        <v>1388.9190000000001</v>
      </c>
      <c r="N116" s="14">
        <f t="shared" si="7"/>
        <v>1461.97</v>
      </c>
      <c r="O116" t="str">
        <f>VLOOKUP(E116,Store_Dim!$A$1:$E$21,3,FALSE)</f>
        <v>South</v>
      </c>
    </row>
    <row r="117" spans="1:15" x14ac:dyDescent="0.3">
      <c r="A117" t="s">
        <v>1941</v>
      </c>
      <c r="B117" s="2">
        <v>45925</v>
      </c>
      <c r="C117" t="s">
        <v>821</v>
      </c>
      <c r="D117" t="s">
        <v>1718</v>
      </c>
      <c r="E117" t="s">
        <v>1779</v>
      </c>
      <c r="F117">
        <v>4</v>
      </c>
      <c r="G117">
        <f t="shared" si="4"/>
        <v>4</v>
      </c>
      <c r="H117">
        <v>930.85</v>
      </c>
      <c r="I117" s="14">
        <f t="shared" si="5"/>
        <v>930.85</v>
      </c>
      <c r="J117">
        <v>0.13</v>
      </c>
      <c r="K117" s="7">
        <f t="shared" si="6"/>
        <v>0.13</v>
      </c>
      <c r="L117" t="s">
        <v>1826</v>
      </c>
      <c r="M117">
        <v>3239.3580000000002</v>
      </c>
      <c r="N117" s="14">
        <f t="shared" si="7"/>
        <v>3723.27</v>
      </c>
      <c r="O117" t="str">
        <f>VLOOKUP(E117,Store_Dim!$A$1:$E$21,3,FALSE)</f>
        <v>South</v>
      </c>
    </row>
    <row r="118" spans="1:15" x14ac:dyDescent="0.3">
      <c r="A118" t="s">
        <v>1942</v>
      </c>
      <c r="B118" s="2">
        <v>45420</v>
      </c>
      <c r="C118" t="s">
        <v>1301</v>
      </c>
      <c r="D118" t="s">
        <v>1551</v>
      </c>
      <c r="E118" t="s">
        <v>1782</v>
      </c>
      <c r="F118">
        <v>4</v>
      </c>
      <c r="G118">
        <f t="shared" si="4"/>
        <v>4</v>
      </c>
      <c r="H118">
        <v>770.77</v>
      </c>
      <c r="I118" s="14">
        <f t="shared" si="5"/>
        <v>770.77</v>
      </c>
      <c r="J118">
        <v>0.22</v>
      </c>
      <c r="K118" s="7">
        <f t="shared" si="6"/>
        <v>0.22</v>
      </c>
      <c r="L118" t="s">
        <v>1824</v>
      </c>
      <c r="M118">
        <v>2404.8024</v>
      </c>
      <c r="N118" s="14">
        <f t="shared" si="7"/>
        <v>3082.86</v>
      </c>
      <c r="O118" t="str">
        <f>VLOOKUP(E118,Store_Dim!$A$1:$E$21,3,FALSE)</f>
        <v>West</v>
      </c>
    </row>
    <row r="119" spans="1:15" x14ac:dyDescent="0.3">
      <c r="A119" t="s">
        <v>1943</v>
      </c>
      <c r="B119" s="2">
        <v>45554</v>
      </c>
      <c r="C119" t="s">
        <v>247</v>
      </c>
      <c r="D119" t="s">
        <v>1640</v>
      </c>
      <c r="E119" t="s">
        <v>1769</v>
      </c>
      <c r="F119">
        <v>3</v>
      </c>
      <c r="G119">
        <f t="shared" si="4"/>
        <v>3</v>
      </c>
      <c r="H119">
        <v>479.63</v>
      </c>
      <c r="I119" s="14">
        <f t="shared" si="5"/>
        <v>479.63</v>
      </c>
      <c r="J119">
        <v>0.3</v>
      </c>
      <c r="K119" s="7">
        <f t="shared" si="6"/>
        <v>0.3</v>
      </c>
      <c r="L119" t="s">
        <v>1826</v>
      </c>
      <c r="M119">
        <v>1007.223</v>
      </c>
      <c r="N119" s="14">
        <f t="shared" si="7"/>
        <v>1438.59</v>
      </c>
      <c r="O119" t="str">
        <f>VLOOKUP(E119,Store_Dim!$A$1:$E$21,3,FALSE)</f>
        <v>South</v>
      </c>
    </row>
    <row r="120" spans="1:15" x14ac:dyDescent="0.3">
      <c r="A120" t="s">
        <v>1944</v>
      </c>
      <c r="B120" s="2">
        <v>45405</v>
      </c>
      <c r="C120" t="s">
        <v>372</v>
      </c>
      <c r="D120" t="s">
        <v>1626</v>
      </c>
      <c r="E120" t="s">
        <v>1792</v>
      </c>
      <c r="F120">
        <v>1</v>
      </c>
      <c r="G120">
        <f t="shared" si="4"/>
        <v>1</v>
      </c>
      <c r="H120">
        <v>165</v>
      </c>
      <c r="I120" s="14">
        <f t="shared" si="5"/>
        <v>165</v>
      </c>
      <c r="J120">
        <v>0.3</v>
      </c>
      <c r="K120" s="7">
        <f t="shared" si="6"/>
        <v>0.3</v>
      </c>
      <c r="L120" t="s">
        <v>1829</v>
      </c>
      <c r="M120">
        <v>115.5</v>
      </c>
      <c r="N120" s="14">
        <f t="shared" si="7"/>
        <v>164.7</v>
      </c>
      <c r="O120" t="str">
        <f>VLOOKUP(E120,Store_Dim!$A$1:$E$21,3,FALSE)</f>
        <v>South</v>
      </c>
    </row>
    <row r="121" spans="1:15" x14ac:dyDescent="0.3">
      <c r="A121" t="s">
        <v>1945</v>
      </c>
      <c r="B121" s="2">
        <v>45503</v>
      </c>
      <c r="C121" t="s">
        <v>529</v>
      </c>
      <c r="D121" t="s">
        <v>1586</v>
      </c>
      <c r="E121" t="s">
        <v>1782</v>
      </c>
      <c r="F121">
        <v>2</v>
      </c>
      <c r="G121">
        <f t="shared" si="4"/>
        <v>2</v>
      </c>
      <c r="H121">
        <v>151.51</v>
      </c>
      <c r="I121" s="14">
        <f t="shared" si="5"/>
        <v>151.51</v>
      </c>
      <c r="J121">
        <v>0.28999999999999998</v>
      </c>
      <c r="K121" s="7">
        <f t="shared" si="6"/>
        <v>0.28999999999999998</v>
      </c>
      <c r="L121" t="s">
        <v>1829</v>
      </c>
      <c r="M121">
        <v>215.14420000000001</v>
      </c>
      <c r="N121" s="14">
        <f t="shared" si="7"/>
        <v>302.72999999999996</v>
      </c>
      <c r="O121" t="str">
        <f>VLOOKUP(E121,Store_Dim!$A$1:$E$21,3,FALSE)</f>
        <v>West</v>
      </c>
    </row>
    <row r="122" spans="1:15" x14ac:dyDescent="0.3">
      <c r="A122" t="s">
        <v>1946</v>
      </c>
      <c r="B122" s="2">
        <v>45274</v>
      </c>
      <c r="C122" t="s">
        <v>743</v>
      </c>
      <c r="D122" t="s">
        <v>1610</v>
      </c>
      <c r="E122" t="s">
        <v>1807</v>
      </c>
      <c r="F122">
        <v>2</v>
      </c>
      <c r="G122">
        <f t="shared" si="4"/>
        <v>2</v>
      </c>
      <c r="H122">
        <v>872.93</v>
      </c>
      <c r="I122" s="14">
        <f t="shared" si="5"/>
        <v>872.93</v>
      </c>
      <c r="J122">
        <v>0.28999999999999998</v>
      </c>
      <c r="K122" s="7">
        <f t="shared" si="6"/>
        <v>0.28999999999999998</v>
      </c>
      <c r="L122" t="s">
        <v>1829</v>
      </c>
      <c r="M122">
        <v>1239.5606</v>
      </c>
      <c r="N122" s="14">
        <f t="shared" si="7"/>
        <v>1745.57</v>
      </c>
      <c r="O122" t="str">
        <f>VLOOKUP(E122,Store_Dim!$A$1:$E$21,3,FALSE)</f>
        <v>North</v>
      </c>
    </row>
    <row r="123" spans="1:15" x14ac:dyDescent="0.3">
      <c r="A123" t="s">
        <v>1947</v>
      </c>
      <c r="B123" s="2">
        <v>45558</v>
      </c>
      <c r="C123" t="s">
        <v>842</v>
      </c>
      <c r="D123" t="s">
        <v>1592</v>
      </c>
      <c r="E123" t="s">
        <v>1789</v>
      </c>
      <c r="F123">
        <v>3</v>
      </c>
      <c r="G123">
        <f t="shared" si="4"/>
        <v>3</v>
      </c>
      <c r="H123">
        <v>432.4</v>
      </c>
      <c r="I123" s="14">
        <f t="shared" si="5"/>
        <v>432.4</v>
      </c>
      <c r="J123">
        <v>0.04</v>
      </c>
      <c r="K123" s="7">
        <f t="shared" si="6"/>
        <v>0.04</v>
      </c>
      <c r="L123" t="s">
        <v>1824</v>
      </c>
      <c r="M123">
        <v>1245.3119999999999</v>
      </c>
      <c r="N123" s="14">
        <f t="shared" si="7"/>
        <v>1297.1599999999999</v>
      </c>
      <c r="O123" t="str">
        <f>VLOOKUP(E123,Store_Dim!$A$1:$E$21,3,FALSE)</f>
        <v>East</v>
      </c>
    </row>
    <row r="124" spans="1:15" x14ac:dyDescent="0.3">
      <c r="A124" t="s">
        <v>1948</v>
      </c>
      <c r="B124" s="2">
        <v>45886</v>
      </c>
      <c r="C124" t="s">
        <v>1062</v>
      </c>
      <c r="D124" t="s">
        <v>1648</v>
      </c>
      <c r="E124" t="s">
        <v>1779</v>
      </c>
      <c r="F124">
        <v>2</v>
      </c>
      <c r="G124">
        <f t="shared" si="4"/>
        <v>2</v>
      </c>
      <c r="H124">
        <v>197.76</v>
      </c>
      <c r="I124" s="14">
        <f t="shared" si="5"/>
        <v>197.76</v>
      </c>
      <c r="J124">
        <v>0.04</v>
      </c>
      <c r="K124" s="7">
        <f t="shared" si="6"/>
        <v>0.04</v>
      </c>
      <c r="L124" t="s">
        <v>1824</v>
      </c>
      <c r="M124">
        <v>379.69920000000002</v>
      </c>
      <c r="N124" s="14">
        <f t="shared" si="7"/>
        <v>395.47999999999996</v>
      </c>
      <c r="O124" t="str">
        <f>VLOOKUP(E124,Store_Dim!$A$1:$E$21,3,FALSE)</f>
        <v>South</v>
      </c>
    </row>
    <row r="125" spans="1:15" x14ac:dyDescent="0.3">
      <c r="A125" t="s">
        <v>1949</v>
      </c>
      <c r="B125" s="2">
        <v>45674</v>
      </c>
      <c r="C125" t="s">
        <v>1466</v>
      </c>
      <c r="D125" t="s">
        <v>1628</v>
      </c>
      <c r="E125" t="s">
        <v>1761</v>
      </c>
      <c r="F125">
        <v>3</v>
      </c>
      <c r="G125">
        <f t="shared" si="4"/>
        <v>3</v>
      </c>
      <c r="H125">
        <v>334.6</v>
      </c>
      <c r="I125" s="14">
        <f t="shared" si="5"/>
        <v>334.6</v>
      </c>
      <c r="J125">
        <v>0.11</v>
      </c>
      <c r="K125" s="7">
        <f t="shared" si="6"/>
        <v>0.11</v>
      </c>
      <c r="L125" t="s">
        <v>1826</v>
      </c>
      <c r="M125">
        <v>893.38200000000006</v>
      </c>
      <c r="N125" s="14">
        <f t="shared" si="7"/>
        <v>1003.69</v>
      </c>
      <c r="O125" t="str">
        <f>VLOOKUP(E125,Store_Dim!$A$1:$E$21,3,FALSE)</f>
        <v>South</v>
      </c>
    </row>
    <row r="126" spans="1:15" x14ac:dyDescent="0.3">
      <c r="A126" t="s">
        <v>1950</v>
      </c>
      <c r="B126" s="2">
        <v>45777</v>
      </c>
      <c r="C126" t="s">
        <v>314</v>
      </c>
      <c r="D126" t="s">
        <v>1576</v>
      </c>
      <c r="E126" t="s">
        <v>1766</v>
      </c>
      <c r="F126">
        <v>2</v>
      </c>
      <c r="G126">
        <f t="shared" si="4"/>
        <v>2</v>
      </c>
      <c r="H126">
        <v>44.35</v>
      </c>
      <c r="I126" s="14">
        <f t="shared" si="5"/>
        <v>44.35</v>
      </c>
      <c r="J126">
        <v>0.2</v>
      </c>
      <c r="K126" s="7">
        <f t="shared" si="6"/>
        <v>0.2</v>
      </c>
      <c r="L126" t="s">
        <v>1829</v>
      </c>
      <c r="M126">
        <v>70.960000000000008</v>
      </c>
      <c r="N126" s="14">
        <f t="shared" si="7"/>
        <v>88.5</v>
      </c>
      <c r="O126" t="str">
        <f>VLOOKUP(E126,Store_Dim!$A$1:$E$21,3,FALSE)</f>
        <v>North</v>
      </c>
    </row>
    <row r="127" spans="1:15" x14ac:dyDescent="0.3">
      <c r="A127" t="s">
        <v>1951</v>
      </c>
      <c r="B127" s="2">
        <v>45598</v>
      </c>
      <c r="C127" t="s">
        <v>1530</v>
      </c>
      <c r="D127" t="s">
        <v>1562</v>
      </c>
      <c r="E127" t="s">
        <v>1776</v>
      </c>
      <c r="F127">
        <v>1</v>
      </c>
      <c r="G127">
        <f t="shared" si="4"/>
        <v>1</v>
      </c>
      <c r="H127">
        <v>846.31</v>
      </c>
      <c r="I127" s="14">
        <f t="shared" si="5"/>
        <v>846.31</v>
      </c>
      <c r="J127">
        <v>0.05</v>
      </c>
      <c r="K127" s="7">
        <f t="shared" si="6"/>
        <v>0.05</v>
      </c>
      <c r="L127" t="s">
        <v>1826</v>
      </c>
      <c r="M127">
        <v>803.9944999999999</v>
      </c>
      <c r="N127" s="14">
        <f t="shared" si="7"/>
        <v>846.26</v>
      </c>
      <c r="O127" t="str">
        <f>VLOOKUP(E127,Store_Dim!$A$1:$E$21,3,FALSE)</f>
        <v>East</v>
      </c>
    </row>
    <row r="128" spans="1:15" x14ac:dyDescent="0.3">
      <c r="A128" t="s">
        <v>1952</v>
      </c>
      <c r="B128" s="2">
        <v>45884</v>
      </c>
      <c r="C128" t="s">
        <v>449</v>
      </c>
      <c r="D128" t="s">
        <v>1618</v>
      </c>
      <c r="E128" t="s">
        <v>1794</v>
      </c>
      <c r="F128">
        <v>1</v>
      </c>
      <c r="G128">
        <f t="shared" si="4"/>
        <v>1</v>
      </c>
      <c r="H128">
        <v>996.48</v>
      </c>
      <c r="I128" s="14">
        <f t="shared" si="5"/>
        <v>996.48</v>
      </c>
      <c r="J128">
        <v>7.0000000000000007E-2</v>
      </c>
      <c r="K128" s="7">
        <f t="shared" si="6"/>
        <v>7.0000000000000007E-2</v>
      </c>
      <c r="L128" t="s">
        <v>1829</v>
      </c>
      <c r="M128">
        <v>926.7263999999999</v>
      </c>
      <c r="N128" s="14">
        <f t="shared" si="7"/>
        <v>996.41</v>
      </c>
      <c r="O128" t="str">
        <f>VLOOKUP(E128,Store_Dim!$A$1:$E$21,3,FALSE)</f>
        <v>North</v>
      </c>
    </row>
    <row r="129" spans="1:15" x14ac:dyDescent="0.3">
      <c r="A129" t="s">
        <v>1953</v>
      </c>
      <c r="B129" s="2">
        <v>45916</v>
      </c>
      <c r="C129" t="s">
        <v>881</v>
      </c>
      <c r="D129" t="s">
        <v>1734</v>
      </c>
      <c r="E129" t="s">
        <v>1776</v>
      </c>
      <c r="F129">
        <v>3</v>
      </c>
      <c r="G129">
        <f t="shared" si="4"/>
        <v>3</v>
      </c>
      <c r="H129">
        <v>949.19</v>
      </c>
      <c r="I129" s="14">
        <f t="shared" si="5"/>
        <v>949.19</v>
      </c>
      <c r="J129">
        <v>0.03</v>
      </c>
      <c r="K129" s="7">
        <f t="shared" si="6"/>
        <v>0.03</v>
      </c>
      <c r="L129" t="s">
        <v>1829</v>
      </c>
      <c r="M129">
        <v>2762.1428999999998</v>
      </c>
      <c r="N129" s="14">
        <f t="shared" si="7"/>
        <v>2847.54</v>
      </c>
      <c r="O129" t="str">
        <f>VLOOKUP(E129,Store_Dim!$A$1:$E$21,3,FALSE)</f>
        <v>East</v>
      </c>
    </row>
    <row r="130" spans="1:15" x14ac:dyDescent="0.3">
      <c r="A130" t="s">
        <v>1954</v>
      </c>
      <c r="B130" s="2">
        <v>45347</v>
      </c>
      <c r="C130" t="s">
        <v>1238</v>
      </c>
      <c r="D130" t="s">
        <v>1736</v>
      </c>
      <c r="E130" t="s">
        <v>1786</v>
      </c>
      <c r="F130">
        <v>2</v>
      </c>
      <c r="G130">
        <f t="shared" si="4"/>
        <v>2</v>
      </c>
      <c r="H130">
        <v>724.97</v>
      </c>
      <c r="I130" s="14">
        <f t="shared" si="5"/>
        <v>724.97</v>
      </c>
      <c r="J130">
        <v>0.1</v>
      </c>
      <c r="K130" s="7">
        <f t="shared" si="6"/>
        <v>0.1</v>
      </c>
      <c r="L130" t="s">
        <v>1824</v>
      </c>
      <c r="M130">
        <v>1304.9459999999999</v>
      </c>
      <c r="N130" s="14">
        <f t="shared" si="7"/>
        <v>1449.8400000000001</v>
      </c>
      <c r="O130" t="str">
        <f>VLOOKUP(E130,Store_Dim!$A$1:$E$21,3,FALSE)</f>
        <v>South</v>
      </c>
    </row>
    <row r="131" spans="1:15" x14ac:dyDescent="0.3">
      <c r="A131" t="s">
        <v>1955</v>
      </c>
      <c r="B131" s="2">
        <v>45723</v>
      </c>
      <c r="C131" t="s">
        <v>993</v>
      </c>
      <c r="D131" t="s">
        <v>1546</v>
      </c>
      <c r="E131" t="s">
        <v>1804</v>
      </c>
      <c r="F131">
        <v>1</v>
      </c>
      <c r="G131">
        <f t="shared" ref="G131:G194" si="8">IF(F131="",1,F131)</f>
        <v>1</v>
      </c>
      <c r="H131">
        <v>783.25</v>
      </c>
      <c r="I131" s="14">
        <f t="shared" ref="I131:I194" si="9">IF(ISBLANK(H131),AVERAGE($H$2:$H$2001),H131)</f>
        <v>783.25</v>
      </c>
      <c r="J131">
        <v>0.3</v>
      </c>
      <c r="K131" s="7">
        <f t="shared" ref="K131:K194" si="10">IF(ISBLANK(J131),AVERAGE($J$2:$J$2001),J131)</f>
        <v>0.3</v>
      </c>
      <c r="L131" t="s">
        <v>1824</v>
      </c>
      <c r="M131">
        <v>548.27499999999998</v>
      </c>
      <c r="N131" s="14">
        <f t="shared" ref="N131:N194" si="11">(I131*G131)-J131</f>
        <v>782.95</v>
      </c>
      <c r="O131" t="str">
        <f>VLOOKUP(E131,Store_Dim!$A$1:$E$21,3,FALSE)</f>
        <v>West</v>
      </c>
    </row>
    <row r="132" spans="1:15" x14ac:dyDescent="0.3">
      <c r="A132" t="s">
        <v>1956</v>
      </c>
      <c r="B132" s="2">
        <v>45495</v>
      </c>
      <c r="C132" t="s">
        <v>1077</v>
      </c>
      <c r="D132" t="s">
        <v>1582</v>
      </c>
      <c r="E132" t="s">
        <v>1766</v>
      </c>
      <c r="F132">
        <v>1</v>
      </c>
      <c r="G132">
        <f t="shared" si="8"/>
        <v>1</v>
      </c>
      <c r="H132">
        <v>942.38</v>
      </c>
      <c r="I132" s="14">
        <f t="shared" si="9"/>
        <v>942.38</v>
      </c>
      <c r="J132">
        <v>0.17</v>
      </c>
      <c r="K132" s="7">
        <f t="shared" si="10"/>
        <v>0.17</v>
      </c>
      <c r="L132" t="s">
        <v>1824</v>
      </c>
      <c r="M132">
        <v>782.17539999999997</v>
      </c>
      <c r="N132" s="14">
        <f t="shared" si="11"/>
        <v>942.21</v>
      </c>
      <c r="O132" t="str">
        <f>VLOOKUP(E132,Store_Dim!$A$1:$E$21,3,FALSE)</f>
        <v>North</v>
      </c>
    </row>
    <row r="133" spans="1:15" x14ac:dyDescent="0.3">
      <c r="A133" t="s">
        <v>1957</v>
      </c>
      <c r="B133" s="2">
        <v>45444</v>
      </c>
      <c r="C133" t="s">
        <v>1524</v>
      </c>
      <c r="D133" t="s">
        <v>1650</v>
      </c>
      <c r="E133" t="s">
        <v>1792</v>
      </c>
      <c r="F133">
        <v>3</v>
      </c>
      <c r="G133">
        <f t="shared" si="8"/>
        <v>3</v>
      </c>
      <c r="H133">
        <v>298.35000000000002</v>
      </c>
      <c r="I133" s="14">
        <f t="shared" si="9"/>
        <v>298.35000000000002</v>
      </c>
      <c r="J133">
        <v>0.05</v>
      </c>
      <c r="K133" s="7">
        <f t="shared" si="10"/>
        <v>0.05</v>
      </c>
      <c r="L133" t="s">
        <v>1829</v>
      </c>
      <c r="M133">
        <v>850.29750000000001</v>
      </c>
      <c r="N133" s="14">
        <f t="shared" si="11"/>
        <v>895.00000000000011</v>
      </c>
      <c r="O133" t="str">
        <f>VLOOKUP(E133,Store_Dim!$A$1:$E$21,3,FALSE)</f>
        <v>South</v>
      </c>
    </row>
    <row r="134" spans="1:15" x14ac:dyDescent="0.3">
      <c r="A134" t="s">
        <v>1958</v>
      </c>
      <c r="B134" s="2">
        <v>45662</v>
      </c>
      <c r="C134" t="s">
        <v>547</v>
      </c>
      <c r="D134" t="s">
        <v>1644</v>
      </c>
      <c r="E134" t="s">
        <v>1794</v>
      </c>
      <c r="F134">
        <v>4</v>
      </c>
      <c r="G134">
        <f t="shared" si="8"/>
        <v>4</v>
      </c>
      <c r="H134">
        <v>950.04</v>
      </c>
      <c r="I134" s="14">
        <f t="shared" si="9"/>
        <v>950.04</v>
      </c>
      <c r="J134">
        <v>0.13</v>
      </c>
      <c r="K134" s="7">
        <f t="shared" si="10"/>
        <v>0.13</v>
      </c>
      <c r="L134" t="s">
        <v>1826</v>
      </c>
      <c r="M134">
        <v>3306.1392000000001</v>
      </c>
      <c r="N134" s="14">
        <f t="shared" si="11"/>
        <v>3800.0299999999997</v>
      </c>
      <c r="O134" t="str">
        <f>VLOOKUP(E134,Store_Dim!$A$1:$E$21,3,FALSE)</f>
        <v>North</v>
      </c>
    </row>
    <row r="135" spans="1:15" x14ac:dyDescent="0.3">
      <c r="A135" t="s">
        <v>1959</v>
      </c>
      <c r="B135" s="2">
        <v>45910</v>
      </c>
      <c r="C135" t="s">
        <v>1035</v>
      </c>
      <c r="D135" t="s">
        <v>1662</v>
      </c>
      <c r="E135" t="s">
        <v>1769</v>
      </c>
      <c r="F135">
        <v>2</v>
      </c>
      <c r="G135">
        <f t="shared" si="8"/>
        <v>2</v>
      </c>
      <c r="H135">
        <v>267.19</v>
      </c>
      <c r="I135" s="14">
        <f t="shared" si="9"/>
        <v>267.19</v>
      </c>
      <c r="J135">
        <v>7.0000000000000007E-2</v>
      </c>
      <c r="K135" s="7">
        <f t="shared" si="10"/>
        <v>7.0000000000000007E-2</v>
      </c>
      <c r="L135" t="s">
        <v>1824</v>
      </c>
      <c r="M135">
        <v>496.97340000000003</v>
      </c>
      <c r="N135" s="14">
        <f t="shared" si="11"/>
        <v>534.30999999999995</v>
      </c>
      <c r="O135" t="str">
        <f>VLOOKUP(E135,Store_Dim!$A$1:$E$21,3,FALSE)</f>
        <v>South</v>
      </c>
    </row>
    <row r="136" spans="1:15" x14ac:dyDescent="0.3">
      <c r="A136" t="s">
        <v>1960</v>
      </c>
      <c r="B136" s="2">
        <v>45827</v>
      </c>
      <c r="C136" t="s">
        <v>657</v>
      </c>
      <c r="D136" t="s">
        <v>1722</v>
      </c>
      <c r="E136" t="s">
        <v>1801</v>
      </c>
      <c r="F136">
        <v>4</v>
      </c>
      <c r="G136">
        <f t="shared" si="8"/>
        <v>4</v>
      </c>
      <c r="H136">
        <v>72.63</v>
      </c>
      <c r="I136" s="14">
        <f t="shared" si="9"/>
        <v>72.63</v>
      </c>
      <c r="J136">
        <v>0.06</v>
      </c>
      <c r="K136" s="7">
        <f t="shared" si="10"/>
        <v>0.06</v>
      </c>
      <c r="L136" t="s">
        <v>1826</v>
      </c>
      <c r="M136">
        <v>273.08879999999999</v>
      </c>
      <c r="N136" s="14">
        <f t="shared" si="11"/>
        <v>290.45999999999998</v>
      </c>
      <c r="O136" t="str">
        <f>VLOOKUP(E136,Store_Dim!$A$1:$E$21,3,FALSE)</f>
        <v>North</v>
      </c>
    </row>
    <row r="137" spans="1:15" x14ac:dyDescent="0.3">
      <c r="A137" t="s">
        <v>1961</v>
      </c>
      <c r="B137" s="2">
        <v>45544</v>
      </c>
      <c r="C137" t="s">
        <v>1325</v>
      </c>
      <c r="D137" t="s">
        <v>1654</v>
      </c>
      <c r="E137" t="s">
        <v>1773</v>
      </c>
      <c r="F137">
        <v>3</v>
      </c>
      <c r="G137">
        <f t="shared" si="8"/>
        <v>3</v>
      </c>
      <c r="H137">
        <v>576.52</v>
      </c>
      <c r="I137" s="14">
        <f t="shared" si="9"/>
        <v>576.52</v>
      </c>
      <c r="J137">
        <v>0.22</v>
      </c>
      <c r="K137" s="7">
        <f t="shared" si="10"/>
        <v>0.22</v>
      </c>
      <c r="L137" t="s">
        <v>1829</v>
      </c>
      <c r="M137">
        <v>1349.0568000000001</v>
      </c>
      <c r="N137" s="14">
        <f t="shared" si="11"/>
        <v>1729.34</v>
      </c>
      <c r="O137" t="str">
        <f>VLOOKUP(E137,Store_Dim!$A$1:$E$21,3,FALSE)</f>
        <v>North</v>
      </c>
    </row>
    <row r="138" spans="1:15" x14ac:dyDescent="0.3">
      <c r="A138" t="s">
        <v>1962</v>
      </c>
      <c r="B138" s="2">
        <v>45751</v>
      </c>
      <c r="C138" t="s">
        <v>1095</v>
      </c>
      <c r="D138" t="s">
        <v>1690</v>
      </c>
      <c r="E138" t="s">
        <v>1786</v>
      </c>
      <c r="F138">
        <v>3</v>
      </c>
      <c r="G138">
        <f t="shared" si="8"/>
        <v>3</v>
      </c>
      <c r="H138">
        <v>849.36</v>
      </c>
      <c r="I138" s="14">
        <f t="shared" si="9"/>
        <v>849.36</v>
      </c>
      <c r="J138">
        <v>0.03</v>
      </c>
      <c r="K138" s="7">
        <f t="shared" si="10"/>
        <v>0.03</v>
      </c>
      <c r="L138" t="s">
        <v>1824</v>
      </c>
      <c r="M138">
        <v>2471.6376</v>
      </c>
      <c r="N138" s="14">
        <f t="shared" si="11"/>
        <v>2548.0499999999997</v>
      </c>
      <c r="O138" t="str">
        <f>VLOOKUP(E138,Store_Dim!$A$1:$E$21,3,FALSE)</f>
        <v>South</v>
      </c>
    </row>
    <row r="139" spans="1:15" x14ac:dyDescent="0.3">
      <c r="A139" t="s">
        <v>1963</v>
      </c>
      <c r="B139" s="2">
        <v>45392</v>
      </c>
      <c r="C139" t="s">
        <v>1458</v>
      </c>
      <c r="D139" t="s">
        <v>1648</v>
      </c>
      <c r="E139" t="s">
        <v>1776</v>
      </c>
      <c r="F139">
        <v>1</v>
      </c>
      <c r="G139">
        <f t="shared" si="8"/>
        <v>1</v>
      </c>
      <c r="H139">
        <v>245.85</v>
      </c>
      <c r="I139" s="14">
        <f t="shared" si="9"/>
        <v>245.85</v>
      </c>
      <c r="J139">
        <v>0.18</v>
      </c>
      <c r="K139" s="7">
        <f t="shared" si="10"/>
        <v>0.18</v>
      </c>
      <c r="L139" t="s">
        <v>1829</v>
      </c>
      <c r="M139">
        <v>201.59700000000001</v>
      </c>
      <c r="N139" s="14">
        <f t="shared" si="11"/>
        <v>245.67</v>
      </c>
      <c r="O139" t="str">
        <f>VLOOKUP(E139,Store_Dim!$A$1:$E$21,3,FALSE)</f>
        <v>East</v>
      </c>
    </row>
    <row r="140" spans="1:15" x14ac:dyDescent="0.3">
      <c r="A140" t="s">
        <v>1964</v>
      </c>
      <c r="B140" s="2">
        <v>45589</v>
      </c>
      <c r="C140" t="s">
        <v>589</v>
      </c>
      <c r="D140" t="s">
        <v>1742</v>
      </c>
      <c r="E140" t="s">
        <v>1789</v>
      </c>
      <c r="F140">
        <v>3</v>
      </c>
      <c r="G140">
        <f t="shared" si="8"/>
        <v>3</v>
      </c>
      <c r="H140">
        <v>237.68</v>
      </c>
      <c r="I140" s="14">
        <f t="shared" si="9"/>
        <v>237.68</v>
      </c>
      <c r="J140">
        <v>0.1</v>
      </c>
      <c r="K140" s="7">
        <f t="shared" si="10"/>
        <v>0.1</v>
      </c>
      <c r="L140" t="s">
        <v>1829</v>
      </c>
      <c r="M140">
        <v>641.73599999999999</v>
      </c>
      <c r="N140" s="14">
        <f t="shared" si="11"/>
        <v>712.93999999999994</v>
      </c>
      <c r="O140" t="str">
        <f>VLOOKUP(E140,Store_Dim!$A$1:$E$21,3,FALSE)</f>
        <v>East</v>
      </c>
    </row>
    <row r="141" spans="1:15" x14ac:dyDescent="0.3">
      <c r="A141" t="s">
        <v>1965</v>
      </c>
      <c r="B141" s="2">
        <v>45756</v>
      </c>
      <c r="C141" t="s">
        <v>1059</v>
      </c>
      <c r="D141" t="s">
        <v>1690</v>
      </c>
      <c r="E141" t="s">
        <v>1799</v>
      </c>
      <c r="F141">
        <v>4</v>
      </c>
      <c r="G141">
        <f t="shared" si="8"/>
        <v>4</v>
      </c>
      <c r="H141">
        <v>715.85</v>
      </c>
      <c r="I141" s="14">
        <f t="shared" si="9"/>
        <v>715.85</v>
      </c>
      <c r="J141">
        <v>0.25</v>
      </c>
      <c r="K141" s="7">
        <f t="shared" si="10"/>
        <v>0.25</v>
      </c>
      <c r="L141" t="s">
        <v>1826</v>
      </c>
      <c r="M141">
        <v>2147.5500000000002</v>
      </c>
      <c r="N141" s="14">
        <f t="shared" si="11"/>
        <v>2863.15</v>
      </c>
      <c r="O141" t="str">
        <f>VLOOKUP(E141,Store_Dim!$A$1:$E$21,3,FALSE)</f>
        <v>South</v>
      </c>
    </row>
    <row r="142" spans="1:15" x14ac:dyDescent="0.3">
      <c r="A142" t="s">
        <v>1966</v>
      </c>
      <c r="B142" s="2">
        <v>45255</v>
      </c>
      <c r="C142" t="s">
        <v>568</v>
      </c>
      <c r="D142" t="s">
        <v>1728</v>
      </c>
      <c r="E142" t="s">
        <v>1773</v>
      </c>
      <c r="F142">
        <v>2</v>
      </c>
      <c r="G142">
        <f t="shared" si="8"/>
        <v>2</v>
      </c>
      <c r="H142">
        <v>478.85</v>
      </c>
      <c r="I142" s="14">
        <f t="shared" si="9"/>
        <v>478.85</v>
      </c>
      <c r="J142">
        <v>0.01</v>
      </c>
      <c r="K142" s="7">
        <f t="shared" si="10"/>
        <v>0.01</v>
      </c>
      <c r="L142" t="s">
        <v>1829</v>
      </c>
      <c r="M142">
        <v>948.12300000000005</v>
      </c>
      <c r="N142" s="14">
        <f t="shared" si="11"/>
        <v>957.69</v>
      </c>
      <c r="O142" t="str">
        <f>VLOOKUP(E142,Store_Dim!$A$1:$E$21,3,FALSE)</f>
        <v>North</v>
      </c>
    </row>
    <row r="143" spans="1:15" x14ac:dyDescent="0.3">
      <c r="A143" t="s">
        <v>1967</v>
      </c>
      <c r="B143" s="2">
        <v>45718</v>
      </c>
      <c r="C143" t="s">
        <v>396</v>
      </c>
      <c r="D143" t="s">
        <v>1642</v>
      </c>
      <c r="E143" t="s">
        <v>1752</v>
      </c>
      <c r="F143">
        <v>1</v>
      </c>
      <c r="G143">
        <f t="shared" si="8"/>
        <v>1</v>
      </c>
      <c r="H143">
        <v>503.95</v>
      </c>
      <c r="I143" s="14">
        <f t="shared" si="9"/>
        <v>503.95</v>
      </c>
      <c r="J143">
        <v>0.26</v>
      </c>
      <c r="K143" s="7">
        <f t="shared" si="10"/>
        <v>0.26</v>
      </c>
      <c r="L143" t="s">
        <v>1829</v>
      </c>
      <c r="M143">
        <v>372.923</v>
      </c>
      <c r="N143" s="14">
        <f t="shared" si="11"/>
        <v>503.69</v>
      </c>
      <c r="O143" t="str">
        <f>VLOOKUP(E143,Store_Dim!$A$1:$E$21,3,FALSE)</f>
        <v>East</v>
      </c>
    </row>
    <row r="144" spans="1:15" x14ac:dyDescent="0.3">
      <c r="A144" t="s">
        <v>1968</v>
      </c>
      <c r="B144" s="2">
        <v>45573</v>
      </c>
      <c r="C144" t="s">
        <v>1243</v>
      </c>
      <c r="D144" t="s">
        <v>1680</v>
      </c>
      <c r="E144" t="s">
        <v>1794</v>
      </c>
      <c r="F144">
        <v>2</v>
      </c>
      <c r="G144">
        <f t="shared" si="8"/>
        <v>2</v>
      </c>
      <c r="H144">
        <v>975.48</v>
      </c>
      <c r="I144" s="14">
        <f t="shared" si="9"/>
        <v>975.48</v>
      </c>
      <c r="J144">
        <v>0.26</v>
      </c>
      <c r="K144" s="7">
        <f t="shared" si="10"/>
        <v>0.26</v>
      </c>
      <c r="L144" t="s">
        <v>1829</v>
      </c>
      <c r="M144">
        <v>1443.7103999999999</v>
      </c>
      <c r="N144" s="14">
        <f t="shared" si="11"/>
        <v>1950.7</v>
      </c>
      <c r="O144" t="str">
        <f>VLOOKUP(E144,Store_Dim!$A$1:$E$21,3,FALSE)</f>
        <v>North</v>
      </c>
    </row>
    <row r="145" spans="1:15" x14ac:dyDescent="0.3">
      <c r="A145" t="s">
        <v>1969</v>
      </c>
      <c r="B145" s="2">
        <v>45884</v>
      </c>
      <c r="C145" t="s">
        <v>1249</v>
      </c>
      <c r="D145" t="s">
        <v>1616</v>
      </c>
      <c r="E145" t="s">
        <v>1804</v>
      </c>
      <c r="F145">
        <v>4</v>
      </c>
      <c r="G145">
        <f t="shared" si="8"/>
        <v>4</v>
      </c>
      <c r="H145">
        <v>450.12</v>
      </c>
      <c r="I145" s="14">
        <f t="shared" si="9"/>
        <v>450.12</v>
      </c>
      <c r="J145">
        <v>0.28999999999999998</v>
      </c>
      <c r="K145" s="7">
        <f t="shared" si="10"/>
        <v>0.28999999999999998</v>
      </c>
      <c r="L145" t="s">
        <v>1829</v>
      </c>
      <c r="M145">
        <v>1278.3407999999999</v>
      </c>
      <c r="N145" s="14">
        <f t="shared" si="11"/>
        <v>1800.19</v>
      </c>
      <c r="O145" t="str">
        <f>VLOOKUP(E145,Store_Dim!$A$1:$E$21,3,FALSE)</f>
        <v>West</v>
      </c>
    </row>
    <row r="146" spans="1:15" x14ac:dyDescent="0.3">
      <c r="A146" t="s">
        <v>1970</v>
      </c>
      <c r="B146" s="2">
        <v>45448</v>
      </c>
      <c r="C146" t="s">
        <v>1349</v>
      </c>
      <c r="D146" t="s">
        <v>1620</v>
      </c>
      <c r="E146" t="s">
        <v>1782</v>
      </c>
      <c r="F146">
        <v>3</v>
      </c>
      <c r="G146">
        <f t="shared" si="8"/>
        <v>3</v>
      </c>
      <c r="H146">
        <v>237.24</v>
      </c>
      <c r="I146" s="14">
        <f t="shared" si="9"/>
        <v>237.24</v>
      </c>
      <c r="J146">
        <v>0.24</v>
      </c>
      <c r="K146" s="7">
        <f t="shared" si="10"/>
        <v>0.24</v>
      </c>
      <c r="L146" t="s">
        <v>1826</v>
      </c>
      <c r="M146">
        <v>540.90719999999999</v>
      </c>
      <c r="N146" s="14">
        <f t="shared" si="11"/>
        <v>711.48</v>
      </c>
      <c r="O146" t="str">
        <f>VLOOKUP(E146,Store_Dim!$A$1:$E$21,3,FALSE)</f>
        <v>West</v>
      </c>
    </row>
    <row r="147" spans="1:15" x14ac:dyDescent="0.3">
      <c r="A147" t="s">
        <v>1971</v>
      </c>
      <c r="B147" s="2">
        <v>45522</v>
      </c>
      <c r="C147" t="s">
        <v>1417</v>
      </c>
      <c r="D147" t="s">
        <v>1656</v>
      </c>
      <c r="E147" t="s">
        <v>1801</v>
      </c>
      <c r="F147">
        <v>2</v>
      </c>
      <c r="G147">
        <f t="shared" si="8"/>
        <v>2</v>
      </c>
      <c r="H147">
        <v>536.84</v>
      </c>
      <c r="I147" s="14">
        <f t="shared" si="9"/>
        <v>536.84</v>
      </c>
      <c r="J147">
        <v>0.09</v>
      </c>
      <c r="K147" s="7">
        <f t="shared" si="10"/>
        <v>0.09</v>
      </c>
      <c r="L147" t="s">
        <v>1829</v>
      </c>
      <c r="M147">
        <v>977.04880000000014</v>
      </c>
      <c r="N147" s="14">
        <f t="shared" si="11"/>
        <v>1073.5900000000001</v>
      </c>
      <c r="O147" t="str">
        <f>VLOOKUP(E147,Store_Dim!$A$1:$E$21,3,FALSE)</f>
        <v>North</v>
      </c>
    </row>
    <row r="148" spans="1:15" x14ac:dyDescent="0.3">
      <c r="A148" t="s">
        <v>1972</v>
      </c>
      <c r="B148" s="2">
        <v>45626</v>
      </c>
      <c r="C148" t="s">
        <v>1371</v>
      </c>
      <c r="D148" t="s">
        <v>1620</v>
      </c>
      <c r="E148" t="s">
        <v>1813</v>
      </c>
      <c r="F148">
        <v>3</v>
      </c>
      <c r="G148">
        <f t="shared" si="8"/>
        <v>3</v>
      </c>
      <c r="H148">
        <v>584.41</v>
      </c>
      <c r="I148" s="14">
        <f t="shared" si="9"/>
        <v>584.41</v>
      </c>
      <c r="J148">
        <v>0</v>
      </c>
      <c r="K148" s="7">
        <f t="shared" si="10"/>
        <v>0</v>
      </c>
      <c r="L148" t="s">
        <v>1829</v>
      </c>
      <c r="M148">
        <v>1753.23</v>
      </c>
      <c r="N148" s="14">
        <f t="shared" si="11"/>
        <v>1753.23</v>
      </c>
      <c r="O148" t="str">
        <f>VLOOKUP(E148,Store_Dim!$A$1:$E$21,3,FALSE)</f>
        <v>East</v>
      </c>
    </row>
    <row r="149" spans="1:15" x14ac:dyDescent="0.3">
      <c r="A149" t="s">
        <v>1973</v>
      </c>
      <c r="B149" s="2">
        <v>45617</v>
      </c>
      <c r="C149" t="s">
        <v>932</v>
      </c>
      <c r="D149" t="s">
        <v>1712</v>
      </c>
      <c r="E149" t="s">
        <v>1813</v>
      </c>
      <c r="F149">
        <v>1</v>
      </c>
      <c r="G149">
        <f t="shared" si="8"/>
        <v>1</v>
      </c>
      <c r="H149">
        <v>653.87</v>
      </c>
      <c r="I149" s="14">
        <f t="shared" si="9"/>
        <v>653.87</v>
      </c>
      <c r="J149">
        <v>0.14000000000000001</v>
      </c>
      <c r="K149" s="7">
        <f t="shared" si="10"/>
        <v>0.14000000000000001</v>
      </c>
      <c r="L149" t="s">
        <v>1826</v>
      </c>
      <c r="M149">
        <v>562.32820000000004</v>
      </c>
      <c r="N149" s="14">
        <f t="shared" si="11"/>
        <v>653.73</v>
      </c>
      <c r="O149" t="str">
        <f>VLOOKUP(E149,Store_Dim!$A$1:$E$21,3,FALSE)</f>
        <v>East</v>
      </c>
    </row>
    <row r="150" spans="1:15" x14ac:dyDescent="0.3">
      <c r="A150" t="s">
        <v>1974</v>
      </c>
      <c r="B150" s="2">
        <v>45878</v>
      </c>
      <c r="C150" t="s">
        <v>1516</v>
      </c>
      <c r="D150" t="s">
        <v>1722</v>
      </c>
      <c r="E150" t="s">
        <v>1752</v>
      </c>
      <c r="F150">
        <v>1</v>
      </c>
      <c r="G150">
        <f t="shared" si="8"/>
        <v>1</v>
      </c>
      <c r="H150">
        <v>652.03</v>
      </c>
      <c r="I150" s="14">
        <f t="shared" si="9"/>
        <v>652.03</v>
      </c>
      <c r="J150">
        <v>0.27</v>
      </c>
      <c r="K150" s="7">
        <f t="shared" si="10"/>
        <v>0.27</v>
      </c>
      <c r="L150" t="s">
        <v>1824</v>
      </c>
      <c r="M150">
        <v>475.9819</v>
      </c>
      <c r="N150" s="14">
        <f t="shared" si="11"/>
        <v>651.76</v>
      </c>
      <c r="O150" t="str">
        <f>VLOOKUP(E150,Store_Dim!$A$1:$E$21,3,FALSE)</f>
        <v>East</v>
      </c>
    </row>
    <row r="151" spans="1:15" x14ac:dyDescent="0.3">
      <c r="A151" t="s">
        <v>1975</v>
      </c>
      <c r="B151" s="2">
        <v>45502</v>
      </c>
      <c r="C151" t="s">
        <v>335</v>
      </c>
      <c r="D151" t="s">
        <v>1555</v>
      </c>
      <c r="E151" t="s">
        <v>1794</v>
      </c>
      <c r="F151">
        <v>3</v>
      </c>
      <c r="G151">
        <f t="shared" si="8"/>
        <v>3</v>
      </c>
      <c r="H151">
        <v>513.36</v>
      </c>
      <c r="I151" s="14">
        <f t="shared" si="9"/>
        <v>513.36</v>
      </c>
      <c r="J151">
        <v>7.0000000000000007E-2</v>
      </c>
      <c r="K151" s="7">
        <f t="shared" si="10"/>
        <v>7.0000000000000007E-2</v>
      </c>
      <c r="L151" t="s">
        <v>1829</v>
      </c>
      <c r="M151">
        <v>1432.2744</v>
      </c>
      <c r="N151" s="14">
        <f t="shared" si="11"/>
        <v>1540.01</v>
      </c>
      <c r="O151" t="str">
        <f>VLOOKUP(E151,Store_Dim!$A$1:$E$21,3,FALSE)</f>
        <v>North</v>
      </c>
    </row>
    <row r="152" spans="1:15" x14ac:dyDescent="0.3">
      <c r="A152" t="s">
        <v>1976</v>
      </c>
      <c r="B152" s="2">
        <v>45433</v>
      </c>
      <c r="C152" t="s">
        <v>251</v>
      </c>
      <c r="D152" t="s">
        <v>1652</v>
      </c>
      <c r="E152" t="s">
        <v>1773</v>
      </c>
      <c r="F152">
        <v>4</v>
      </c>
      <c r="G152">
        <f t="shared" si="8"/>
        <v>4</v>
      </c>
      <c r="H152">
        <v>355.64</v>
      </c>
      <c r="I152" s="14">
        <f t="shared" si="9"/>
        <v>355.64</v>
      </c>
      <c r="J152">
        <v>0.16</v>
      </c>
      <c r="K152" s="7">
        <f t="shared" si="10"/>
        <v>0.16</v>
      </c>
      <c r="L152" t="s">
        <v>1829</v>
      </c>
      <c r="M152">
        <v>1194.9503999999999</v>
      </c>
      <c r="N152" s="14">
        <f t="shared" si="11"/>
        <v>1422.3999999999999</v>
      </c>
      <c r="O152" t="str">
        <f>VLOOKUP(E152,Store_Dim!$A$1:$E$21,3,FALSE)</f>
        <v>North</v>
      </c>
    </row>
    <row r="153" spans="1:15" x14ac:dyDescent="0.3">
      <c r="A153" t="s">
        <v>1977</v>
      </c>
      <c r="B153" s="2">
        <v>45594</v>
      </c>
      <c r="C153" t="s">
        <v>97</v>
      </c>
      <c r="D153" t="s">
        <v>1574</v>
      </c>
      <c r="E153" t="s">
        <v>1782</v>
      </c>
      <c r="F153">
        <v>4</v>
      </c>
      <c r="G153">
        <f t="shared" si="8"/>
        <v>4</v>
      </c>
      <c r="H153">
        <v>535.4</v>
      </c>
      <c r="I153" s="14">
        <f t="shared" si="9"/>
        <v>535.4</v>
      </c>
      <c r="J153">
        <v>0.26</v>
      </c>
      <c r="K153" s="7">
        <f t="shared" si="10"/>
        <v>0.26</v>
      </c>
      <c r="L153" t="s">
        <v>1826</v>
      </c>
      <c r="M153">
        <v>1584.7840000000001</v>
      </c>
      <c r="N153" s="14">
        <f t="shared" si="11"/>
        <v>2141.3399999999997</v>
      </c>
      <c r="O153" t="str">
        <f>VLOOKUP(E153,Store_Dim!$A$1:$E$21,3,FALSE)</f>
        <v>West</v>
      </c>
    </row>
    <row r="154" spans="1:15" x14ac:dyDescent="0.3">
      <c r="A154" t="s">
        <v>1978</v>
      </c>
      <c r="B154" s="2">
        <v>45798</v>
      </c>
      <c r="C154" t="s">
        <v>779</v>
      </c>
      <c r="D154" t="s">
        <v>1686</v>
      </c>
      <c r="E154" t="s">
        <v>1813</v>
      </c>
      <c r="F154">
        <v>2</v>
      </c>
      <c r="G154">
        <f t="shared" si="8"/>
        <v>2</v>
      </c>
      <c r="H154">
        <v>108.74</v>
      </c>
      <c r="I154" s="14">
        <f t="shared" si="9"/>
        <v>108.74</v>
      </c>
      <c r="J154">
        <v>0.11</v>
      </c>
      <c r="K154" s="7">
        <f t="shared" si="10"/>
        <v>0.11</v>
      </c>
      <c r="L154" t="s">
        <v>1826</v>
      </c>
      <c r="M154">
        <v>193.55719999999999</v>
      </c>
      <c r="N154" s="14">
        <f t="shared" si="11"/>
        <v>217.36999999999998</v>
      </c>
      <c r="O154" t="str">
        <f>VLOOKUP(E154,Store_Dim!$A$1:$E$21,3,FALSE)</f>
        <v>East</v>
      </c>
    </row>
    <row r="155" spans="1:15" x14ac:dyDescent="0.3">
      <c r="A155" t="s">
        <v>1979</v>
      </c>
      <c r="B155" s="2">
        <v>45579</v>
      </c>
      <c r="C155" t="s">
        <v>990</v>
      </c>
      <c r="D155" t="s">
        <v>1570</v>
      </c>
      <c r="E155" t="s">
        <v>1813</v>
      </c>
      <c r="F155">
        <v>3</v>
      </c>
      <c r="G155">
        <f t="shared" si="8"/>
        <v>3</v>
      </c>
      <c r="H155">
        <v>591.98</v>
      </c>
      <c r="I155" s="14">
        <f t="shared" si="9"/>
        <v>591.98</v>
      </c>
      <c r="J155">
        <v>0.16</v>
      </c>
      <c r="K155" s="7">
        <f t="shared" si="10"/>
        <v>0.16</v>
      </c>
      <c r="L155" t="s">
        <v>1824</v>
      </c>
      <c r="M155">
        <v>1491.7896000000001</v>
      </c>
      <c r="N155" s="14">
        <f t="shared" si="11"/>
        <v>1775.78</v>
      </c>
      <c r="O155" t="str">
        <f>VLOOKUP(E155,Store_Dim!$A$1:$E$21,3,FALSE)</f>
        <v>East</v>
      </c>
    </row>
    <row r="156" spans="1:15" x14ac:dyDescent="0.3">
      <c r="A156" t="s">
        <v>1980</v>
      </c>
      <c r="B156" s="2">
        <v>45613</v>
      </c>
      <c r="C156" t="s">
        <v>1260</v>
      </c>
      <c r="D156" t="s">
        <v>1644</v>
      </c>
      <c r="E156" t="s">
        <v>1761</v>
      </c>
      <c r="F156">
        <v>1</v>
      </c>
      <c r="G156">
        <f t="shared" si="8"/>
        <v>1</v>
      </c>
      <c r="H156">
        <v>345.06</v>
      </c>
      <c r="I156" s="14">
        <f t="shared" si="9"/>
        <v>345.06</v>
      </c>
      <c r="J156">
        <v>0.13</v>
      </c>
      <c r="K156" s="7">
        <f t="shared" si="10"/>
        <v>0.13</v>
      </c>
      <c r="L156" t="s">
        <v>1829</v>
      </c>
      <c r="M156">
        <v>300.2022</v>
      </c>
      <c r="N156" s="14">
        <f t="shared" si="11"/>
        <v>344.93</v>
      </c>
      <c r="O156" t="str">
        <f>VLOOKUP(E156,Store_Dim!$A$1:$E$21,3,FALSE)</f>
        <v>South</v>
      </c>
    </row>
    <row r="157" spans="1:15" x14ac:dyDescent="0.3">
      <c r="A157" t="s">
        <v>1981</v>
      </c>
      <c r="B157" s="2">
        <v>45745</v>
      </c>
      <c r="C157" t="s">
        <v>969</v>
      </c>
      <c r="D157" t="s">
        <v>1734</v>
      </c>
      <c r="E157" t="s">
        <v>1794</v>
      </c>
      <c r="F157">
        <v>4</v>
      </c>
      <c r="G157">
        <f t="shared" si="8"/>
        <v>4</v>
      </c>
      <c r="H157">
        <v>986.41</v>
      </c>
      <c r="I157" s="14">
        <f t="shared" si="9"/>
        <v>986.41</v>
      </c>
      <c r="J157">
        <v>0.22</v>
      </c>
      <c r="K157" s="7">
        <f t="shared" si="10"/>
        <v>0.22</v>
      </c>
      <c r="L157" t="s">
        <v>1824</v>
      </c>
      <c r="M157">
        <v>3077.5992000000001</v>
      </c>
      <c r="N157" s="14">
        <f t="shared" si="11"/>
        <v>3945.42</v>
      </c>
      <c r="O157" t="str">
        <f>VLOOKUP(E157,Store_Dim!$A$1:$E$21,3,FALSE)</f>
        <v>North</v>
      </c>
    </row>
    <row r="158" spans="1:15" x14ac:dyDescent="0.3">
      <c r="A158" t="s">
        <v>1982</v>
      </c>
      <c r="B158" s="2">
        <v>45494</v>
      </c>
      <c r="C158" t="s">
        <v>1005</v>
      </c>
      <c r="D158" t="s">
        <v>1646</v>
      </c>
      <c r="E158" t="s">
        <v>1752</v>
      </c>
      <c r="F158">
        <v>2</v>
      </c>
      <c r="G158">
        <f t="shared" si="8"/>
        <v>2</v>
      </c>
      <c r="H158">
        <v>921.52</v>
      </c>
      <c r="I158" s="14">
        <f t="shared" si="9"/>
        <v>921.52</v>
      </c>
      <c r="J158">
        <v>0</v>
      </c>
      <c r="K158" s="7">
        <f t="shared" si="10"/>
        <v>0</v>
      </c>
      <c r="L158" t="s">
        <v>1826</v>
      </c>
      <c r="M158">
        <v>1843.04</v>
      </c>
      <c r="N158" s="14">
        <f t="shared" si="11"/>
        <v>1843.04</v>
      </c>
      <c r="O158" t="str">
        <f>VLOOKUP(E158,Store_Dim!$A$1:$E$21,3,FALSE)</f>
        <v>East</v>
      </c>
    </row>
    <row r="159" spans="1:15" x14ac:dyDescent="0.3">
      <c r="A159" t="s">
        <v>1983</v>
      </c>
      <c r="B159" s="2">
        <v>45883</v>
      </c>
      <c r="C159" t="s">
        <v>347</v>
      </c>
      <c r="D159" t="s">
        <v>1658</v>
      </c>
      <c r="E159" t="s">
        <v>1773</v>
      </c>
      <c r="F159">
        <v>1</v>
      </c>
      <c r="G159">
        <f t="shared" si="8"/>
        <v>1</v>
      </c>
      <c r="H159">
        <v>83.1</v>
      </c>
      <c r="I159" s="14">
        <f t="shared" si="9"/>
        <v>83.1</v>
      </c>
      <c r="J159">
        <v>0.04</v>
      </c>
      <c r="K159" s="7">
        <f t="shared" si="10"/>
        <v>0.04</v>
      </c>
      <c r="L159" t="s">
        <v>1826</v>
      </c>
      <c r="M159">
        <v>79.775999999999996</v>
      </c>
      <c r="N159" s="14">
        <f t="shared" si="11"/>
        <v>83.059999999999988</v>
      </c>
      <c r="O159" t="str">
        <f>VLOOKUP(E159,Store_Dim!$A$1:$E$21,3,FALSE)</f>
        <v>North</v>
      </c>
    </row>
    <row r="160" spans="1:15" x14ac:dyDescent="0.3">
      <c r="A160" t="s">
        <v>1984</v>
      </c>
      <c r="B160" s="2">
        <v>45601</v>
      </c>
      <c r="C160" t="s">
        <v>1154</v>
      </c>
      <c r="D160" t="s">
        <v>1604</v>
      </c>
      <c r="E160" t="s">
        <v>1792</v>
      </c>
      <c r="F160">
        <v>2</v>
      </c>
      <c r="G160">
        <f t="shared" si="8"/>
        <v>2</v>
      </c>
      <c r="H160">
        <v>60.98</v>
      </c>
      <c r="I160" s="14">
        <f t="shared" si="9"/>
        <v>60.98</v>
      </c>
      <c r="J160">
        <v>0.23</v>
      </c>
      <c r="K160" s="7">
        <f t="shared" si="10"/>
        <v>0.23</v>
      </c>
      <c r="L160" t="s">
        <v>1826</v>
      </c>
      <c r="M160">
        <v>93.909199999999998</v>
      </c>
      <c r="N160" s="14">
        <f t="shared" si="11"/>
        <v>121.72999999999999</v>
      </c>
      <c r="O160" t="str">
        <f>VLOOKUP(E160,Store_Dim!$A$1:$E$21,3,FALSE)</f>
        <v>South</v>
      </c>
    </row>
    <row r="161" spans="1:15" x14ac:dyDescent="0.3">
      <c r="A161" t="s">
        <v>1985</v>
      </c>
      <c r="B161" s="2">
        <v>45454</v>
      </c>
      <c r="C161" t="s">
        <v>1229</v>
      </c>
      <c r="D161" t="s">
        <v>1726</v>
      </c>
      <c r="E161" t="s">
        <v>1804</v>
      </c>
      <c r="F161">
        <v>2</v>
      </c>
      <c r="G161">
        <f t="shared" si="8"/>
        <v>2</v>
      </c>
      <c r="H161">
        <v>122.23</v>
      </c>
      <c r="I161" s="14">
        <f t="shared" si="9"/>
        <v>122.23</v>
      </c>
      <c r="J161">
        <v>0.21</v>
      </c>
      <c r="K161" s="7">
        <f t="shared" si="10"/>
        <v>0.21</v>
      </c>
      <c r="L161" t="s">
        <v>1829</v>
      </c>
      <c r="M161">
        <v>193.1234</v>
      </c>
      <c r="N161" s="14">
        <f t="shared" si="11"/>
        <v>244.25</v>
      </c>
      <c r="O161" t="str">
        <f>VLOOKUP(E161,Store_Dim!$A$1:$E$21,3,FALSE)</f>
        <v>West</v>
      </c>
    </row>
    <row r="162" spans="1:15" x14ac:dyDescent="0.3">
      <c r="A162" t="s">
        <v>1986</v>
      </c>
      <c r="B162" s="2">
        <v>45918</v>
      </c>
      <c r="C162" t="s">
        <v>89</v>
      </c>
      <c r="D162" t="s">
        <v>1688</v>
      </c>
      <c r="E162" t="s">
        <v>1810</v>
      </c>
      <c r="F162">
        <v>2</v>
      </c>
      <c r="G162">
        <f t="shared" si="8"/>
        <v>2</v>
      </c>
      <c r="H162">
        <v>623.38</v>
      </c>
      <c r="I162" s="14">
        <f t="shared" si="9"/>
        <v>623.38</v>
      </c>
      <c r="J162">
        <v>0.13</v>
      </c>
      <c r="K162" s="7">
        <f t="shared" si="10"/>
        <v>0.13</v>
      </c>
      <c r="L162" t="s">
        <v>1824</v>
      </c>
      <c r="M162">
        <v>1084.6812</v>
      </c>
      <c r="N162" s="14">
        <f t="shared" si="11"/>
        <v>1246.6299999999999</v>
      </c>
      <c r="O162" t="str">
        <f>VLOOKUP(E162,Store_Dim!$A$1:$E$21,3,FALSE)</f>
        <v>East</v>
      </c>
    </row>
    <row r="163" spans="1:15" x14ac:dyDescent="0.3">
      <c r="A163" t="s">
        <v>1987</v>
      </c>
      <c r="B163" s="2">
        <v>45729</v>
      </c>
      <c r="C163" t="s">
        <v>218</v>
      </c>
      <c r="D163" t="s">
        <v>1688</v>
      </c>
      <c r="E163" t="s">
        <v>1752</v>
      </c>
      <c r="F163">
        <v>1</v>
      </c>
      <c r="G163">
        <f t="shared" si="8"/>
        <v>1</v>
      </c>
      <c r="H163">
        <v>479.58</v>
      </c>
      <c r="I163" s="14">
        <f t="shared" si="9"/>
        <v>479.58</v>
      </c>
      <c r="J163">
        <v>0.05</v>
      </c>
      <c r="K163" s="7">
        <f t="shared" si="10"/>
        <v>0.05</v>
      </c>
      <c r="L163" t="s">
        <v>1826</v>
      </c>
      <c r="M163">
        <v>455.60099999999989</v>
      </c>
      <c r="N163" s="14">
        <f t="shared" si="11"/>
        <v>479.53</v>
      </c>
      <c r="O163" t="str">
        <f>VLOOKUP(E163,Store_Dim!$A$1:$E$21,3,FALSE)</f>
        <v>East</v>
      </c>
    </row>
    <row r="164" spans="1:15" x14ac:dyDescent="0.3">
      <c r="A164" t="s">
        <v>1988</v>
      </c>
      <c r="B164" s="2">
        <v>45276</v>
      </c>
      <c r="C164" t="s">
        <v>942</v>
      </c>
      <c r="D164" t="s">
        <v>1694</v>
      </c>
      <c r="E164" t="s">
        <v>1776</v>
      </c>
      <c r="F164">
        <v>3</v>
      </c>
      <c r="G164">
        <f t="shared" si="8"/>
        <v>3</v>
      </c>
      <c r="H164">
        <v>369.32</v>
      </c>
      <c r="I164" s="14">
        <f t="shared" si="9"/>
        <v>369.32</v>
      </c>
      <c r="J164">
        <v>0.14000000000000001</v>
      </c>
      <c r="K164" s="7">
        <f t="shared" si="10"/>
        <v>0.14000000000000001</v>
      </c>
      <c r="L164" t="s">
        <v>1826</v>
      </c>
      <c r="M164">
        <v>952.84559999999999</v>
      </c>
      <c r="N164" s="14">
        <f t="shared" si="11"/>
        <v>1107.82</v>
      </c>
      <c r="O164" t="str">
        <f>VLOOKUP(E164,Store_Dim!$A$1:$E$21,3,FALSE)</f>
        <v>East</v>
      </c>
    </row>
    <row r="165" spans="1:15" x14ac:dyDescent="0.3">
      <c r="A165" t="s">
        <v>1989</v>
      </c>
      <c r="B165" s="2">
        <v>45851</v>
      </c>
      <c r="C165" t="s">
        <v>278</v>
      </c>
      <c r="D165" t="s">
        <v>1612</v>
      </c>
      <c r="E165" t="s">
        <v>1757</v>
      </c>
      <c r="F165">
        <v>1</v>
      </c>
      <c r="G165">
        <f t="shared" si="8"/>
        <v>1</v>
      </c>
      <c r="H165">
        <v>488.31</v>
      </c>
      <c r="I165" s="14">
        <f t="shared" si="9"/>
        <v>488.31</v>
      </c>
      <c r="J165">
        <v>0.03</v>
      </c>
      <c r="K165" s="7">
        <f t="shared" si="10"/>
        <v>0.03</v>
      </c>
      <c r="L165" t="s">
        <v>1826</v>
      </c>
      <c r="M165">
        <v>473.66070000000002</v>
      </c>
      <c r="N165" s="14">
        <f t="shared" si="11"/>
        <v>488.28000000000003</v>
      </c>
      <c r="O165" t="str">
        <f>VLOOKUP(E165,Store_Dim!$A$1:$E$21,3,FALSE)</f>
        <v>North</v>
      </c>
    </row>
    <row r="166" spans="1:15" x14ac:dyDescent="0.3">
      <c r="A166" t="s">
        <v>1990</v>
      </c>
      <c r="B166" s="2">
        <v>45418</v>
      </c>
      <c r="C166" t="s">
        <v>878</v>
      </c>
      <c r="D166" t="s">
        <v>1656</v>
      </c>
      <c r="E166" t="s">
        <v>1794</v>
      </c>
      <c r="F166">
        <v>4</v>
      </c>
      <c r="G166">
        <f t="shared" si="8"/>
        <v>4</v>
      </c>
      <c r="H166">
        <v>164.04</v>
      </c>
      <c r="I166" s="14">
        <f t="shared" si="9"/>
        <v>164.04</v>
      </c>
      <c r="J166">
        <v>0.26</v>
      </c>
      <c r="K166" s="7">
        <f t="shared" si="10"/>
        <v>0.26</v>
      </c>
      <c r="L166" t="s">
        <v>1824</v>
      </c>
      <c r="M166">
        <v>485.55839999999989</v>
      </c>
      <c r="N166" s="14">
        <f t="shared" si="11"/>
        <v>655.9</v>
      </c>
      <c r="O166" t="str">
        <f>VLOOKUP(E166,Store_Dim!$A$1:$E$21,3,FALSE)</f>
        <v>North</v>
      </c>
    </row>
    <row r="167" spans="1:15" x14ac:dyDescent="0.3">
      <c r="A167" t="s">
        <v>1991</v>
      </c>
      <c r="B167" s="2">
        <v>45508</v>
      </c>
      <c r="C167" t="s">
        <v>268</v>
      </c>
      <c r="D167" t="s">
        <v>1568</v>
      </c>
      <c r="E167" t="s">
        <v>1807</v>
      </c>
      <c r="F167">
        <v>3</v>
      </c>
      <c r="G167">
        <f t="shared" si="8"/>
        <v>3</v>
      </c>
      <c r="H167">
        <v>707.95</v>
      </c>
      <c r="I167" s="14">
        <f t="shared" si="9"/>
        <v>707.95</v>
      </c>
      <c r="J167">
        <v>0.18</v>
      </c>
      <c r="K167" s="7">
        <f t="shared" si="10"/>
        <v>0.18</v>
      </c>
      <c r="L167" t="s">
        <v>1826</v>
      </c>
      <c r="M167">
        <v>1741.557</v>
      </c>
      <c r="N167" s="14">
        <f t="shared" si="11"/>
        <v>2123.6700000000005</v>
      </c>
      <c r="O167" t="str">
        <f>VLOOKUP(E167,Store_Dim!$A$1:$E$21,3,FALSE)</f>
        <v>North</v>
      </c>
    </row>
    <row r="168" spans="1:15" x14ac:dyDescent="0.3">
      <c r="A168" t="s">
        <v>1992</v>
      </c>
      <c r="B168" s="2">
        <v>45269</v>
      </c>
      <c r="C168" t="s">
        <v>934</v>
      </c>
      <c r="D168" t="s">
        <v>1686</v>
      </c>
      <c r="E168" t="s">
        <v>1782</v>
      </c>
      <c r="F168">
        <v>4</v>
      </c>
      <c r="G168">
        <f t="shared" si="8"/>
        <v>4</v>
      </c>
      <c r="H168">
        <v>714.47</v>
      </c>
      <c r="I168" s="14">
        <f t="shared" si="9"/>
        <v>714.47</v>
      </c>
      <c r="J168">
        <v>0.18</v>
      </c>
      <c r="K168" s="7">
        <f t="shared" si="10"/>
        <v>0.18</v>
      </c>
      <c r="L168" t="s">
        <v>1829</v>
      </c>
      <c r="M168">
        <v>2343.4616000000001</v>
      </c>
      <c r="N168" s="14">
        <f t="shared" si="11"/>
        <v>2857.7000000000003</v>
      </c>
      <c r="O168" t="str">
        <f>VLOOKUP(E168,Store_Dim!$A$1:$E$21,3,FALSE)</f>
        <v>West</v>
      </c>
    </row>
    <row r="169" spans="1:15" x14ac:dyDescent="0.3">
      <c r="A169" t="s">
        <v>1993</v>
      </c>
      <c r="B169" s="2">
        <v>45866</v>
      </c>
      <c r="C169" t="s">
        <v>1289</v>
      </c>
      <c r="D169" t="s">
        <v>1706</v>
      </c>
      <c r="E169" t="s">
        <v>1779</v>
      </c>
      <c r="F169">
        <v>4</v>
      </c>
      <c r="G169">
        <f t="shared" si="8"/>
        <v>4</v>
      </c>
      <c r="H169">
        <v>422.09</v>
      </c>
      <c r="I169" s="14">
        <f t="shared" si="9"/>
        <v>422.09</v>
      </c>
      <c r="J169">
        <v>0.04</v>
      </c>
      <c r="K169" s="7">
        <f t="shared" si="10"/>
        <v>0.04</v>
      </c>
      <c r="L169" t="s">
        <v>1824</v>
      </c>
      <c r="M169">
        <v>1620.8255999999999</v>
      </c>
      <c r="N169" s="14">
        <f t="shared" si="11"/>
        <v>1688.32</v>
      </c>
      <c r="O169" t="str">
        <f>VLOOKUP(E169,Store_Dim!$A$1:$E$21,3,FALSE)</f>
        <v>South</v>
      </c>
    </row>
    <row r="170" spans="1:15" x14ac:dyDescent="0.3">
      <c r="A170" t="s">
        <v>1994</v>
      </c>
      <c r="B170" s="2">
        <v>45462</v>
      </c>
      <c r="C170" t="s">
        <v>381</v>
      </c>
      <c r="D170" t="s">
        <v>1608</v>
      </c>
      <c r="E170" t="s">
        <v>1786</v>
      </c>
      <c r="F170">
        <v>1</v>
      </c>
      <c r="G170">
        <f t="shared" si="8"/>
        <v>1</v>
      </c>
      <c r="H170">
        <v>998.19</v>
      </c>
      <c r="I170" s="14">
        <f t="shared" si="9"/>
        <v>998.19</v>
      </c>
      <c r="J170">
        <v>0.2</v>
      </c>
      <c r="K170" s="7">
        <f t="shared" si="10"/>
        <v>0.2</v>
      </c>
      <c r="L170" t="s">
        <v>1824</v>
      </c>
      <c r="M170">
        <v>798.55200000000013</v>
      </c>
      <c r="N170" s="14">
        <f t="shared" si="11"/>
        <v>997.99</v>
      </c>
      <c r="O170" t="str">
        <f>VLOOKUP(E170,Store_Dim!$A$1:$E$21,3,FALSE)</f>
        <v>South</v>
      </c>
    </row>
    <row r="171" spans="1:15" x14ac:dyDescent="0.3">
      <c r="A171" t="s">
        <v>1995</v>
      </c>
      <c r="B171" s="2">
        <v>45313</v>
      </c>
      <c r="C171" t="s">
        <v>1166</v>
      </c>
      <c r="D171" t="s">
        <v>1692</v>
      </c>
      <c r="E171" t="s">
        <v>1779</v>
      </c>
      <c r="F171">
        <v>2</v>
      </c>
      <c r="G171">
        <f t="shared" si="8"/>
        <v>2</v>
      </c>
      <c r="H171">
        <v>343.42</v>
      </c>
      <c r="I171" s="14">
        <f t="shared" si="9"/>
        <v>343.42</v>
      </c>
      <c r="J171">
        <v>0.12</v>
      </c>
      <c r="K171" s="7">
        <f t="shared" si="10"/>
        <v>0.12</v>
      </c>
      <c r="L171" t="s">
        <v>1829</v>
      </c>
      <c r="M171">
        <v>604.41920000000005</v>
      </c>
      <c r="N171" s="14">
        <f t="shared" si="11"/>
        <v>686.72</v>
      </c>
      <c r="O171" t="str">
        <f>VLOOKUP(E171,Store_Dim!$A$1:$E$21,3,FALSE)</f>
        <v>South</v>
      </c>
    </row>
    <row r="172" spans="1:15" x14ac:dyDescent="0.3">
      <c r="A172" t="s">
        <v>1996</v>
      </c>
      <c r="B172" s="2">
        <v>45390</v>
      </c>
      <c r="C172" t="s">
        <v>818</v>
      </c>
      <c r="D172" t="s">
        <v>1616</v>
      </c>
      <c r="E172" t="s">
        <v>1776</v>
      </c>
      <c r="F172">
        <v>1</v>
      </c>
      <c r="G172">
        <f t="shared" si="8"/>
        <v>1</v>
      </c>
      <c r="H172">
        <v>152.16999999999999</v>
      </c>
      <c r="I172" s="14">
        <f t="shared" si="9"/>
        <v>152.16999999999999</v>
      </c>
      <c r="J172">
        <v>0.28000000000000003</v>
      </c>
      <c r="K172" s="7">
        <f t="shared" si="10"/>
        <v>0.28000000000000003</v>
      </c>
      <c r="L172" t="s">
        <v>1829</v>
      </c>
      <c r="M172">
        <v>109.5624</v>
      </c>
      <c r="N172" s="14">
        <f t="shared" si="11"/>
        <v>151.88999999999999</v>
      </c>
      <c r="O172" t="str">
        <f>VLOOKUP(E172,Store_Dim!$A$1:$E$21,3,FALSE)</f>
        <v>East</v>
      </c>
    </row>
    <row r="173" spans="1:15" x14ac:dyDescent="0.3">
      <c r="A173" t="s">
        <v>1997</v>
      </c>
      <c r="B173" s="2">
        <v>45795</v>
      </c>
      <c r="C173" t="s">
        <v>579</v>
      </c>
      <c r="D173" t="s">
        <v>1646</v>
      </c>
      <c r="E173" t="s">
        <v>1792</v>
      </c>
      <c r="F173">
        <v>1</v>
      </c>
      <c r="G173">
        <f t="shared" si="8"/>
        <v>1</v>
      </c>
      <c r="H173">
        <v>325.08</v>
      </c>
      <c r="I173" s="14">
        <f t="shared" si="9"/>
        <v>325.08</v>
      </c>
      <c r="J173">
        <v>0.26</v>
      </c>
      <c r="K173" s="7">
        <f t="shared" si="10"/>
        <v>0.26</v>
      </c>
      <c r="L173" t="s">
        <v>1826</v>
      </c>
      <c r="M173">
        <v>240.5592</v>
      </c>
      <c r="N173" s="14">
        <f t="shared" si="11"/>
        <v>324.82</v>
      </c>
      <c r="O173" t="str">
        <f>VLOOKUP(E173,Store_Dim!$A$1:$E$21,3,FALSE)</f>
        <v>South</v>
      </c>
    </row>
    <row r="174" spans="1:15" x14ac:dyDescent="0.3">
      <c r="A174" t="s">
        <v>1998</v>
      </c>
      <c r="B174" s="2">
        <v>45267</v>
      </c>
      <c r="C174" t="s">
        <v>1080</v>
      </c>
      <c r="D174" t="s">
        <v>1726</v>
      </c>
      <c r="E174" t="s">
        <v>1789</v>
      </c>
      <c r="F174">
        <v>2</v>
      </c>
      <c r="G174">
        <f t="shared" si="8"/>
        <v>2</v>
      </c>
      <c r="H174">
        <v>827.92</v>
      </c>
      <c r="I174" s="14">
        <f t="shared" si="9"/>
        <v>827.92</v>
      </c>
      <c r="J174">
        <v>0.25</v>
      </c>
      <c r="K174" s="7">
        <f t="shared" si="10"/>
        <v>0.25</v>
      </c>
      <c r="L174" t="s">
        <v>1829</v>
      </c>
      <c r="M174">
        <v>1241.8800000000001</v>
      </c>
      <c r="N174" s="14">
        <f t="shared" si="11"/>
        <v>1655.59</v>
      </c>
      <c r="O174" t="str">
        <f>VLOOKUP(E174,Store_Dim!$A$1:$E$21,3,FALSE)</f>
        <v>East</v>
      </c>
    </row>
    <row r="175" spans="1:15" x14ac:dyDescent="0.3">
      <c r="A175" t="s">
        <v>1999</v>
      </c>
      <c r="B175" s="2">
        <v>45314</v>
      </c>
      <c r="C175" t="s">
        <v>1492</v>
      </c>
      <c r="D175" t="s">
        <v>1600</v>
      </c>
      <c r="E175" t="s">
        <v>1761</v>
      </c>
      <c r="F175">
        <v>2</v>
      </c>
      <c r="G175">
        <f t="shared" si="8"/>
        <v>2</v>
      </c>
      <c r="H175">
        <v>593.47</v>
      </c>
      <c r="I175" s="14">
        <f t="shared" si="9"/>
        <v>593.47</v>
      </c>
      <c r="J175">
        <v>0.1</v>
      </c>
      <c r="K175" s="7">
        <f t="shared" si="10"/>
        <v>0.1</v>
      </c>
      <c r="L175" t="s">
        <v>1829</v>
      </c>
      <c r="M175">
        <v>1068.2460000000001</v>
      </c>
      <c r="N175" s="14">
        <f t="shared" si="11"/>
        <v>1186.8400000000001</v>
      </c>
      <c r="O175" t="str">
        <f>VLOOKUP(E175,Store_Dim!$A$1:$E$21,3,FALSE)</f>
        <v>South</v>
      </c>
    </row>
    <row r="176" spans="1:15" x14ac:dyDescent="0.3">
      <c r="A176" t="s">
        <v>2000</v>
      </c>
      <c r="B176" s="2">
        <v>45267</v>
      </c>
      <c r="C176" t="s">
        <v>929</v>
      </c>
      <c r="D176" t="s">
        <v>1588</v>
      </c>
      <c r="E176" t="s">
        <v>1779</v>
      </c>
      <c r="F176">
        <v>4</v>
      </c>
      <c r="G176">
        <f t="shared" si="8"/>
        <v>4</v>
      </c>
      <c r="H176">
        <v>756.28</v>
      </c>
      <c r="I176" s="14">
        <f t="shared" si="9"/>
        <v>756.28</v>
      </c>
      <c r="J176">
        <v>0.05</v>
      </c>
      <c r="K176" s="7">
        <f t="shared" si="10"/>
        <v>0.05</v>
      </c>
      <c r="L176" t="s">
        <v>1829</v>
      </c>
      <c r="M176">
        <v>2873.864</v>
      </c>
      <c r="N176" s="14">
        <f t="shared" si="11"/>
        <v>3025.0699999999997</v>
      </c>
      <c r="O176" t="str">
        <f>VLOOKUP(E176,Store_Dim!$A$1:$E$21,3,FALSE)</f>
        <v>South</v>
      </c>
    </row>
    <row r="177" spans="1:15" x14ac:dyDescent="0.3">
      <c r="A177" t="s">
        <v>2001</v>
      </c>
      <c r="B177" s="2">
        <v>45641</v>
      </c>
      <c r="C177" t="s">
        <v>1178</v>
      </c>
      <c r="D177" t="s">
        <v>1732</v>
      </c>
      <c r="E177" t="s">
        <v>1757</v>
      </c>
      <c r="F177">
        <v>2</v>
      </c>
      <c r="G177">
        <f t="shared" si="8"/>
        <v>2</v>
      </c>
      <c r="H177">
        <v>707.65</v>
      </c>
      <c r="I177" s="14">
        <f t="shared" si="9"/>
        <v>707.65</v>
      </c>
      <c r="J177">
        <v>0.14000000000000001</v>
      </c>
      <c r="K177" s="7">
        <f t="shared" si="10"/>
        <v>0.14000000000000001</v>
      </c>
      <c r="L177" t="s">
        <v>1824</v>
      </c>
      <c r="M177">
        <v>1217.1579999999999</v>
      </c>
      <c r="N177" s="14">
        <f t="shared" si="11"/>
        <v>1415.1599999999999</v>
      </c>
      <c r="O177" t="str">
        <f>VLOOKUP(E177,Store_Dim!$A$1:$E$21,3,FALSE)</f>
        <v>North</v>
      </c>
    </row>
    <row r="178" spans="1:15" x14ac:dyDescent="0.3">
      <c r="A178" t="s">
        <v>2002</v>
      </c>
      <c r="B178" s="2">
        <v>45371</v>
      </c>
      <c r="C178" t="s">
        <v>441</v>
      </c>
      <c r="D178" t="s">
        <v>1598</v>
      </c>
      <c r="E178" t="s">
        <v>1801</v>
      </c>
      <c r="F178">
        <v>1</v>
      </c>
      <c r="G178">
        <f t="shared" si="8"/>
        <v>1</v>
      </c>
      <c r="H178">
        <v>857.35</v>
      </c>
      <c r="I178" s="14">
        <f t="shared" si="9"/>
        <v>857.35</v>
      </c>
      <c r="J178">
        <v>0.28000000000000003</v>
      </c>
      <c r="K178" s="7">
        <f t="shared" si="10"/>
        <v>0.28000000000000003</v>
      </c>
      <c r="L178" t="s">
        <v>1826</v>
      </c>
      <c r="M178">
        <v>617.29200000000003</v>
      </c>
      <c r="N178" s="14">
        <f t="shared" si="11"/>
        <v>857.07</v>
      </c>
      <c r="O178" t="str">
        <f>VLOOKUP(E178,Store_Dim!$A$1:$E$21,3,FALSE)</f>
        <v>North</v>
      </c>
    </row>
    <row r="179" spans="1:15" x14ac:dyDescent="0.3">
      <c r="A179" t="s">
        <v>2003</v>
      </c>
      <c r="B179" s="2">
        <v>45670</v>
      </c>
      <c r="C179" t="s">
        <v>1533</v>
      </c>
      <c r="D179" t="s">
        <v>1658</v>
      </c>
      <c r="E179" t="s">
        <v>1782</v>
      </c>
      <c r="F179">
        <v>1</v>
      </c>
      <c r="G179">
        <f t="shared" si="8"/>
        <v>1</v>
      </c>
      <c r="H179">
        <v>79</v>
      </c>
      <c r="I179" s="14">
        <f t="shared" si="9"/>
        <v>79</v>
      </c>
      <c r="J179">
        <v>0.04</v>
      </c>
      <c r="K179" s="7">
        <f t="shared" si="10"/>
        <v>0.04</v>
      </c>
      <c r="L179" t="s">
        <v>1826</v>
      </c>
      <c r="M179">
        <v>75.84</v>
      </c>
      <c r="N179" s="14">
        <f t="shared" si="11"/>
        <v>78.959999999999994</v>
      </c>
      <c r="O179" t="str">
        <f>VLOOKUP(E179,Store_Dim!$A$1:$E$21,3,FALSE)</f>
        <v>West</v>
      </c>
    </row>
    <row r="180" spans="1:15" x14ac:dyDescent="0.3">
      <c r="A180" t="s">
        <v>2004</v>
      </c>
      <c r="B180" s="2">
        <v>45885</v>
      </c>
      <c r="C180" t="s">
        <v>244</v>
      </c>
      <c r="D180" t="s">
        <v>1736</v>
      </c>
      <c r="E180" t="s">
        <v>1773</v>
      </c>
      <c r="F180">
        <v>4</v>
      </c>
      <c r="G180">
        <f t="shared" si="8"/>
        <v>4</v>
      </c>
      <c r="H180">
        <v>638.91</v>
      </c>
      <c r="I180" s="14">
        <f t="shared" si="9"/>
        <v>638.91</v>
      </c>
      <c r="J180">
        <v>0</v>
      </c>
      <c r="K180" s="7">
        <f t="shared" si="10"/>
        <v>0</v>
      </c>
      <c r="L180" t="s">
        <v>1829</v>
      </c>
      <c r="M180">
        <v>2555.64</v>
      </c>
      <c r="N180" s="14">
        <f t="shared" si="11"/>
        <v>2555.64</v>
      </c>
      <c r="O180" t="str">
        <f>VLOOKUP(E180,Store_Dim!$A$1:$E$21,3,FALSE)</f>
        <v>North</v>
      </c>
    </row>
    <row r="181" spans="1:15" x14ac:dyDescent="0.3">
      <c r="A181" t="s">
        <v>2005</v>
      </c>
      <c r="B181" s="2">
        <v>45812</v>
      </c>
      <c r="C181" t="s">
        <v>295</v>
      </c>
      <c r="D181" t="s">
        <v>1638</v>
      </c>
      <c r="E181" t="s">
        <v>1752</v>
      </c>
      <c r="F181">
        <v>2</v>
      </c>
      <c r="G181">
        <f t="shared" si="8"/>
        <v>2</v>
      </c>
      <c r="H181">
        <v>522.16999999999996</v>
      </c>
      <c r="I181" s="14">
        <f t="shared" si="9"/>
        <v>522.16999999999996</v>
      </c>
      <c r="J181">
        <v>0.27</v>
      </c>
      <c r="K181" s="7">
        <f t="shared" si="10"/>
        <v>0.27</v>
      </c>
      <c r="L181" t="s">
        <v>1824</v>
      </c>
      <c r="M181">
        <v>762.36819999999989</v>
      </c>
      <c r="N181" s="14">
        <f t="shared" si="11"/>
        <v>1044.07</v>
      </c>
      <c r="O181" t="str">
        <f>VLOOKUP(E181,Store_Dim!$A$1:$E$21,3,FALSE)</f>
        <v>East</v>
      </c>
    </row>
    <row r="182" spans="1:15" x14ac:dyDescent="0.3">
      <c r="A182" t="s">
        <v>2006</v>
      </c>
      <c r="B182" s="2">
        <v>45235</v>
      </c>
      <c r="C182" t="s">
        <v>1472</v>
      </c>
      <c r="D182" t="s">
        <v>1626</v>
      </c>
      <c r="E182" t="s">
        <v>1794</v>
      </c>
      <c r="F182">
        <v>3</v>
      </c>
      <c r="G182">
        <f t="shared" si="8"/>
        <v>3</v>
      </c>
      <c r="H182">
        <v>954.29</v>
      </c>
      <c r="I182" s="14">
        <f t="shared" si="9"/>
        <v>954.29</v>
      </c>
      <c r="J182">
        <v>0.27</v>
      </c>
      <c r="K182" s="7">
        <f t="shared" si="10"/>
        <v>0.27</v>
      </c>
      <c r="L182" t="s">
        <v>1824</v>
      </c>
      <c r="M182">
        <v>2089.8951000000002</v>
      </c>
      <c r="N182" s="14">
        <f t="shared" si="11"/>
        <v>2862.6</v>
      </c>
      <c r="O182" t="str">
        <f>VLOOKUP(E182,Store_Dim!$A$1:$E$21,3,FALSE)</f>
        <v>North</v>
      </c>
    </row>
    <row r="183" spans="1:15" x14ac:dyDescent="0.3">
      <c r="A183" t="s">
        <v>2007</v>
      </c>
      <c r="B183" s="2">
        <v>45710</v>
      </c>
      <c r="C183" t="s">
        <v>1425</v>
      </c>
      <c r="D183" t="s">
        <v>1614</v>
      </c>
      <c r="E183" t="s">
        <v>1797</v>
      </c>
      <c r="F183">
        <v>3</v>
      </c>
      <c r="G183">
        <f t="shared" si="8"/>
        <v>3</v>
      </c>
      <c r="H183">
        <v>53.92</v>
      </c>
      <c r="I183" s="14">
        <f t="shared" si="9"/>
        <v>53.92</v>
      </c>
      <c r="J183">
        <v>0.15</v>
      </c>
      <c r="K183" s="7">
        <f t="shared" si="10"/>
        <v>0.15</v>
      </c>
      <c r="L183" t="s">
        <v>1826</v>
      </c>
      <c r="M183">
        <v>137.49600000000001</v>
      </c>
      <c r="N183" s="14">
        <f t="shared" si="11"/>
        <v>161.60999999999999</v>
      </c>
      <c r="O183" t="str">
        <f>VLOOKUP(E183,Store_Dim!$A$1:$E$21,3,FALSE)</f>
        <v>East</v>
      </c>
    </row>
    <row r="184" spans="1:15" x14ac:dyDescent="0.3">
      <c r="A184" t="s">
        <v>2008</v>
      </c>
      <c r="B184" s="2">
        <v>45753</v>
      </c>
      <c r="C184" t="s">
        <v>1235</v>
      </c>
      <c r="D184" t="s">
        <v>1616</v>
      </c>
      <c r="E184" t="s">
        <v>1752</v>
      </c>
      <c r="F184">
        <v>4</v>
      </c>
      <c r="G184">
        <f t="shared" si="8"/>
        <v>4</v>
      </c>
      <c r="H184">
        <v>741.88</v>
      </c>
      <c r="I184" s="14">
        <f t="shared" si="9"/>
        <v>741.88</v>
      </c>
      <c r="J184">
        <v>0.02</v>
      </c>
      <c r="K184" s="7">
        <f t="shared" si="10"/>
        <v>0.02</v>
      </c>
      <c r="L184" t="s">
        <v>1829</v>
      </c>
      <c r="M184">
        <v>2908.1696000000002</v>
      </c>
      <c r="N184" s="14">
        <f t="shared" si="11"/>
        <v>2967.5</v>
      </c>
      <c r="O184" t="str">
        <f>VLOOKUP(E184,Store_Dim!$A$1:$E$21,3,FALSE)</f>
        <v>East</v>
      </c>
    </row>
    <row r="185" spans="1:15" x14ac:dyDescent="0.3">
      <c r="A185" t="s">
        <v>2009</v>
      </c>
      <c r="B185" s="2">
        <v>45594</v>
      </c>
      <c r="C185" t="s">
        <v>134</v>
      </c>
      <c r="D185" t="s">
        <v>1640</v>
      </c>
      <c r="E185" t="s">
        <v>1766</v>
      </c>
      <c r="F185">
        <v>1</v>
      </c>
      <c r="G185">
        <f t="shared" si="8"/>
        <v>1</v>
      </c>
      <c r="H185">
        <v>547.09</v>
      </c>
      <c r="I185" s="14">
        <f t="shared" si="9"/>
        <v>547.09</v>
      </c>
      <c r="J185">
        <v>0.01</v>
      </c>
      <c r="K185" s="7">
        <f t="shared" si="10"/>
        <v>0.01</v>
      </c>
      <c r="L185" t="s">
        <v>1826</v>
      </c>
      <c r="M185">
        <v>541.6191</v>
      </c>
      <c r="N185" s="14">
        <f t="shared" si="11"/>
        <v>547.08000000000004</v>
      </c>
      <c r="O185" t="str">
        <f>VLOOKUP(E185,Store_Dim!$A$1:$E$21,3,FALSE)</f>
        <v>North</v>
      </c>
    </row>
    <row r="186" spans="1:15" x14ac:dyDescent="0.3">
      <c r="A186" t="s">
        <v>2010</v>
      </c>
      <c r="B186" s="2">
        <v>45686</v>
      </c>
      <c r="C186" t="s">
        <v>1504</v>
      </c>
      <c r="D186" t="s">
        <v>1726</v>
      </c>
      <c r="E186" t="s">
        <v>1766</v>
      </c>
      <c r="F186">
        <v>1</v>
      </c>
      <c r="G186">
        <f t="shared" si="8"/>
        <v>1</v>
      </c>
      <c r="H186">
        <v>789.35</v>
      </c>
      <c r="I186" s="14">
        <f t="shared" si="9"/>
        <v>789.35</v>
      </c>
      <c r="J186">
        <v>0.14000000000000001</v>
      </c>
      <c r="K186" s="7">
        <f t="shared" si="10"/>
        <v>0.14000000000000001</v>
      </c>
      <c r="L186" t="s">
        <v>1826</v>
      </c>
      <c r="M186">
        <v>678.84100000000001</v>
      </c>
      <c r="N186" s="14">
        <f t="shared" si="11"/>
        <v>789.21</v>
      </c>
      <c r="O186" t="str">
        <f>VLOOKUP(E186,Store_Dim!$A$1:$E$21,3,FALSE)</f>
        <v>North</v>
      </c>
    </row>
    <row r="187" spans="1:15" x14ac:dyDescent="0.3">
      <c r="A187" t="s">
        <v>2011</v>
      </c>
      <c r="B187" s="2">
        <v>45354</v>
      </c>
      <c r="C187" t="s">
        <v>1328</v>
      </c>
      <c r="D187" t="s">
        <v>1674</v>
      </c>
      <c r="E187" t="s">
        <v>1766</v>
      </c>
      <c r="F187">
        <v>3</v>
      </c>
      <c r="G187">
        <f t="shared" si="8"/>
        <v>3</v>
      </c>
      <c r="H187">
        <v>476.78</v>
      </c>
      <c r="I187" s="14">
        <f t="shared" si="9"/>
        <v>476.78</v>
      </c>
      <c r="J187">
        <v>0.09</v>
      </c>
      <c r="K187" s="7">
        <f t="shared" si="10"/>
        <v>0.09</v>
      </c>
      <c r="L187" t="s">
        <v>1829</v>
      </c>
      <c r="M187">
        <v>1301.6094000000001</v>
      </c>
      <c r="N187" s="14">
        <f t="shared" si="11"/>
        <v>1430.25</v>
      </c>
      <c r="O187" t="str">
        <f>VLOOKUP(E187,Store_Dim!$A$1:$E$21,3,FALSE)</f>
        <v>North</v>
      </c>
    </row>
    <row r="188" spans="1:15" x14ac:dyDescent="0.3">
      <c r="A188" t="s">
        <v>2012</v>
      </c>
      <c r="B188" s="2">
        <v>45600</v>
      </c>
      <c r="C188" t="s">
        <v>1400</v>
      </c>
      <c r="D188" t="s">
        <v>1706</v>
      </c>
      <c r="E188" t="s">
        <v>1810</v>
      </c>
      <c r="F188">
        <v>2</v>
      </c>
      <c r="G188">
        <f t="shared" si="8"/>
        <v>2</v>
      </c>
      <c r="H188">
        <v>504.26</v>
      </c>
      <c r="I188" s="14">
        <f t="shared" si="9"/>
        <v>504.26</v>
      </c>
      <c r="J188">
        <v>0.04</v>
      </c>
      <c r="K188" s="7">
        <f t="shared" si="10"/>
        <v>0.04</v>
      </c>
      <c r="L188" t="s">
        <v>1826</v>
      </c>
      <c r="M188">
        <v>968.17919999999992</v>
      </c>
      <c r="N188" s="14">
        <f t="shared" si="11"/>
        <v>1008.48</v>
      </c>
      <c r="O188" t="str">
        <f>VLOOKUP(E188,Store_Dim!$A$1:$E$21,3,FALSE)</f>
        <v>East</v>
      </c>
    </row>
    <row r="189" spans="1:15" x14ac:dyDescent="0.3">
      <c r="A189" t="s">
        <v>2013</v>
      </c>
      <c r="B189" s="2">
        <v>45538</v>
      </c>
      <c r="C189" t="s">
        <v>866</v>
      </c>
      <c r="D189" t="s">
        <v>1710</v>
      </c>
      <c r="E189" t="s">
        <v>1776</v>
      </c>
      <c r="F189">
        <v>2</v>
      </c>
      <c r="G189">
        <f t="shared" si="8"/>
        <v>2</v>
      </c>
      <c r="H189">
        <v>549.33000000000004</v>
      </c>
      <c r="I189" s="14">
        <f t="shared" si="9"/>
        <v>549.33000000000004</v>
      </c>
      <c r="J189">
        <v>0.01</v>
      </c>
      <c r="K189" s="7">
        <f t="shared" si="10"/>
        <v>0.01</v>
      </c>
      <c r="L189" t="s">
        <v>1829</v>
      </c>
      <c r="M189">
        <v>1087.6733999999999</v>
      </c>
      <c r="N189" s="14">
        <f t="shared" si="11"/>
        <v>1098.6500000000001</v>
      </c>
      <c r="O189" t="str">
        <f>VLOOKUP(E189,Store_Dim!$A$1:$E$21,3,FALSE)</f>
        <v>East</v>
      </c>
    </row>
    <row r="190" spans="1:15" x14ac:dyDescent="0.3">
      <c r="A190" t="s">
        <v>2014</v>
      </c>
      <c r="B190" s="2">
        <v>45411</v>
      </c>
      <c r="C190" t="s">
        <v>1193</v>
      </c>
      <c r="D190" t="s">
        <v>1553</v>
      </c>
      <c r="E190" t="s">
        <v>1766</v>
      </c>
      <c r="F190">
        <v>3</v>
      </c>
      <c r="G190">
        <f t="shared" si="8"/>
        <v>3</v>
      </c>
      <c r="H190">
        <v>620.22</v>
      </c>
      <c r="I190" s="14">
        <f t="shared" si="9"/>
        <v>620.22</v>
      </c>
      <c r="J190">
        <v>0.04</v>
      </c>
      <c r="K190" s="7">
        <f t="shared" si="10"/>
        <v>0.04</v>
      </c>
      <c r="L190" t="s">
        <v>1824</v>
      </c>
      <c r="M190">
        <v>1786.2336</v>
      </c>
      <c r="N190" s="14">
        <f t="shared" si="11"/>
        <v>1860.6200000000001</v>
      </c>
      <c r="O190" t="str">
        <f>VLOOKUP(E190,Store_Dim!$A$1:$E$21,3,FALSE)</f>
        <v>North</v>
      </c>
    </row>
    <row r="191" spans="1:15" x14ac:dyDescent="0.3">
      <c r="A191" t="s">
        <v>2015</v>
      </c>
      <c r="B191" s="2">
        <v>45411</v>
      </c>
      <c r="C191" t="s">
        <v>329</v>
      </c>
      <c r="D191" t="s">
        <v>1640</v>
      </c>
      <c r="E191" t="s">
        <v>1766</v>
      </c>
      <c r="F191">
        <v>1</v>
      </c>
      <c r="G191">
        <f t="shared" si="8"/>
        <v>1</v>
      </c>
      <c r="H191">
        <v>580.76</v>
      </c>
      <c r="I191" s="14">
        <f t="shared" si="9"/>
        <v>580.76</v>
      </c>
      <c r="J191">
        <v>0.1</v>
      </c>
      <c r="K191" s="7">
        <f t="shared" si="10"/>
        <v>0.1</v>
      </c>
      <c r="L191" t="s">
        <v>1829</v>
      </c>
      <c r="M191">
        <v>522.68399999999997</v>
      </c>
      <c r="N191" s="14">
        <f t="shared" si="11"/>
        <v>580.66</v>
      </c>
      <c r="O191" t="str">
        <f>VLOOKUP(E191,Store_Dim!$A$1:$E$21,3,FALSE)</f>
        <v>North</v>
      </c>
    </row>
    <row r="192" spans="1:15" x14ac:dyDescent="0.3">
      <c r="A192" t="s">
        <v>2016</v>
      </c>
      <c r="B192" s="2">
        <v>45775</v>
      </c>
      <c r="C192" t="s">
        <v>1050</v>
      </c>
      <c r="D192" t="s">
        <v>1690</v>
      </c>
      <c r="E192" t="s">
        <v>1786</v>
      </c>
      <c r="F192">
        <v>3</v>
      </c>
      <c r="G192">
        <f t="shared" si="8"/>
        <v>3</v>
      </c>
      <c r="H192">
        <v>444.55</v>
      </c>
      <c r="I192" s="14">
        <f t="shared" si="9"/>
        <v>444.55</v>
      </c>
      <c r="J192">
        <v>0.14000000000000001</v>
      </c>
      <c r="K192" s="7">
        <f t="shared" si="10"/>
        <v>0.14000000000000001</v>
      </c>
      <c r="L192" t="s">
        <v>1826</v>
      </c>
      <c r="M192">
        <v>1146.9390000000001</v>
      </c>
      <c r="N192" s="14">
        <f t="shared" si="11"/>
        <v>1333.51</v>
      </c>
      <c r="O192" t="str">
        <f>VLOOKUP(E192,Store_Dim!$A$1:$E$21,3,FALSE)</f>
        <v>South</v>
      </c>
    </row>
    <row r="193" spans="1:15" x14ac:dyDescent="0.3">
      <c r="A193" t="s">
        <v>2017</v>
      </c>
      <c r="B193" s="2">
        <v>45459</v>
      </c>
      <c r="C193" t="s">
        <v>470</v>
      </c>
      <c r="D193" t="s">
        <v>1640</v>
      </c>
      <c r="E193" t="s">
        <v>1810</v>
      </c>
      <c r="F193">
        <v>1</v>
      </c>
      <c r="G193">
        <f t="shared" si="8"/>
        <v>1</v>
      </c>
      <c r="H193">
        <v>804.9</v>
      </c>
      <c r="I193" s="14">
        <f t="shared" si="9"/>
        <v>804.9</v>
      </c>
      <c r="J193">
        <v>0.03</v>
      </c>
      <c r="K193" s="7">
        <f t="shared" si="10"/>
        <v>0.03</v>
      </c>
      <c r="L193" t="s">
        <v>1826</v>
      </c>
      <c r="M193">
        <v>780.75299999999993</v>
      </c>
      <c r="N193" s="14">
        <f t="shared" si="11"/>
        <v>804.87</v>
      </c>
      <c r="O193" t="str">
        <f>VLOOKUP(E193,Store_Dim!$A$1:$E$21,3,FALSE)</f>
        <v>East</v>
      </c>
    </row>
    <row r="194" spans="1:15" x14ac:dyDescent="0.3">
      <c r="A194" t="s">
        <v>2018</v>
      </c>
      <c r="B194" s="2">
        <v>45617</v>
      </c>
      <c r="C194" t="s">
        <v>1316</v>
      </c>
      <c r="D194" t="s">
        <v>1732</v>
      </c>
      <c r="E194" t="s">
        <v>1799</v>
      </c>
      <c r="F194">
        <v>3</v>
      </c>
      <c r="G194">
        <f t="shared" si="8"/>
        <v>3</v>
      </c>
      <c r="H194">
        <v>361.65</v>
      </c>
      <c r="I194" s="14">
        <f t="shared" si="9"/>
        <v>361.65</v>
      </c>
      <c r="J194">
        <v>0.15</v>
      </c>
      <c r="K194" s="7">
        <f t="shared" si="10"/>
        <v>0.15</v>
      </c>
      <c r="L194" t="s">
        <v>1829</v>
      </c>
      <c r="M194">
        <v>922.20749999999987</v>
      </c>
      <c r="N194" s="14">
        <f t="shared" si="11"/>
        <v>1084.7999999999997</v>
      </c>
      <c r="O194" t="str">
        <f>VLOOKUP(E194,Store_Dim!$A$1:$E$21,3,FALSE)</f>
        <v>South</v>
      </c>
    </row>
    <row r="195" spans="1:15" x14ac:dyDescent="0.3">
      <c r="A195" t="s">
        <v>2019</v>
      </c>
      <c r="B195" s="2">
        <v>45763</v>
      </c>
      <c r="C195" t="s">
        <v>541</v>
      </c>
      <c r="D195" t="s">
        <v>1560</v>
      </c>
      <c r="E195" t="s">
        <v>1769</v>
      </c>
      <c r="F195">
        <v>1</v>
      </c>
      <c r="G195">
        <f t="shared" ref="G195:G258" si="12">IF(F195="",1,F195)</f>
        <v>1</v>
      </c>
      <c r="H195">
        <v>271.76</v>
      </c>
      <c r="I195" s="14">
        <f t="shared" ref="I195:I258" si="13">IF(ISBLANK(H195),AVERAGE($H$2:$H$2001),H195)</f>
        <v>271.76</v>
      </c>
      <c r="J195">
        <v>0.03</v>
      </c>
      <c r="K195" s="7">
        <f t="shared" ref="K195:K258" si="14">IF(ISBLANK(J195),AVERAGE($J$2:$J$2001),J195)</f>
        <v>0.03</v>
      </c>
      <c r="L195" t="s">
        <v>1824</v>
      </c>
      <c r="M195">
        <v>263.60719999999998</v>
      </c>
      <c r="N195" s="14">
        <f t="shared" ref="N195:N258" si="15">(I195*G195)-J195</f>
        <v>271.73</v>
      </c>
      <c r="O195" t="str">
        <f>VLOOKUP(E195,Store_Dim!$A$1:$E$21,3,FALSE)</f>
        <v>South</v>
      </c>
    </row>
    <row r="196" spans="1:15" x14ac:dyDescent="0.3">
      <c r="A196" t="s">
        <v>2020</v>
      </c>
      <c r="B196" s="2">
        <v>45618</v>
      </c>
      <c r="C196" t="s">
        <v>1017</v>
      </c>
      <c r="D196" t="s">
        <v>1646</v>
      </c>
      <c r="E196" t="s">
        <v>1789</v>
      </c>
      <c r="F196">
        <v>3</v>
      </c>
      <c r="G196">
        <f t="shared" si="12"/>
        <v>3</v>
      </c>
      <c r="H196">
        <v>958.15</v>
      </c>
      <c r="I196" s="14">
        <f t="shared" si="13"/>
        <v>958.15</v>
      </c>
      <c r="J196">
        <v>0.24</v>
      </c>
      <c r="K196" s="7">
        <f t="shared" si="14"/>
        <v>0.24</v>
      </c>
      <c r="L196" t="s">
        <v>1829</v>
      </c>
      <c r="M196">
        <v>2184.5819999999999</v>
      </c>
      <c r="N196" s="14">
        <f t="shared" si="15"/>
        <v>2874.21</v>
      </c>
      <c r="O196" t="str">
        <f>VLOOKUP(E196,Store_Dim!$A$1:$E$21,3,FALSE)</f>
        <v>East</v>
      </c>
    </row>
    <row r="197" spans="1:15" x14ac:dyDescent="0.3">
      <c r="A197" t="s">
        <v>2021</v>
      </c>
      <c r="B197" s="2">
        <v>45290</v>
      </c>
      <c r="C197" t="s">
        <v>1325</v>
      </c>
      <c r="D197" t="s">
        <v>1668</v>
      </c>
      <c r="E197" t="s">
        <v>1807</v>
      </c>
      <c r="F197">
        <v>1</v>
      </c>
      <c r="G197">
        <f t="shared" si="12"/>
        <v>1</v>
      </c>
      <c r="H197">
        <v>889.19</v>
      </c>
      <c r="I197" s="14">
        <f t="shared" si="13"/>
        <v>889.19</v>
      </c>
      <c r="J197">
        <v>0.03</v>
      </c>
      <c r="K197" s="7">
        <f t="shared" si="14"/>
        <v>0.03</v>
      </c>
      <c r="L197" t="s">
        <v>1824</v>
      </c>
      <c r="M197">
        <v>862.51430000000005</v>
      </c>
      <c r="N197" s="14">
        <f t="shared" si="15"/>
        <v>889.16000000000008</v>
      </c>
      <c r="O197" t="str">
        <f>VLOOKUP(E197,Store_Dim!$A$1:$E$21,3,FALSE)</f>
        <v>North</v>
      </c>
    </row>
    <row r="198" spans="1:15" x14ac:dyDescent="0.3">
      <c r="A198" t="s">
        <v>2022</v>
      </c>
      <c r="B198" s="2">
        <v>45904</v>
      </c>
      <c r="C198" t="s">
        <v>1431</v>
      </c>
      <c r="D198" t="s">
        <v>1662</v>
      </c>
      <c r="E198" t="s">
        <v>1804</v>
      </c>
      <c r="F198">
        <v>4</v>
      </c>
      <c r="G198">
        <f t="shared" si="12"/>
        <v>4</v>
      </c>
      <c r="H198">
        <v>689.67</v>
      </c>
      <c r="I198" s="14">
        <f t="shared" si="13"/>
        <v>689.67</v>
      </c>
      <c r="J198">
        <v>0.05</v>
      </c>
      <c r="K198" s="7">
        <f t="shared" si="14"/>
        <v>0.05</v>
      </c>
      <c r="L198" t="s">
        <v>1829</v>
      </c>
      <c r="M198">
        <v>2620.7460000000001</v>
      </c>
      <c r="N198" s="14">
        <f t="shared" si="15"/>
        <v>2758.6299999999997</v>
      </c>
      <c r="O198" t="str">
        <f>VLOOKUP(E198,Store_Dim!$A$1:$E$21,3,FALSE)</f>
        <v>West</v>
      </c>
    </row>
    <row r="199" spans="1:15" x14ac:dyDescent="0.3">
      <c r="A199" t="s">
        <v>2023</v>
      </c>
      <c r="B199" s="2">
        <v>45227</v>
      </c>
      <c r="C199" t="s">
        <v>461</v>
      </c>
      <c r="D199" t="s">
        <v>1636</v>
      </c>
      <c r="E199" t="s">
        <v>1792</v>
      </c>
      <c r="F199">
        <v>1</v>
      </c>
      <c r="G199">
        <f t="shared" si="12"/>
        <v>1</v>
      </c>
      <c r="H199">
        <v>541.24</v>
      </c>
      <c r="I199" s="14">
        <f t="shared" si="13"/>
        <v>541.24</v>
      </c>
      <c r="J199">
        <v>0.03</v>
      </c>
      <c r="K199" s="7">
        <f t="shared" si="14"/>
        <v>0.03</v>
      </c>
      <c r="L199" t="s">
        <v>1826</v>
      </c>
      <c r="M199">
        <v>525.00279999999998</v>
      </c>
      <c r="N199" s="14">
        <f t="shared" si="15"/>
        <v>541.21</v>
      </c>
      <c r="O199" t="str">
        <f>VLOOKUP(E199,Store_Dim!$A$1:$E$21,3,FALSE)</f>
        <v>South</v>
      </c>
    </row>
    <row r="200" spans="1:15" x14ac:dyDescent="0.3">
      <c r="A200" t="s">
        <v>2024</v>
      </c>
      <c r="B200" s="2">
        <v>45600</v>
      </c>
      <c r="C200" t="s">
        <v>1386</v>
      </c>
      <c r="D200" t="s">
        <v>1710</v>
      </c>
      <c r="E200" t="s">
        <v>1776</v>
      </c>
      <c r="F200">
        <v>1</v>
      </c>
      <c r="G200">
        <f t="shared" si="12"/>
        <v>1</v>
      </c>
      <c r="H200">
        <v>454.71</v>
      </c>
      <c r="I200" s="14">
        <f t="shared" si="13"/>
        <v>454.71</v>
      </c>
      <c r="J200">
        <v>0.16</v>
      </c>
      <c r="K200" s="7">
        <f t="shared" si="14"/>
        <v>0.16</v>
      </c>
      <c r="L200" t="s">
        <v>1826</v>
      </c>
      <c r="M200">
        <v>381.95639999999997</v>
      </c>
      <c r="N200" s="14">
        <f t="shared" si="15"/>
        <v>454.54999999999995</v>
      </c>
      <c r="O200" t="str">
        <f>VLOOKUP(E200,Store_Dim!$A$1:$E$21,3,FALSE)</f>
        <v>East</v>
      </c>
    </row>
    <row r="201" spans="1:15" x14ac:dyDescent="0.3">
      <c r="A201" t="s">
        <v>2025</v>
      </c>
      <c r="B201" s="2">
        <v>45646</v>
      </c>
      <c r="C201" t="s">
        <v>150</v>
      </c>
      <c r="D201" t="s">
        <v>1680</v>
      </c>
      <c r="E201" t="s">
        <v>1773</v>
      </c>
      <c r="F201">
        <v>2</v>
      </c>
      <c r="G201">
        <f t="shared" si="12"/>
        <v>2</v>
      </c>
      <c r="H201">
        <v>397.63</v>
      </c>
      <c r="I201" s="14">
        <f t="shared" si="13"/>
        <v>397.63</v>
      </c>
      <c r="J201">
        <v>0.26</v>
      </c>
      <c r="K201" s="7">
        <f t="shared" si="14"/>
        <v>0.26</v>
      </c>
      <c r="L201" t="s">
        <v>1824</v>
      </c>
      <c r="M201">
        <v>588.49239999999998</v>
      </c>
      <c r="N201" s="14">
        <f t="shared" si="15"/>
        <v>795</v>
      </c>
      <c r="O201" t="str">
        <f>VLOOKUP(E201,Store_Dim!$A$1:$E$21,3,FALSE)</f>
        <v>North</v>
      </c>
    </row>
    <row r="202" spans="1:15" x14ac:dyDescent="0.3">
      <c r="A202" t="s">
        <v>2026</v>
      </c>
      <c r="B202" s="2">
        <v>45725</v>
      </c>
      <c r="C202" t="s">
        <v>565</v>
      </c>
      <c r="D202" t="s">
        <v>1714</v>
      </c>
      <c r="E202" t="s">
        <v>1776</v>
      </c>
      <c r="F202">
        <v>3</v>
      </c>
      <c r="G202">
        <f t="shared" si="12"/>
        <v>3</v>
      </c>
      <c r="H202">
        <v>748.56</v>
      </c>
      <c r="I202" s="14">
        <f t="shared" si="13"/>
        <v>748.56</v>
      </c>
      <c r="J202">
        <v>0.26</v>
      </c>
      <c r="K202" s="7">
        <f t="shared" si="14"/>
        <v>0.26</v>
      </c>
      <c r="L202" t="s">
        <v>1826</v>
      </c>
      <c r="M202">
        <v>1661.8032000000001</v>
      </c>
      <c r="N202" s="14">
        <f t="shared" si="15"/>
        <v>2245.4199999999996</v>
      </c>
      <c r="O202" t="str">
        <f>VLOOKUP(E202,Store_Dim!$A$1:$E$21,3,FALSE)</f>
        <v>East</v>
      </c>
    </row>
    <row r="203" spans="1:15" x14ac:dyDescent="0.3">
      <c r="A203" t="s">
        <v>2027</v>
      </c>
      <c r="B203" s="2">
        <v>45742</v>
      </c>
      <c r="C203" t="s">
        <v>487</v>
      </c>
      <c r="D203" t="s">
        <v>1614</v>
      </c>
      <c r="E203" t="s">
        <v>1769</v>
      </c>
      <c r="F203">
        <v>1</v>
      </c>
      <c r="G203">
        <f t="shared" si="12"/>
        <v>1</v>
      </c>
      <c r="H203">
        <v>885.72</v>
      </c>
      <c r="I203" s="14">
        <f t="shared" si="13"/>
        <v>885.72</v>
      </c>
      <c r="J203">
        <v>0.15</v>
      </c>
      <c r="K203" s="7">
        <f t="shared" si="14"/>
        <v>0.15</v>
      </c>
      <c r="L203" t="s">
        <v>1824</v>
      </c>
      <c r="M203">
        <v>752.86199999999997</v>
      </c>
      <c r="N203" s="14">
        <f t="shared" si="15"/>
        <v>885.57</v>
      </c>
      <c r="O203" t="str">
        <f>VLOOKUP(E203,Store_Dim!$A$1:$E$21,3,FALSE)</f>
        <v>South</v>
      </c>
    </row>
    <row r="204" spans="1:15" x14ac:dyDescent="0.3">
      <c r="A204" t="s">
        <v>2028</v>
      </c>
      <c r="B204" s="2">
        <v>45750</v>
      </c>
      <c r="C204" t="s">
        <v>381</v>
      </c>
      <c r="D204" t="s">
        <v>1672</v>
      </c>
      <c r="E204" t="s">
        <v>1757</v>
      </c>
      <c r="F204">
        <v>4</v>
      </c>
      <c r="G204">
        <f t="shared" si="12"/>
        <v>4</v>
      </c>
      <c r="H204">
        <v>408.07</v>
      </c>
      <c r="I204" s="14">
        <f t="shared" si="13"/>
        <v>408.07</v>
      </c>
      <c r="J204">
        <v>0.28000000000000003</v>
      </c>
      <c r="K204" s="7">
        <f t="shared" si="14"/>
        <v>0.28000000000000003</v>
      </c>
      <c r="L204" t="s">
        <v>1829</v>
      </c>
      <c r="M204">
        <v>1175.2416000000001</v>
      </c>
      <c r="N204" s="14">
        <f t="shared" si="15"/>
        <v>1632</v>
      </c>
      <c r="O204" t="str">
        <f>VLOOKUP(E204,Store_Dim!$A$1:$E$21,3,FALSE)</f>
        <v>North</v>
      </c>
    </row>
    <row r="205" spans="1:15" x14ac:dyDescent="0.3">
      <c r="A205" t="s">
        <v>2029</v>
      </c>
      <c r="B205" s="2">
        <v>45327</v>
      </c>
      <c r="C205" t="s">
        <v>1455</v>
      </c>
      <c r="D205" t="s">
        <v>1616</v>
      </c>
      <c r="E205" t="s">
        <v>1786</v>
      </c>
      <c r="F205">
        <v>2</v>
      </c>
      <c r="G205">
        <f t="shared" si="12"/>
        <v>2</v>
      </c>
      <c r="H205">
        <v>597.07000000000005</v>
      </c>
      <c r="I205" s="14">
        <f t="shared" si="13"/>
        <v>597.07000000000005</v>
      </c>
      <c r="J205">
        <v>0.28000000000000003</v>
      </c>
      <c r="K205" s="7">
        <f t="shared" si="14"/>
        <v>0.28000000000000003</v>
      </c>
      <c r="L205" t="s">
        <v>1826</v>
      </c>
      <c r="M205">
        <v>859.7808</v>
      </c>
      <c r="N205" s="14">
        <f t="shared" si="15"/>
        <v>1193.8600000000001</v>
      </c>
      <c r="O205" t="str">
        <f>VLOOKUP(E205,Store_Dim!$A$1:$E$21,3,FALSE)</f>
        <v>South</v>
      </c>
    </row>
    <row r="206" spans="1:15" x14ac:dyDescent="0.3">
      <c r="A206" t="s">
        <v>2030</v>
      </c>
      <c r="B206" s="2">
        <v>45465</v>
      </c>
      <c r="C206" t="s">
        <v>97</v>
      </c>
      <c r="D206" t="s">
        <v>1682</v>
      </c>
      <c r="E206" t="s">
        <v>1786</v>
      </c>
      <c r="F206">
        <v>3</v>
      </c>
      <c r="G206">
        <f t="shared" si="12"/>
        <v>3</v>
      </c>
      <c r="H206">
        <v>723.47</v>
      </c>
      <c r="I206" s="14">
        <f t="shared" si="13"/>
        <v>723.47</v>
      </c>
      <c r="J206">
        <v>0.12</v>
      </c>
      <c r="K206" s="7">
        <f t="shared" si="14"/>
        <v>0.12</v>
      </c>
      <c r="L206" t="s">
        <v>1829</v>
      </c>
      <c r="M206">
        <v>1909.9608000000001</v>
      </c>
      <c r="N206" s="14">
        <f t="shared" si="15"/>
        <v>2170.29</v>
      </c>
      <c r="O206" t="str">
        <f>VLOOKUP(E206,Store_Dim!$A$1:$E$21,3,FALSE)</f>
        <v>South</v>
      </c>
    </row>
    <row r="207" spans="1:15" x14ac:dyDescent="0.3">
      <c r="A207" t="s">
        <v>2031</v>
      </c>
      <c r="B207" s="2">
        <v>45883</v>
      </c>
      <c r="C207" t="s">
        <v>1355</v>
      </c>
      <c r="D207" t="s">
        <v>1724</v>
      </c>
      <c r="E207" t="s">
        <v>1773</v>
      </c>
      <c r="F207">
        <v>1</v>
      </c>
      <c r="G207">
        <f t="shared" si="12"/>
        <v>1</v>
      </c>
      <c r="H207">
        <v>479.93</v>
      </c>
      <c r="I207" s="14">
        <f t="shared" si="13"/>
        <v>479.93</v>
      </c>
      <c r="J207">
        <v>0.22</v>
      </c>
      <c r="K207" s="7">
        <f t="shared" si="14"/>
        <v>0.22</v>
      </c>
      <c r="L207" t="s">
        <v>1824</v>
      </c>
      <c r="M207">
        <v>374.34539999999998</v>
      </c>
      <c r="N207" s="14">
        <f t="shared" si="15"/>
        <v>479.71</v>
      </c>
      <c r="O207" t="str">
        <f>VLOOKUP(E207,Store_Dim!$A$1:$E$21,3,FALSE)</f>
        <v>North</v>
      </c>
    </row>
    <row r="208" spans="1:15" x14ac:dyDescent="0.3">
      <c r="A208" t="s">
        <v>2032</v>
      </c>
      <c r="B208" s="2">
        <v>45445</v>
      </c>
      <c r="C208" t="s">
        <v>779</v>
      </c>
      <c r="D208" t="s">
        <v>1616</v>
      </c>
      <c r="E208" t="s">
        <v>1804</v>
      </c>
      <c r="F208">
        <v>4</v>
      </c>
      <c r="G208">
        <f t="shared" si="12"/>
        <v>4</v>
      </c>
      <c r="H208">
        <v>362.81</v>
      </c>
      <c r="I208" s="14">
        <f t="shared" si="13"/>
        <v>362.81</v>
      </c>
      <c r="J208">
        <v>0.21</v>
      </c>
      <c r="K208" s="7">
        <f t="shared" si="14"/>
        <v>0.21</v>
      </c>
      <c r="L208" t="s">
        <v>1829</v>
      </c>
      <c r="M208">
        <v>1146.4795999999999</v>
      </c>
      <c r="N208" s="14">
        <f t="shared" si="15"/>
        <v>1451.03</v>
      </c>
      <c r="O208" t="str">
        <f>VLOOKUP(E208,Store_Dim!$A$1:$E$21,3,FALSE)</f>
        <v>West</v>
      </c>
    </row>
    <row r="209" spans="1:15" x14ac:dyDescent="0.3">
      <c r="A209" t="s">
        <v>2033</v>
      </c>
      <c r="B209" s="2">
        <v>45640</v>
      </c>
      <c r="C209" t="s">
        <v>610</v>
      </c>
      <c r="D209" t="s">
        <v>1706</v>
      </c>
      <c r="E209" t="s">
        <v>1766</v>
      </c>
      <c r="F209">
        <v>1</v>
      </c>
      <c r="G209">
        <f t="shared" si="12"/>
        <v>1</v>
      </c>
      <c r="H209">
        <v>127.11</v>
      </c>
      <c r="I209" s="14">
        <f t="shared" si="13"/>
        <v>127.11</v>
      </c>
      <c r="J209">
        <v>0.01</v>
      </c>
      <c r="K209" s="7">
        <f t="shared" si="14"/>
        <v>0.01</v>
      </c>
      <c r="L209" t="s">
        <v>1826</v>
      </c>
      <c r="M209">
        <v>125.8389</v>
      </c>
      <c r="N209" s="14">
        <f t="shared" si="15"/>
        <v>127.1</v>
      </c>
      <c r="O209" t="str">
        <f>VLOOKUP(E209,Store_Dim!$A$1:$E$21,3,FALSE)</f>
        <v>North</v>
      </c>
    </row>
    <row r="210" spans="1:15" x14ac:dyDescent="0.3">
      <c r="A210" t="s">
        <v>2034</v>
      </c>
      <c r="B210" s="2">
        <v>45411</v>
      </c>
      <c r="C210" t="s">
        <v>607</v>
      </c>
      <c r="D210" t="s">
        <v>1616</v>
      </c>
      <c r="E210" t="s">
        <v>1807</v>
      </c>
      <c r="F210">
        <v>4</v>
      </c>
      <c r="G210">
        <f t="shared" si="12"/>
        <v>4</v>
      </c>
      <c r="H210">
        <v>931.26</v>
      </c>
      <c r="I210" s="14">
        <f t="shared" si="13"/>
        <v>931.26</v>
      </c>
      <c r="J210">
        <v>0.04</v>
      </c>
      <c r="K210" s="7">
        <f t="shared" si="14"/>
        <v>0.04</v>
      </c>
      <c r="L210" t="s">
        <v>1824</v>
      </c>
      <c r="M210">
        <v>3576.0383999999999</v>
      </c>
      <c r="N210" s="14">
        <f t="shared" si="15"/>
        <v>3725</v>
      </c>
      <c r="O210" t="str">
        <f>VLOOKUP(E210,Store_Dim!$A$1:$E$21,3,FALSE)</f>
        <v>North</v>
      </c>
    </row>
    <row r="211" spans="1:15" x14ac:dyDescent="0.3">
      <c r="A211" t="s">
        <v>2035</v>
      </c>
      <c r="B211" s="2">
        <v>45224</v>
      </c>
      <c r="C211" t="s">
        <v>1160</v>
      </c>
      <c r="D211" t="s">
        <v>1682</v>
      </c>
      <c r="E211" t="s">
        <v>1782</v>
      </c>
      <c r="F211">
        <v>1</v>
      </c>
      <c r="G211">
        <f t="shared" si="12"/>
        <v>1</v>
      </c>
      <c r="H211">
        <v>620.80999999999995</v>
      </c>
      <c r="I211" s="14">
        <f t="shared" si="13"/>
        <v>620.80999999999995</v>
      </c>
      <c r="J211">
        <v>0.04</v>
      </c>
      <c r="K211" s="7">
        <f t="shared" si="14"/>
        <v>0.04</v>
      </c>
      <c r="L211" t="s">
        <v>1826</v>
      </c>
      <c r="M211">
        <v>595.97759999999994</v>
      </c>
      <c r="N211" s="14">
        <f t="shared" si="15"/>
        <v>620.77</v>
      </c>
      <c r="O211" t="str">
        <f>VLOOKUP(E211,Store_Dim!$A$1:$E$21,3,FALSE)</f>
        <v>West</v>
      </c>
    </row>
    <row r="212" spans="1:15" x14ac:dyDescent="0.3">
      <c r="A212" t="s">
        <v>2036</v>
      </c>
      <c r="B212" s="2">
        <v>45497</v>
      </c>
      <c r="C212" t="s">
        <v>338</v>
      </c>
      <c r="D212" t="s">
        <v>1648</v>
      </c>
      <c r="E212" t="s">
        <v>1761</v>
      </c>
      <c r="F212">
        <v>1</v>
      </c>
      <c r="G212">
        <f t="shared" si="12"/>
        <v>1</v>
      </c>
      <c r="H212">
        <v>823.26</v>
      </c>
      <c r="I212" s="14">
        <f t="shared" si="13"/>
        <v>823.26</v>
      </c>
      <c r="J212">
        <v>0.27</v>
      </c>
      <c r="K212" s="7">
        <f t="shared" si="14"/>
        <v>0.27</v>
      </c>
      <c r="L212" t="s">
        <v>1829</v>
      </c>
      <c r="M212">
        <v>600.97979999999995</v>
      </c>
      <c r="N212" s="14">
        <f t="shared" si="15"/>
        <v>822.99</v>
      </c>
      <c r="O212" t="str">
        <f>VLOOKUP(E212,Store_Dim!$A$1:$E$21,3,FALSE)</f>
        <v>South</v>
      </c>
    </row>
    <row r="213" spans="1:15" x14ac:dyDescent="0.3">
      <c r="A213" t="s">
        <v>2037</v>
      </c>
      <c r="B213" s="2">
        <v>45807</v>
      </c>
      <c r="C213" t="s">
        <v>59</v>
      </c>
      <c r="D213" t="s">
        <v>1602</v>
      </c>
      <c r="E213" t="s">
        <v>1782</v>
      </c>
      <c r="F213">
        <v>3</v>
      </c>
      <c r="G213">
        <f t="shared" si="12"/>
        <v>3</v>
      </c>
      <c r="H213">
        <v>681.01</v>
      </c>
      <c r="I213" s="14">
        <f t="shared" si="13"/>
        <v>681.01</v>
      </c>
      <c r="J213">
        <v>0.27</v>
      </c>
      <c r="K213" s="7">
        <f t="shared" si="14"/>
        <v>0.27</v>
      </c>
      <c r="L213" t="s">
        <v>1829</v>
      </c>
      <c r="M213">
        <v>1491.4119000000001</v>
      </c>
      <c r="N213" s="14">
        <f t="shared" si="15"/>
        <v>2042.76</v>
      </c>
      <c r="O213" t="str">
        <f>VLOOKUP(E213,Store_Dim!$A$1:$E$21,3,FALSE)</f>
        <v>West</v>
      </c>
    </row>
    <row r="214" spans="1:15" x14ac:dyDescent="0.3">
      <c r="A214" t="s">
        <v>2038</v>
      </c>
      <c r="B214" s="2">
        <v>45942</v>
      </c>
      <c r="C214" t="s">
        <v>1368</v>
      </c>
      <c r="D214" t="s">
        <v>1660</v>
      </c>
      <c r="E214" t="s">
        <v>1813</v>
      </c>
      <c r="F214">
        <v>4</v>
      </c>
      <c r="G214">
        <f t="shared" si="12"/>
        <v>4</v>
      </c>
      <c r="H214">
        <v>119.83</v>
      </c>
      <c r="I214" s="14">
        <f t="shared" si="13"/>
        <v>119.83</v>
      </c>
      <c r="J214">
        <v>0.13</v>
      </c>
      <c r="K214" s="7">
        <f t="shared" si="14"/>
        <v>0.13</v>
      </c>
      <c r="L214" t="s">
        <v>1824</v>
      </c>
      <c r="M214">
        <v>417.00839999999999</v>
      </c>
      <c r="N214" s="14">
        <f t="shared" si="15"/>
        <v>479.19</v>
      </c>
      <c r="O214" t="str">
        <f>VLOOKUP(E214,Store_Dim!$A$1:$E$21,3,FALSE)</f>
        <v>East</v>
      </c>
    </row>
    <row r="215" spans="1:15" x14ac:dyDescent="0.3">
      <c r="A215" t="s">
        <v>2039</v>
      </c>
      <c r="B215" s="2">
        <v>45314</v>
      </c>
      <c r="C215" t="s">
        <v>969</v>
      </c>
      <c r="D215" t="s">
        <v>1704</v>
      </c>
      <c r="E215" t="s">
        <v>1761</v>
      </c>
      <c r="F215">
        <v>1</v>
      </c>
      <c r="G215">
        <f t="shared" si="12"/>
        <v>1</v>
      </c>
      <c r="H215">
        <v>575.66</v>
      </c>
      <c r="I215" s="14">
        <f t="shared" si="13"/>
        <v>575.66</v>
      </c>
      <c r="J215">
        <v>0.03</v>
      </c>
      <c r="K215" s="7">
        <f t="shared" si="14"/>
        <v>0.03</v>
      </c>
      <c r="L215" t="s">
        <v>1826</v>
      </c>
      <c r="M215">
        <v>558.39019999999994</v>
      </c>
      <c r="N215" s="14">
        <f t="shared" si="15"/>
        <v>575.63</v>
      </c>
      <c r="O215" t="str">
        <f>VLOOKUP(E215,Store_Dim!$A$1:$E$21,3,FALSE)</f>
        <v>South</v>
      </c>
    </row>
    <row r="216" spans="1:15" x14ac:dyDescent="0.3">
      <c r="A216" t="s">
        <v>2040</v>
      </c>
      <c r="B216" s="2">
        <v>45943</v>
      </c>
      <c r="C216" t="s">
        <v>651</v>
      </c>
      <c r="D216" t="s">
        <v>1644</v>
      </c>
      <c r="E216" t="s">
        <v>1804</v>
      </c>
      <c r="F216">
        <v>1</v>
      </c>
      <c r="G216">
        <f t="shared" si="12"/>
        <v>1</v>
      </c>
      <c r="H216">
        <v>775.84</v>
      </c>
      <c r="I216" s="14">
        <f t="shared" si="13"/>
        <v>775.84</v>
      </c>
      <c r="J216">
        <v>0.26</v>
      </c>
      <c r="K216" s="7">
        <f t="shared" si="14"/>
        <v>0.26</v>
      </c>
      <c r="L216" t="s">
        <v>1824</v>
      </c>
      <c r="M216">
        <v>574.12160000000006</v>
      </c>
      <c r="N216" s="14">
        <f t="shared" si="15"/>
        <v>775.58</v>
      </c>
      <c r="O216" t="str">
        <f>VLOOKUP(E216,Store_Dim!$A$1:$E$21,3,FALSE)</f>
        <v>West</v>
      </c>
    </row>
    <row r="217" spans="1:15" x14ac:dyDescent="0.3">
      <c r="A217" t="s">
        <v>2041</v>
      </c>
      <c r="B217" s="2">
        <v>45356</v>
      </c>
      <c r="C217" t="s">
        <v>1371</v>
      </c>
      <c r="D217" t="s">
        <v>1576</v>
      </c>
      <c r="E217" t="s">
        <v>1786</v>
      </c>
      <c r="F217">
        <v>3</v>
      </c>
      <c r="G217">
        <f t="shared" si="12"/>
        <v>3</v>
      </c>
      <c r="H217">
        <v>318.43</v>
      </c>
      <c r="I217" s="14">
        <f t="shared" si="13"/>
        <v>318.43</v>
      </c>
      <c r="J217">
        <v>0.05</v>
      </c>
      <c r="K217" s="7">
        <f t="shared" si="14"/>
        <v>0.05</v>
      </c>
      <c r="L217" t="s">
        <v>1824</v>
      </c>
      <c r="M217">
        <v>907.52549999999997</v>
      </c>
      <c r="N217" s="14">
        <f t="shared" si="15"/>
        <v>955.24</v>
      </c>
      <c r="O217" t="str">
        <f>VLOOKUP(E217,Store_Dim!$A$1:$E$21,3,FALSE)</f>
        <v>South</v>
      </c>
    </row>
    <row r="218" spans="1:15" x14ac:dyDescent="0.3">
      <c r="A218" t="s">
        <v>2042</v>
      </c>
      <c r="B218" s="2">
        <v>45854</v>
      </c>
      <c r="C218" t="s">
        <v>514</v>
      </c>
      <c r="D218" t="s">
        <v>1692</v>
      </c>
      <c r="E218" t="s">
        <v>1782</v>
      </c>
      <c r="F218">
        <v>3</v>
      </c>
      <c r="G218">
        <f t="shared" si="12"/>
        <v>3</v>
      </c>
      <c r="H218">
        <v>141.6</v>
      </c>
      <c r="I218" s="14">
        <f t="shared" si="13"/>
        <v>141.6</v>
      </c>
      <c r="J218">
        <v>0.08</v>
      </c>
      <c r="K218" s="7">
        <f t="shared" si="14"/>
        <v>0.08</v>
      </c>
      <c r="L218" t="s">
        <v>1829</v>
      </c>
      <c r="M218">
        <v>390.81599999999997</v>
      </c>
      <c r="N218" s="14">
        <f t="shared" si="15"/>
        <v>424.71999999999997</v>
      </c>
      <c r="O218" t="str">
        <f>VLOOKUP(E218,Store_Dim!$A$1:$E$21,3,FALSE)</f>
        <v>West</v>
      </c>
    </row>
    <row r="219" spans="1:15" x14ac:dyDescent="0.3">
      <c r="A219" t="s">
        <v>2043</v>
      </c>
      <c r="B219" s="2">
        <v>45219</v>
      </c>
      <c r="C219" t="s">
        <v>849</v>
      </c>
      <c r="D219" t="s">
        <v>1578</v>
      </c>
      <c r="E219" t="s">
        <v>1813</v>
      </c>
      <c r="F219">
        <v>1</v>
      </c>
      <c r="G219">
        <f t="shared" si="12"/>
        <v>1</v>
      </c>
      <c r="H219">
        <v>332.82</v>
      </c>
      <c r="I219" s="14">
        <f t="shared" si="13"/>
        <v>332.82</v>
      </c>
      <c r="J219">
        <v>0.14000000000000001</v>
      </c>
      <c r="K219" s="7">
        <f t="shared" si="14"/>
        <v>0.14000000000000001</v>
      </c>
      <c r="L219" t="s">
        <v>1826</v>
      </c>
      <c r="M219">
        <v>286.22519999999997</v>
      </c>
      <c r="N219" s="14">
        <f t="shared" si="15"/>
        <v>332.68</v>
      </c>
      <c r="O219" t="str">
        <f>VLOOKUP(E219,Store_Dim!$A$1:$E$21,3,FALSE)</f>
        <v>East</v>
      </c>
    </row>
    <row r="220" spans="1:15" x14ac:dyDescent="0.3">
      <c r="A220" t="s">
        <v>2044</v>
      </c>
      <c r="B220" s="2">
        <v>45447</v>
      </c>
      <c r="C220" t="s">
        <v>788</v>
      </c>
      <c r="D220" t="s">
        <v>1692</v>
      </c>
      <c r="E220" t="s">
        <v>1757</v>
      </c>
      <c r="F220">
        <v>4</v>
      </c>
      <c r="G220">
        <f t="shared" si="12"/>
        <v>4</v>
      </c>
      <c r="H220">
        <v>640.97</v>
      </c>
      <c r="I220" s="14">
        <f t="shared" si="13"/>
        <v>640.97</v>
      </c>
      <c r="J220">
        <v>0.11</v>
      </c>
      <c r="K220" s="7">
        <f t="shared" si="14"/>
        <v>0.11</v>
      </c>
      <c r="L220" t="s">
        <v>1829</v>
      </c>
      <c r="M220">
        <v>2281.8532</v>
      </c>
      <c r="N220" s="14">
        <f t="shared" si="15"/>
        <v>2563.77</v>
      </c>
      <c r="O220" t="str">
        <f>VLOOKUP(E220,Store_Dim!$A$1:$E$21,3,FALSE)</f>
        <v>North</v>
      </c>
    </row>
    <row r="221" spans="1:15" x14ac:dyDescent="0.3">
      <c r="A221" t="s">
        <v>2045</v>
      </c>
      <c r="B221" s="2">
        <v>45225</v>
      </c>
      <c r="C221" t="s">
        <v>663</v>
      </c>
      <c r="D221" t="s">
        <v>1728</v>
      </c>
      <c r="E221" t="s">
        <v>1801</v>
      </c>
      <c r="F221">
        <v>4</v>
      </c>
      <c r="G221">
        <f t="shared" si="12"/>
        <v>4</v>
      </c>
      <c r="H221">
        <v>75.37</v>
      </c>
      <c r="I221" s="14">
        <f t="shared" si="13"/>
        <v>75.37</v>
      </c>
      <c r="J221">
        <v>0.02</v>
      </c>
      <c r="K221" s="7">
        <f t="shared" si="14"/>
        <v>0.02</v>
      </c>
      <c r="L221" t="s">
        <v>1829</v>
      </c>
      <c r="M221">
        <v>295.4504</v>
      </c>
      <c r="N221" s="14">
        <f t="shared" si="15"/>
        <v>301.46000000000004</v>
      </c>
      <c r="O221" t="str">
        <f>VLOOKUP(E221,Store_Dim!$A$1:$E$21,3,FALSE)</f>
        <v>North</v>
      </c>
    </row>
    <row r="222" spans="1:15" x14ac:dyDescent="0.3">
      <c r="A222" t="s">
        <v>2046</v>
      </c>
      <c r="B222" s="2">
        <v>45754</v>
      </c>
      <c r="C222" t="s">
        <v>275</v>
      </c>
      <c r="D222" t="s">
        <v>1580</v>
      </c>
      <c r="E222" t="s">
        <v>1810</v>
      </c>
      <c r="F222">
        <v>3</v>
      </c>
      <c r="G222">
        <f t="shared" si="12"/>
        <v>3</v>
      </c>
      <c r="H222">
        <v>434.55</v>
      </c>
      <c r="I222" s="14">
        <f t="shared" si="13"/>
        <v>434.55</v>
      </c>
      <c r="J222">
        <v>0.08</v>
      </c>
      <c r="K222" s="7">
        <f t="shared" si="14"/>
        <v>0.08</v>
      </c>
      <c r="L222" t="s">
        <v>1829</v>
      </c>
      <c r="M222">
        <v>1199.3579999999999</v>
      </c>
      <c r="N222" s="14">
        <f t="shared" si="15"/>
        <v>1303.5700000000002</v>
      </c>
      <c r="O222" t="str">
        <f>VLOOKUP(E222,Store_Dim!$A$1:$E$21,3,FALSE)</f>
        <v>East</v>
      </c>
    </row>
    <row r="223" spans="1:15" x14ac:dyDescent="0.3">
      <c r="A223" t="s">
        <v>2047</v>
      </c>
      <c r="B223" s="2">
        <v>45729</v>
      </c>
      <c r="C223" t="s">
        <v>353</v>
      </c>
      <c r="D223" t="s">
        <v>1600</v>
      </c>
      <c r="E223" t="s">
        <v>1799</v>
      </c>
      <c r="F223">
        <v>4</v>
      </c>
      <c r="G223">
        <f t="shared" si="12"/>
        <v>4</v>
      </c>
      <c r="H223">
        <v>652.28</v>
      </c>
      <c r="I223" s="14">
        <f t="shared" si="13"/>
        <v>652.28</v>
      </c>
      <c r="J223">
        <v>0.15</v>
      </c>
      <c r="K223" s="7">
        <f t="shared" si="14"/>
        <v>0.15</v>
      </c>
      <c r="L223" t="s">
        <v>1824</v>
      </c>
      <c r="M223">
        <v>2217.752</v>
      </c>
      <c r="N223" s="14">
        <f t="shared" si="15"/>
        <v>2608.9699999999998</v>
      </c>
      <c r="O223" t="str">
        <f>VLOOKUP(E223,Store_Dim!$A$1:$E$21,3,FALSE)</f>
        <v>South</v>
      </c>
    </row>
    <row r="224" spans="1:15" x14ac:dyDescent="0.3">
      <c r="A224" t="s">
        <v>2048</v>
      </c>
      <c r="B224" s="2">
        <v>45480</v>
      </c>
      <c r="C224" t="s">
        <v>857</v>
      </c>
      <c r="D224" t="s">
        <v>1700</v>
      </c>
      <c r="E224" t="s">
        <v>1807</v>
      </c>
      <c r="F224">
        <v>3</v>
      </c>
      <c r="G224">
        <f t="shared" si="12"/>
        <v>3</v>
      </c>
      <c r="H224">
        <v>207.8</v>
      </c>
      <c r="I224" s="14">
        <f t="shared" si="13"/>
        <v>207.8</v>
      </c>
      <c r="J224">
        <v>0.15</v>
      </c>
      <c r="K224" s="7">
        <f t="shared" si="14"/>
        <v>0.15</v>
      </c>
      <c r="L224" t="s">
        <v>1824</v>
      </c>
      <c r="M224">
        <v>529.8900000000001</v>
      </c>
      <c r="N224" s="14">
        <f t="shared" si="15"/>
        <v>623.25000000000011</v>
      </c>
      <c r="O224" t="str">
        <f>VLOOKUP(E224,Store_Dim!$A$1:$E$21,3,FALSE)</f>
        <v>North</v>
      </c>
    </row>
    <row r="225" spans="1:15" x14ac:dyDescent="0.3">
      <c r="A225" t="s">
        <v>2049</v>
      </c>
      <c r="B225" s="2">
        <v>45361</v>
      </c>
      <c r="C225" t="s">
        <v>1521</v>
      </c>
      <c r="D225" t="s">
        <v>1670</v>
      </c>
      <c r="E225" t="s">
        <v>1801</v>
      </c>
      <c r="F225">
        <v>4</v>
      </c>
      <c r="G225">
        <f t="shared" si="12"/>
        <v>4</v>
      </c>
      <c r="H225">
        <v>385.5</v>
      </c>
      <c r="I225" s="14">
        <f t="shared" si="13"/>
        <v>385.5</v>
      </c>
      <c r="J225">
        <v>0.03</v>
      </c>
      <c r="K225" s="7">
        <f t="shared" si="14"/>
        <v>0.03</v>
      </c>
      <c r="L225" t="s">
        <v>1826</v>
      </c>
      <c r="M225">
        <v>1495.74</v>
      </c>
      <c r="N225" s="14">
        <f t="shared" si="15"/>
        <v>1541.97</v>
      </c>
      <c r="O225" t="str">
        <f>VLOOKUP(E225,Store_Dim!$A$1:$E$21,3,FALSE)</f>
        <v>North</v>
      </c>
    </row>
    <row r="226" spans="1:15" x14ac:dyDescent="0.3">
      <c r="A226" t="s">
        <v>2050</v>
      </c>
      <c r="B226" s="2">
        <v>45915</v>
      </c>
      <c r="C226" t="s">
        <v>344</v>
      </c>
      <c r="D226" t="s">
        <v>1678</v>
      </c>
      <c r="E226" t="s">
        <v>1776</v>
      </c>
      <c r="F226">
        <v>3</v>
      </c>
      <c r="G226">
        <f t="shared" si="12"/>
        <v>3</v>
      </c>
      <c r="H226">
        <v>548.19000000000005</v>
      </c>
      <c r="I226" s="14">
        <f t="shared" si="13"/>
        <v>548.19000000000005</v>
      </c>
      <c r="J226">
        <v>0.12</v>
      </c>
      <c r="K226" s="7">
        <f t="shared" si="14"/>
        <v>0.12</v>
      </c>
      <c r="L226" t="s">
        <v>1824</v>
      </c>
      <c r="M226">
        <v>1447.2216000000001</v>
      </c>
      <c r="N226" s="14">
        <f t="shared" si="15"/>
        <v>1644.4500000000003</v>
      </c>
      <c r="O226" t="str">
        <f>VLOOKUP(E226,Store_Dim!$A$1:$E$21,3,FALSE)</f>
        <v>East</v>
      </c>
    </row>
    <row r="227" spans="1:15" x14ac:dyDescent="0.3">
      <c r="A227" t="s">
        <v>2051</v>
      </c>
      <c r="B227" s="2">
        <v>45607</v>
      </c>
      <c r="C227" t="s">
        <v>255</v>
      </c>
      <c r="D227" t="s">
        <v>1694</v>
      </c>
      <c r="E227" t="s">
        <v>1786</v>
      </c>
      <c r="F227">
        <v>3</v>
      </c>
      <c r="G227">
        <f t="shared" si="12"/>
        <v>3</v>
      </c>
      <c r="H227">
        <v>927.6</v>
      </c>
      <c r="I227" s="14">
        <f t="shared" si="13"/>
        <v>927.6</v>
      </c>
      <c r="J227">
        <v>0.09</v>
      </c>
      <c r="K227" s="7">
        <f t="shared" si="14"/>
        <v>0.09</v>
      </c>
      <c r="L227" t="s">
        <v>1824</v>
      </c>
      <c r="M227">
        <v>2532.348</v>
      </c>
      <c r="N227" s="14">
        <f t="shared" si="15"/>
        <v>2782.71</v>
      </c>
      <c r="O227" t="str">
        <f>VLOOKUP(E227,Store_Dim!$A$1:$E$21,3,FALSE)</f>
        <v>South</v>
      </c>
    </row>
    <row r="228" spans="1:15" x14ac:dyDescent="0.3">
      <c r="A228" t="s">
        <v>2052</v>
      </c>
      <c r="B228" s="2">
        <v>45666</v>
      </c>
      <c r="C228" t="s">
        <v>849</v>
      </c>
      <c r="D228" t="s">
        <v>1670</v>
      </c>
      <c r="E228" t="s">
        <v>1766</v>
      </c>
      <c r="F228">
        <v>4</v>
      </c>
      <c r="G228">
        <f t="shared" si="12"/>
        <v>4</v>
      </c>
      <c r="H228">
        <v>585.04</v>
      </c>
      <c r="I228" s="14">
        <f t="shared" si="13"/>
        <v>585.04</v>
      </c>
      <c r="J228">
        <v>0.22</v>
      </c>
      <c r="K228" s="7">
        <f t="shared" si="14"/>
        <v>0.22</v>
      </c>
      <c r="L228" t="s">
        <v>1826</v>
      </c>
      <c r="M228">
        <v>1825.3248000000001</v>
      </c>
      <c r="N228" s="14">
        <f t="shared" si="15"/>
        <v>2339.94</v>
      </c>
      <c r="O228" t="str">
        <f>VLOOKUP(E228,Store_Dim!$A$1:$E$21,3,FALSE)</f>
        <v>North</v>
      </c>
    </row>
    <row r="229" spans="1:15" x14ac:dyDescent="0.3">
      <c r="A229" t="s">
        <v>2053</v>
      </c>
      <c r="B229" s="2">
        <v>45406</v>
      </c>
      <c r="C229" t="s">
        <v>1533</v>
      </c>
      <c r="D229" t="s">
        <v>1626</v>
      </c>
      <c r="E229" t="s">
        <v>1761</v>
      </c>
      <c r="F229">
        <v>2</v>
      </c>
      <c r="G229">
        <f t="shared" si="12"/>
        <v>2</v>
      </c>
      <c r="H229">
        <v>999.89</v>
      </c>
      <c r="I229" s="14">
        <f t="shared" si="13"/>
        <v>999.89</v>
      </c>
      <c r="J229">
        <v>0.09</v>
      </c>
      <c r="K229" s="7">
        <f t="shared" si="14"/>
        <v>0.09</v>
      </c>
      <c r="L229" t="s">
        <v>1824</v>
      </c>
      <c r="M229">
        <v>1819.7998</v>
      </c>
      <c r="N229" s="14">
        <f t="shared" si="15"/>
        <v>1999.69</v>
      </c>
      <c r="O229" t="str">
        <f>VLOOKUP(E229,Store_Dim!$A$1:$E$21,3,FALSE)</f>
        <v>South</v>
      </c>
    </row>
    <row r="230" spans="1:15" x14ac:dyDescent="0.3">
      <c r="A230" t="s">
        <v>2054</v>
      </c>
      <c r="B230" s="2">
        <v>45284</v>
      </c>
      <c r="C230" t="s">
        <v>378</v>
      </c>
      <c r="D230" t="s">
        <v>1698</v>
      </c>
      <c r="E230" t="s">
        <v>1766</v>
      </c>
      <c r="F230">
        <v>2</v>
      </c>
      <c r="G230">
        <f t="shared" si="12"/>
        <v>2</v>
      </c>
      <c r="H230">
        <v>848.98</v>
      </c>
      <c r="I230" s="14">
        <f t="shared" si="13"/>
        <v>848.98</v>
      </c>
      <c r="J230">
        <v>0.04</v>
      </c>
      <c r="K230" s="7">
        <f t="shared" si="14"/>
        <v>0.04</v>
      </c>
      <c r="L230" t="s">
        <v>1826</v>
      </c>
      <c r="M230">
        <v>1630.0416</v>
      </c>
      <c r="N230" s="14">
        <f t="shared" si="15"/>
        <v>1697.92</v>
      </c>
      <c r="O230" t="str">
        <f>VLOOKUP(E230,Store_Dim!$A$1:$E$21,3,FALSE)</f>
        <v>North</v>
      </c>
    </row>
    <row r="231" spans="1:15" x14ac:dyDescent="0.3">
      <c r="A231" t="s">
        <v>2055</v>
      </c>
      <c r="B231" s="2">
        <v>45348</v>
      </c>
      <c r="C231" t="s">
        <v>481</v>
      </c>
      <c r="D231" t="s">
        <v>1668</v>
      </c>
      <c r="E231" t="s">
        <v>1799</v>
      </c>
      <c r="F231">
        <v>3</v>
      </c>
      <c r="G231">
        <f t="shared" si="12"/>
        <v>3</v>
      </c>
      <c r="H231">
        <v>769.56</v>
      </c>
      <c r="I231" s="14">
        <f t="shared" si="13"/>
        <v>769.56</v>
      </c>
      <c r="J231">
        <v>0.08</v>
      </c>
      <c r="K231" s="7">
        <f t="shared" si="14"/>
        <v>0.08</v>
      </c>
      <c r="L231" t="s">
        <v>1824</v>
      </c>
      <c r="M231">
        <v>2123.9856</v>
      </c>
      <c r="N231" s="14">
        <f t="shared" si="15"/>
        <v>2308.6</v>
      </c>
      <c r="O231" t="str">
        <f>VLOOKUP(E231,Store_Dim!$A$1:$E$21,3,FALSE)</f>
        <v>South</v>
      </c>
    </row>
    <row r="232" spans="1:15" x14ac:dyDescent="0.3">
      <c r="A232" t="s">
        <v>2056</v>
      </c>
      <c r="B232" s="2">
        <v>45676</v>
      </c>
      <c r="C232" t="s">
        <v>188</v>
      </c>
      <c r="D232" t="s">
        <v>1644</v>
      </c>
      <c r="E232" t="s">
        <v>1797</v>
      </c>
      <c r="F232">
        <v>3</v>
      </c>
      <c r="G232">
        <f t="shared" si="12"/>
        <v>3</v>
      </c>
      <c r="H232">
        <v>449.88</v>
      </c>
      <c r="I232" s="14">
        <f t="shared" si="13"/>
        <v>449.88</v>
      </c>
      <c r="J232">
        <v>0.1</v>
      </c>
      <c r="K232" s="7">
        <f t="shared" si="14"/>
        <v>0.1</v>
      </c>
      <c r="L232" t="s">
        <v>1826</v>
      </c>
      <c r="M232">
        <v>1214.6759999999999</v>
      </c>
      <c r="N232" s="14">
        <f t="shared" si="15"/>
        <v>1349.54</v>
      </c>
      <c r="O232" t="str">
        <f>VLOOKUP(E232,Store_Dim!$A$1:$E$21,3,FALSE)</f>
        <v>East</v>
      </c>
    </row>
    <row r="233" spans="1:15" x14ac:dyDescent="0.3">
      <c r="A233" t="s">
        <v>2057</v>
      </c>
      <c r="B233" s="2">
        <v>45863</v>
      </c>
      <c r="C233" t="s">
        <v>875</v>
      </c>
      <c r="D233" t="s">
        <v>1686</v>
      </c>
      <c r="E233" t="s">
        <v>1794</v>
      </c>
      <c r="F233">
        <v>4</v>
      </c>
      <c r="G233">
        <f t="shared" si="12"/>
        <v>4</v>
      </c>
      <c r="H233">
        <v>383.74</v>
      </c>
      <c r="I233" s="14">
        <f t="shared" si="13"/>
        <v>383.74</v>
      </c>
      <c r="J233">
        <v>0.01</v>
      </c>
      <c r="K233" s="7">
        <f t="shared" si="14"/>
        <v>0.01</v>
      </c>
      <c r="L233" t="s">
        <v>1824</v>
      </c>
      <c r="M233">
        <v>1519.6104</v>
      </c>
      <c r="N233" s="14">
        <f t="shared" si="15"/>
        <v>1534.95</v>
      </c>
      <c r="O233" t="str">
        <f>VLOOKUP(E233,Store_Dim!$A$1:$E$21,3,FALSE)</f>
        <v>North</v>
      </c>
    </row>
    <row r="234" spans="1:15" x14ac:dyDescent="0.3">
      <c r="A234" t="s">
        <v>2058</v>
      </c>
      <c r="B234" s="2">
        <v>45409</v>
      </c>
      <c r="C234" t="s">
        <v>499</v>
      </c>
      <c r="D234" t="s">
        <v>1664</v>
      </c>
      <c r="E234" t="s">
        <v>1789</v>
      </c>
      <c r="F234">
        <v>4</v>
      </c>
      <c r="G234">
        <f t="shared" si="12"/>
        <v>4</v>
      </c>
      <c r="H234">
        <v>794.97</v>
      </c>
      <c r="I234" s="14">
        <f t="shared" si="13"/>
        <v>794.97</v>
      </c>
      <c r="J234">
        <v>0.24</v>
      </c>
      <c r="K234" s="7">
        <f t="shared" si="14"/>
        <v>0.24</v>
      </c>
      <c r="L234" t="s">
        <v>1826</v>
      </c>
      <c r="M234">
        <v>2416.7087999999999</v>
      </c>
      <c r="N234" s="14">
        <f t="shared" si="15"/>
        <v>3179.6400000000003</v>
      </c>
      <c r="O234" t="str">
        <f>VLOOKUP(E234,Store_Dim!$A$1:$E$21,3,FALSE)</f>
        <v>East</v>
      </c>
    </row>
    <row r="235" spans="1:15" x14ac:dyDescent="0.3">
      <c r="A235" t="s">
        <v>2059</v>
      </c>
      <c r="B235" s="2">
        <v>45880</v>
      </c>
      <c r="C235" t="s">
        <v>52</v>
      </c>
      <c r="D235" t="s">
        <v>1706</v>
      </c>
      <c r="E235" t="s">
        <v>1773</v>
      </c>
      <c r="F235">
        <v>1</v>
      </c>
      <c r="G235">
        <f t="shared" si="12"/>
        <v>1</v>
      </c>
      <c r="H235">
        <v>989.63</v>
      </c>
      <c r="I235" s="14">
        <f t="shared" si="13"/>
        <v>989.63</v>
      </c>
      <c r="J235">
        <v>0.05</v>
      </c>
      <c r="K235" s="7">
        <f t="shared" si="14"/>
        <v>0.05</v>
      </c>
      <c r="L235" t="s">
        <v>1826</v>
      </c>
      <c r="M235">
        <v>940.1484999999999</v>
      </c>
      <c r="N235" s="14">
        <f t="shared" si="15"/>
        <v>989.58</v>
      </c>
      <c r="O235" t="str">
        <f>VLOOKUP(E235,Store_Dim!$A$1:$E$21,3,FALSE)</f>
        <v>North</v>
      </c>
    </row>
    <row r="236" spans="1:15" x14ac:dyDescent="0.3">
      <c r="A236" t="s">
        <v>2060</v>
      </c>
      <c r="B236" s="2">
        <v>45731</v>
      </c>
      <c r="C236" t="s">
        <v>1053</v>
      </c>
      <c r="D236" t="s">
        <v>1656</v>
      </c>
      <c r="E236" t="s">
        <v>1752</v>
      </c>
      <c r="F236">
        <v>1</v>
      </c>
      <c r="G236">
        <f t="shared" si="12"/>
        <v>1</v>
      </c>
      <c r="H236">
        <v>447.16</v>
      </c>
      <c r="I236" s="14">
        <f t="shared" si="13"/>
        <v>447.16</v>
      </c>
      <c r="J236">
        <v>0.22</v>
      </c>
      <c r="K236" s="7">
        <f t="shared" si="14"/>
        <v>0.22</v>
      </c>
      <c r="L236" t="s">
        <v>1829</v>
      </c>
      <c r="M236">
        <v>348.78480000000002</v>
      </c>
      <c r="N236" s="14">
        <f t="shared" si="15"/>
        <v>446.94</v>
      </c>
      <c r="O236" t="str">
        <f>VLOOKUP(E236,Store_Dim!$A$1:$E$21,3,FALSE)</f>
        <v>East</v>
      </c>
    </row>
    <row r="237" spans="1:15" x14ac:dyDescent="0.3">
      <c r="A237" t="s">
        <v>2061</v>
      </c>
      <c r="B237" s="2">
        <v>45671</v>
      </c>
      <c r="C237" t="s">
        <v>44</v>
      </c>
      <c r="D237" t="s">
        <v>1736</v>
      </c>
      <c r="E237" t="s">
        <v>1776</v>
      </c>
      <c r="F237">
        <v>1</v>
      </c>
      <c r="G237">
        <f t="shared" si="12"/>
        <v>1</v>
      </c>
      <c r="H237">
        <v>946.9</v>
      </c>
      <c r="I237" s="14">
        <f t="shared" si="13"/>
        <v>946.9</v>
      </c>
      <c r="J237">
        <v>0.28999999999999998</v>
      </c>
      <c r="K237" s="7">
        <f t="shared" si="14"/>
        <v>0.28999999999999998</v>
      </c>
      <c r="L237" t="s">
        <v>1829</v>
      </c>
      <c r="M237">
        <v>672.29899999999998</v>
      </c>
      <c r="N237" s="14">
        <f t="shared" si="15"/>
        <v>946.61</v>
      </c>
      <c r="O237" t="str">
        <f>VLOOKUP(E237,Store_Dim!$A$1:$E$21,3,FALSE)</f>
        <v>East</v>
      </c>
    </row>
    <row r="238" spans="1:15" x14ac:dyDescent="0.3">
      <c r="A238" t="s">
        <v>2062</v>
      </c>
      <c r="B238" s="2">
        <v>45809</v>
      </c>
      <c r="C238" t="s">
        <v>562</v>
      </c>
      <c r="D238" t="s">
        <v>1582</v>
      </c>
      <c r="E238" t="s">
        <v>1752</v>
      </c>
      <c r="F238">
        <v>4</v>
      </c>
      <c r="G238">
        <f t="shared" si="12"/>
        <v>4</v>
      </c>
      <c r="H238">
        <v>469.68</v>
      </c>
      <c r="I238" s="14">
        <f t="shared" si="13"/>
        <v>469.68</v>
      </c>
      <c r="J238">
        <v>0.19</v>
      </c>
      <c r="K238" s="7">
        <f t="shared" si="14"/>
        <v>0.19</v>
      </c>
      <c r="L238" t="s">
        <v>1824</v>
      </c>
      <c r="M238">
        <v>1521.7632000000001</v>
      </c>
      <c r="N238" s="14">
        <f t="shared" si="15"/>
        <v>1878.53</v>
      </c>
      <c r="O238" t="str">
        <f>VLOOKUP(E238,Store_Dim!$A$1:$E$21,3,FALSE)</f>
        <v>East</v>
      </c>
    </row>
    <row r="239" spans="1:15" x14ac:dyDescent="0.3">
      <c r="A239" t="s">
        <v>2063</v>
      </c>
      <c r="B239" s="2">
        <v>45559</v>
      </c>
      <c r="C239" t="s">
        <v>1518</v>
      </c>
      <c r="D239" t="s">
        <v>1604</v>
      </c>
      <c r="E239" t="s">
        <v>1807</v>
      </c>
      <c r="F239">
        <v>4</v>
      </c>
      <c r="G239">
        <f t="shared" si="12"/>
        <v>4</v>
      </c>
      <c r="H239">
        <v>320.64</v>
      </c>
      <c r="I239" s="14">
        <f t="shared" si="13"/>
        <v>320.64</v>
      </c>
      <c r="J239">
        <v>0.2</v>
      </c>
      <c r="K239" s="7">
        <f t="shared" si="14"/>
        <v>0.2</v>
      </c>
      <c r="L239" t="s">
        <v>1829</v>
      </c>
      <c r="M239">
        <v>1026.048</v>
      </c>
      <c r="N239" s="14">
        <f t="shared" si="15"/>
        <v>1282.3599999999999</v>
      </c>
      <c r="O239" t="str">
        <f>VLOOKUP(E239,Store_Dim!$A$1:$E$21,3,FALSE)</f>
        <v>North</v>
      </c>
    </row>
    <row r="240" spans="1:15" x14ac:dyDescent="0.3">
      <c r="A240" t="s">
        <v>2064</v>
      </c>
      <c r="B240" s="2">
        <v>45253</v>
      </c>
      <c r="C240" t="s">
        <v>461</v>
      </c>
      <c r="D240" t="s">
        <v>1578</v>
      </c>
      <c r="E240" t="s">
        <v>1773</v>
      </c>
      <c r="F240">
        <v>1</v>
      </c>
      <c r="G240">
        <f t="shared" si="12"/>
        <v>1</v>
      </c>
      <c r="H240">
        <v>594.44000000000005</v>
      </c>
      <c r="I240" s="14">
        <f t="shared" si="13"/>
        <v>594.44000000000005</v>
      </c>
      <c r="J240">
        <v>0.21</v>
      </c>
      <c r="K240" s="7">
        <f t="shared" si="14"/>
        <v>0.21</v>
      </c>
      <c r="L240" t="s">
        <v>1824</v>
      </c>
      <c r="M240">
        <v>469.60759999999999</v>
      </c>
      <c r="N240" s="14">
        <f t="shared" si="15"/>
        <v>594.23</v>
      </c>
      <c r="O240" t="str">
        <f>VLOOKUP(E240,Store_Dim!$A$1:$E$21,3,FALSE)</f>
        <v>North</v>
      </c>
    </row>
    <row r="241" spans="1:15" x14ac:dyDescent="0.3">
      <c r="A241" t="s">
        <v>2065</v>
      </c>
      <c r="B241" s="2">
        <v>45861</v>
      </c>
      <c r="C241" t="s">
        <v>702</v>
      </c>
      <c r="D241" t="s">
        <v>1720</v>
      </c>
      <c r="E241" t="s">
        <v>1782</v>
      </c>
      <c r="F241">
        <v>3</v>
      </c>
      <c r="G241">
        <f t="shared" si="12"/>
        <v>3</v>
      </c>
      <c r="H241">
        <v>91.7</v>
      </c>
      <c r="I241" s="14">
        <f t="shared" si="13"/>
        <v>91.7</v>
      </c>
      <c r="J241">
        <v>0.08</v>
      </c>
      <c r="K241" s="7">
        <f t="shared" si="14"/>
        <v>0.08</v>
      </c>
      <c r="L241" t="s">
        <v>1829</v>
      </c>
      <c r="M241">
        <v>253.09200000000001</v>
      </c>
      <c r="N241" s="14">
        <f t="shared" si="15"/>
        <v>275.02000000000004</v>
      </c>
      <c r="O241" t="str">
        <f>VLOOKUP(E241,Store_Dim!$A$1:$E$21,3,FALSE)</f>
        <v>West</v>
      </c>
    </row>
    <row r="242" spans="1:15" x14ac:dyDescent="0.3">
      <c r="A242" t="s">
        <v>2066</v>
      </c>
      <c r="B242" s="2">
        <v>45917</v>
      </c>
      <c r="C242" t="s">
        <v>127</v>
      </c>
      <c r="D242" t="s">
        <v>1672</v>
      </c>
      <c r="E242" t="s">
        <v>1794</v>
      </c>
      <c r="F242">
        <v>3</v>
      </c>
      <c r="G242">
        <f t="shared" si="12"/>
        <v>3</v>
      </c>
      <c r="H242">
        <v>741.33</v>
      </c>
      <c r="I242" s="14">
        <f t="shared" si="13"/>
        <v>741.33</v>
      </c>
      <c r="J242">
        <v>0.03</v>
      </c>
      <c r="K242" s="7">
        <f t="shared" si="14"/>
        <v>0.03</v>
      </c>
      <c r="L242" t="s">
        <v>1824</v>
      </c>
      <c r="M242">
        <v>2157.2703000000001</v>
      </c>
      <c r="N242" s="14">
        <f t="shared" si="15"/>
        <v>2223.96</v>
      </c>
      <c r="O242" t="str">
        <f>VLOOKUP(E242,Store_Dim!$A$1:$E$21,3,FALSE)</f>
        <v>North</v>
      </c>
    </row>
    <row r="243" spans="1:15" x14ac:dyDescent="0.3">
      <c r="A243" t="s">
        <v>2067</v>
      </c>
      <c r="B243" s="2">
        <v>45754</v>
      </c>
      <c r="C243" t="s">
        <v>1466</v>
      </c>
      <c r="D243" t="s">
        <v>1580</v>
      </c>
      <c r="E243" t="s">
        <v>1813</v>
      </c>
      <c r="F243">
        <v>1</v>
      </c>
      <c r="G243">
        <f t="shared" si="12"/>
        <v>1</v>
      </c>
      <c r="H243">
        <v>922.78</v>
      </c>
      <c r="I243" s="14">
        <f t="shared" si="13"/>
        <v>922.78</v>
      </c>
      <c r="J243">
        <v>0.28999999999999998</v>
      </c>
      <c r="K243" s="7">
        <f t="shared" si="14"/>
        <v>0.28999999999999998</v>
      </c>
      <c r="L243" t="s">
        <v>1829</v>
      </c>
      <c r="M243">
        <v>655.17379999999991</v>
      </c>
      <c r="N243" s="14">
        <f t="shared" si="15"/>
        <v>922.49</v>
      </c>
      <c r="O243" t="str">
        <f>VLOOKUP(E243,Store_Dim!$A$1:$E$21,3,FALSE)</f>
        <v>East</v>
      </c>
    </row>
    <row r="244" spans="1:15" x14ac:dyDescent="0.3">
      <c r="A244" t="s">
        <v>2068</v>
      </c>
      <c r="B244" s="2">
        <v>45312</v>
      </c>
      <c r="C244" t="s">
        <v>1023</v>
      </c>
      <c r="D244" t="s">
        <v>1562</v>
      </c>
      <c r="E244" t="s">
        <v>1804</v>
      </c>
      <c r="F244">
        <v>1</v>
      </c>
      <c r="G244">
        <f t="shared" si="12"/>
        <v>1</v>
      </c>
      <c r="H244">
        <v>394.35</v>
      </c>
      <c r="I244" s="14">
        <f t="shared" si="13"/>
        <v>394.35</v>
      </c>
      <c r="J244">
        <v>0.09</v>
      </c>
      <c r="K244" s="7">
        <f t="shared" si="14"/>
        <v>0.09</v>
      </c>
      <c r="L244" t="s">
        <v>1826</v>
      </c>
      <c r="M244">
        <v>358.85849999999999</v>
      </c>
      <c r="N244" s="14">
        <f t="shared" si="15"/>
        <v>394.26000000000005</v>
      </c>
      <c r="O244" t="str">
        <f>VLOOKUP(E244,Store_Dim!$A$1:$E$21,3,FALSE)</f>
        <v>West</v>
      </c>
    </row>
    <row r="245" spans="1:15" x14ac:dyDescent="0.3">
      <c r="A245" t="s">
        <v>2069</v>
      </c>
      <c r="B245" s="2">
        <v>45480</v>
      </c>
      <c r="C245" t="s">
        <v>1139</v>
      </c>
      <c r="D245" t="s">
        <v>1678</v>
      </c>
      <c r="E245" t="s">
        <v>1792</v>
      </c>
      <c r="F245">
        <v>2</v>
      </c>
      <c r="G245">
        <f t="shared" si="12"/>
        <v>2</v>
      </c>
      <c r="H245">
        <v>703.95</v>
      </c>
      <c r="I245" s="14">
        <f t="shared" si="13"/>
        <v>703.95</v>
      </c>
      <c r="J245">
        <v>0.03</v>
      </c>
      <c r="K245" s="7">
        <f t="shared" si="14"/>
        <v>0.03</v>
      </c>
      <c r="L245" t="s">
        <v>1824</v>
      </c>
      <c r="M245">
        <v>1365.663</v>
      </c>
      <c r="N245" s="14">
        <f t="shared" si="15"/>
        <v>1407.8700000000001</v>
      </c>
      <c r="O245" t="str">
        <f>VLOOKUP(E245,Store_Dim!$A$1:$E$21,3,FALSE)</f>
        <v>South</v>
      </c>
    </row>
    <row r="246" spans="1:15" x14ac:dyDescent="0.3">
      <c r="A246" t="s">
        <v>2070</v>
      </c>
      <c r="B246" s="2">
        <v>45780</v>
      </c>
      <c r="C246" t="s">
        <v>654</v>
      </c>
      <c r="D246" t="s">
        <v>1576</v>
      </c>
      <c r="E246" t="s">
        <v>1752</v>
      </c>
      <c r="F246">
        <v>4</v>
      </c>
      <c r="G246">
        <f t="shared" si="12"/>
        <v>4</v>
      </c>
      <c r="H246">
        <v>452.67</v>
      </c>
      <c r="I246" s="14">
        <f t="shared" si="13"/>
        <v>452.67</v>
      </c>
      <c r="J246">
        <v>0.28000000000000003</v>
      </c>
      <c r="K246" s="7">
        <f t="shared" si="14"/>
        <v>0.28000000000000003</v>
      </c>
      <c r="L246" t="s">
        <v>1826</v>
      </c>
      <c r="M246">
        <v>1303.6895999999999</v>
      </c>
      <c r="N246" s="14">
        <f t="shared" si="15"/>
        <v>1810.4</v>
      </c>
      <c r="O246" t="str">
        <f>VLOOKUP(E246,Store_Dim!$A$1:$E$21,3,FALSE)</f>
        <v>East</v>
      </c>
    </row>
    <row r="247" spans="1:15" x14ac:dyDescent="0.3">
      <c r="A247" t="s">
        <v>2071</v>
      </c>
      <c r="B247" s="2">
        <v>45349</v>
      </c>
      <c r="C247" t="s">
        <v>1428</v>
      </c>
      <c r="D247" t="s">
        <v>1562</v>
      </c>
      <c r="E247" t="s">
        <v>1779</v>
      </c>
      <c r="F247">
        <v>2</v>
      </c>
      <c r="G247">
        <f t="shared" si="12"/>
        <v>2</v>
      </c>
      <c r="H247">
        <v>377.3</v>
      </c>
      <c r="I247" s="14">
        <f t="shared" si="13"/>
        <v>377.3</v>
      </c>
      <c r="J247">
        <v>0.15</v>
      </c>
      <c r="K247" s="7">
        <f t="shared" si="14"/>
        <v>0.15</v>
      </c>
      <c r="L247" t="s">
        <v>1826</v>
      </c>
      <c r="M247">
        <v>641.41</v>
      </c>
      <c r="N247" s="14">
        <f t="shared" si="15"/>
        <v>754.45</v>
      </c>
      <c r="O247" t="str">
        <f>VLOOKUP(E247,Store_Dim!$A$1:$E$21,3,FALSE)</f>
        <v>South</v>
      </c>
    </row>
    <row r="248" spans="1:15" x14ac:dyDescent="0.3">
      <c r="A248" t="s">
        <v>2072</v>
      </c>
      <c r="B248" s="2">
        <v>45846</v>
      </c>
      <c r="C248" t="s">
        <v>1080</v>
      </c>
      <c r="D248" t="s">
        <v>1696</v>
      </c>
      <c r="E248" t="s">
        <v>1779</v>
      </c>
      <c r="F248">
        <v>2</v>
      </c>
      <c r="G248">
        <f t="shared" si="12"/>
        <v>2</v>
      </c>
      <c r="H248">
        <v>130.47999999999999</v>
      </c>
      <c r="I248" s="14">
        <f t="shared" si="13"/>
        <v>130.47999999999999</v>
      </c>
      <c r="J248">
        <v>0.23</v>
      </c>
      <c r="K248" s="7">
        <f t="shared" si="14"/>
        <v>0.23</v>
      </c>
      <c r="L248" t="s">
        <v>1826</v>
      </c>
      <c r="M248">
        <v>200.9392</v>
      </c>
      <c r="N248" s="14">
        <f t="shared" si="15"/>
        <v>260.72999999999996</v>
      </c>
      <c r="O248" t="str">
        <f>VLOOKUP(E248,Store_Dim!$A$1:$E$21,3,FALSE)</f>
        <v>South</v>
      </c>
    </row>
    <row r="249" spans="1:15" x14ac:dyDescent="0.3">
      <c r="A249" t="s">
        <v>2073</v>
      </c>
      <c r="B249" s="2">
        <v>45729</v>
      </c>
      <c r="C249" t="s">
        <v>1349</v>
      </c>
      <c r="D249" t="s">
        <v>1736</v>
      </c>
      <c r="E249" t="s">
        <v>1794</v>
      </c>
      <c r="F249">
        <v>1</v>
      </c>
      <c r="G249">
        <f t="shared" si="12"/>
        <v>1</v>
      </c>
      <c r="H249">
        <v>809.45</v>
      </c>
      <c r="I249" s="14">
        <f t="shared" si="13"/>
        <v>809.45</v>
      </c>
      <c r="J249">
        <v>0.09</v>
      </c>
      <c r="K249" s="7">
        <f t="shared" si="14"/>
        <v>0.09</v>
      </c>
      <c r="L249" t="s">
        <v>1829</v>
      </c>
      <c r="M249">
        <v>736.59950000000003</v>
      </c>
      <c r="N249" s="14">
        <f t="shared" si="15"/>
        <v>809.36</v>
      </c>
      <c r="O249" t="str">
        <f>VLOOKUP(E249,Store_Dim!$A$1:$E$21,3,FALSE)</f>
        <v>North</v>
      </c>
    </row>
    <row r="250" spans="1:15" x14ac:dyDescent="0.3">
      <c r="A250" t="s">
        <v>2074</v>
      </c>
      <c r="B250" s="2">
        <v>45768</v>
      </c>
      <c r="C250" t="s">
        <v>301</v>
      </c>
      <c r="D250" t="s">
        <v>1638</v>
      </c>
      <c r="E250" t="s">
        <v>1786</v>
      </c>
      <c r="F250">
        <v>3</v>
      </c>
      <c r="G250">
        <f t="shared" si="12"/>
        <v>3</v>
      </c>
      <c r="H250">
        <v>499.12</v>
      </c>
      <c r="I250" s="14">
        <f t="shared" si="13"/>
        <v>499.12</v>
      </c>
      <c r="J250">
        <v>0.05</v>
      </c>
      <c r="K250" s="7">
        <f t="shared" si="14"/>
        <v>0.05</v>
      </c>
      <c r="L250" t="s">
        <v>1826</v>
      </c>
      <c r="M250">
        <v>1422.492</v>
      </c>
      <c r="N250" s="14">
        <f t="shared" si="15"/>
        <v>1497.3100000000002</v>
      </c>
      <c r="O250" t="str">
        <f>VLOOKUP(E250,Store_Dim!$A$1:$E$21,3,FALSE)</f>
        <v>South</v>
      </c>
    </row>
    <row r="251" spans="1:15" x14ac:dyDescent="0.3">
      <c r="A251" t="s">
        <v>2075</v>
      </c>
      <c r="B251" s="2">
        <v>45606</v>
      </c>
      <c r="C251" t="s">
        <v>100</v>
      </c>
      <c r="D251" t="s">
        <v>1684</v>
      </c>
      <c r="E251" t="s">
        <v>1766</v>
      </c>
      <c r="F251">
        <v>2</v>
      </c>
      <c r="G251">
        <f t="shared" si="12"/>
        <v>2</v>
      </c>
      <c r="H251">
        <v>894.58</v>
      </c>
      <c r="I251" s="14">
        <f t="shared" si="13"/>
        <v>894.58</v>
      </c>
      <c r="J251">
        <v>0.25</v>
      </c>
      <c r="K251" s="7">
        <f t="shared" si="14"/>
        <v>0.25</v>
      </c>
      <c r="L251" t="s">
        <v>1824</v>
      </c>
      <c r="M251">
        <v>1341.87</v>
      </c>
      <c r="N251" s="14">
        <f t="shared" si="15"/>
        <v>1788.91</v>
      </c>
      <c r="O251" t="str">
        <f>VLOOKUP(E251,Store_Dim!$A$1:$E$21,3,FALSE)</f>
        <v>North</v>
      </c>
    </row>
    <row r="252" spans="1:15" x14ac:dyDescent="0.3">
      <c r="A252" t="s">
        <v>2076</v>
      </c>
      <c r="B252" s="2">
        <v>45513</v>
      </c>
      <c r="C252" t="s">
        <v>449</v>
      </c>
      <c r="D252" t="s">
        <v>1698</v>
      </c>
      <c r="E252" t="s">
        <v>1786</v>
      </c>
      <c r="F252">
        <v>4</v>
      </c>
      <c r="G252">
        <f t="shared" si="12"/>
        <v>4</v>
      </c>
      <c r="H252">
        <v>578.39</v>
      </c>
      <c r="I252" s="14">
        <f t="shared" si="13"/>
        <v>578.39</v>
      </c>
      <c r="J252">
        <v>0.01</v>
      </c>
      <c r="K252" s="7">
        <f t="shared" si="14"/>
        <v>0.01</v>
      </c>
      <c r="L252" t="s">
        <v>1824</v>
      </c>
      <c r="M252">
        <v>2290.4243999999999</v>
      </c>
      <c r="N252" s="14">
        <f t="shared" si="15"/>
        <v>2313.5499999999997</v>
      </c>
      <c r="O252" t="str">
        <f>VLOOKUP(E252,Store_Dim!$A$1:$E$21,3,FALSE)</f>
        <v>South</v>
      </c>
    </row>
    <row r="253" spans="1:15" x14ac:dyDescent="0.3">
      <c r="A253" t="s">
        <v>2077</v>
      </c>
      <c r="B253" s="2">
        <v>45356</v>
      </c>
      <c r="C253" t="s">
        <v>1492</v>
      </c>
      <c r="D253" t="s">
        <v>1630</v>
      </c>
      <c r="E253" t="s">
        <v>1807</v>
      </c>
      <c r="F253">
        <v>4</v>
      </c>
      <c r="G253">
        <f t="shared" si="12"/>
        <v>4</v>
      </c>
      <c r="H253">
        <v>982.45</v>
      </c>
      <c r="I253" s="14">
        <f t="shared" si="13"/>
        <v>982.45</v>
      </c>
      <c r="J253">
        <v>0.2</v>
      </c>
      <c r="K253" s="7">
        <f t="shared" si="14"/>
        <v>0.2</v>
      </c>
      <c r="L253" t="s">
        <v>1826</v>
      </c>
      <c r="M253">
        <v>3143.84</v>
      </c>
      <c r="N253" s="14">
        <f t="shared" si="15"/>
        <v>3929.6000000000004</v>
      </c>
      <c r="O253" t="str">
        <f>VLOOKUP(E253,Store_Dim!$A$1:$E$21,3,FALSE)</f>
        <v>North</v>
      </c>
    </row>
    <row r="254" spans="1:15" x14ac:dyDescent="0.3">
      <c r="A254" t="s">
        <v>2078</v>
      </c>
      <c r="B254" s="2">
        <v>45925</v>
      </c>
      <c r="C254" t="s">
        <v>1389</v>
      </c>
      <c r="D254" t="s">
        <v>1744</v>
      </c>
      <c r="E254" t="s">
        <v>1813</v>
      </c>
      <c r="F254">
        <v>1</v>
      </c>
      <c r="G254">
        <f t="shared" si="12"/>
        <v>1</v>
      </c>
      <c r="H254">
        <v>549.52</v>
      </c>
      <c r="I254" s="14">
        <f t="shared" si="13"/>
        <v>549.52</v>
      </c>
      <c r="J254">
        <v>0.1</v>
      </c>
      <c r="K254" s="7">
        <f t="shared" si="14"/>
        <v>0.1</v>
      </c>
      <c r="L254" t="s">
        <v>1826</v>
      </c>
      <c r="M254">
        <v>494.56799999999998</v>
      </c>
      <c r="N254" s="14">
        <f t="shared" si="15"/>
        <v>549.41999999999996</v>
      </c>
      <c r="O254" t="str">
        <f>VLOOKUP(E254,Store_Dim!$A$1:$E$21,3,FALSE)</f>
        <v>East</v>
      </c>
    </row>
    <row r="255" spans="1:15" x14ac:dyDescent="0.3">
      <c r="A255" t="s">
        <v>2079</v>
      </c>
      <c r="B255" s="2">
        <v>45876</v>
      </c>
      <c r="C255" t="s">
        <v>770</v>
      </c>
      <c r="D255" t="s">
        <v>1732</v>
      </c>
      <c r="E255" t="s">
        <v>1810</v>
      </c>
      <c r="F255">
        <v>2</v>
      </c>
      <c r="G255">
        <f t="shared" si="12"/>
        <v>2</v>
      </c>
      <c r="H255">
        <v>239.92</v>
      </c>
      <c r="I255" s="14">
        <f t="shared" si="13"/>
        <v>239.92</v>
      </c>
      <c r="J255">
        <v>0.16</v>
      </c>
      <c r="K255" s="7">
        <f t="shared" si="14"/>
        <v>0.16</v>
      </c>
      <c r="L255" t="s">
        <v>1824</v>
      </c>
      <c r="M255">
        <v>403.06560000000002</v>
      </c>
      <c r="N255" s="14">
        <f t="shared" si="15"/>
        <v>479.67999999999995</v>
      </c>
      <c r="O255" t="str">
        <f>VLOOKUP(E255,Store_Dim!$A$1:$E$21,3,FALSE)</f>
        <v>East</v>
      </c>
    </row>
    <row r="256" spans="1:15" x14ac:dyDescent="0.3">
      <c r="A256" t="s">
        <v>2080</v>
      </c>
      <c r="B256" s="2">
        <v>45338</v>
      </c>
      <c r="C256" t="s">
        <v>298</v>
      </c>
      <c r="D256" t="s">
        <v>1732</v>
      </c>
      <c r="E256" t="s">
        <v>1776</v>
      </c>
      <c r="F256">
        <v>2</v>
      </c>
      <c r="G256">
        <f t="shared" si="12"/>
        <v>2</v>
      </c>
      <c r="H256">
        <v>878.05</v>
      </c>
      <c r="I256" s="14">
        <f t="shared" si="13"/>
        <v>878.05</v>
      </c>
      <c r="J256">
        <v>0.11</v>
      </c>
      <c r="K256" s="7">
        <f t="shared" si="14"/>
        <v>0.11</v>
      </c>
      <c r="L256" t="s">
        <v>1826</v>
      </c>
      <c r="M256">
        <v>1562.9290000000001</v>
      </c>
      <c r="N256" s="14">
        <f t="shared" si="15"/>
        <v>1755.99</v>
      </c>
      <c r="O256" t="str">
        <f>VLOOKUP(E256,Store_Dim!$A$1:$E$21,3,FALSE)</f>
        <v>East</v>
      </c>
    </row>
    <row r="257" spans="1:15" x14ac:dyDescent="0.3">
      <c r="A257" t="s">
        <v>2081</v>
      </c>
      <c r="B257" s="2">
        <v>45746</v>
      </c>
      <c r="C257" t="s">
        <v>172</v>
      </c>
      <c r="D257" t="s">
        <v>1546</v>
      </c>
      <c r="E257" t="s">
        <v>1786</v>
      </c>
      <c r="F257">
        <v>3</v>
      </c>
      <c r="G257">
        <f t="shared" si="12"/>
        <v>3</v>
      </c>
      <c r="H257">
        <v>546.96</v>
      </c>
      <c r="I257" s="14">
        <f t="shared" si="13"/>
        <v>546.96</v>
      </c>
      <c r="J257">
        <v>0.19</v>
      </c>
      <c r="K257" s="7">
        <f t="shared" si="14"/>
        <v>0.19</v>
      </c>
      <c r="L257" t="s">
        <v>1824</v>
      </c>
      <c r="M257">
        <v>1329.1128000000001</v>
      </c>
      <c r="N257" s="14">
        <f t="shared" si="15"/>
        <v>1640.69</v>
      </c>
      <c r="O257" t="str">
        <f>VLOOKUP(E257,Store_Dim!$A$1:$E$21,3,FALSE)</f>
        <v>South</v>
      </c>
    </row>
    <row r="258" spans="1:15" x14ac:dyDescent="0.3">
      <c r="A258" t="s">
        <v>2082</v>
      </c>
      <c r="B258" s="2">
        <v>45706</v>
      </c>
      <c r="C258" t="s">
        <v>1452</v>
      </c>
      <c r="D258" t="s">
        <v>1582</v>
      </c>
      <c r="E258" t="s">
        <v>1789</v>
      </c>
      <c r="F258">
        <v>2</v>
      </c>
      <c r="G258">
        <f t="shared" si="12"/>
        <v>2</v>
      </c>
      <c r="H258">
        <v>71.77</v>
      </c>
      <c r="I258" s="14">
        <f t="shared" si="13"/>
        <v>71.77</v>
      </c>
      <c r="J258">
        <v>0.22</v>
      </c>
      <c r="K258" s="7">
        <f t="shared" si="14"/>
        <v>0.22</v>
      </c>
      <c r="L258" t="s">
        <v>1824</v>
      </c>
      <c r="M258">
        <v>111.96120000000001</v>
      </c>
      <c r="N258" s="14">
        <f t="shared" si="15"/>
        <v>143.32</v>
      </c>
      <c r="O258" t="str">
        <f>VLOOKUP(E258,Store_Dim!$A$1:$E$21,3,FALSE)</f>
        <v>East</v>
      </c>
    </row>
    <row r="259" spans="1:15" x14ac:dyDescent="0.3">
      <c r="A259" t="s">
        <v>2083</v>
      </c>
      <c r="B259" s="2">
        <v>45717</v>
      </c>
      <c r="C259" t="s">
        <v>63</v>
      </c>
      <c r="D259" t="s">
        <v>1596</v>
      </c>
      <c r="E259" t="s">
        <v>1757</v>
      </c>
      <c r="F259">
        <v>2</v>
      </c>
      <c r="G259">
        <f t="shared" ref="G259:G322" si="16">IF(F259="",1,F259)</f>
        <v>2</v>
      </c>
      <c r="H259">
        <v>679.86</v>
      </c>
      <c r="I259" s="14">
        <f t="shared" ref="I259:I322" si="17">IF(ISBLANK(H259),AVERAGE($H$2:$H$2001),H259)</f>
        <v>679.86</v>
      </c>
      <c r="J259">
        <v>0.22</v>
      </c>
      <c r="K259" s="7">
        <f t="shared" ref="K259:K322" si="18">IF(ISBLANK(J259),AVERAGE($J$2:$J$2001),J259)</f>
        <v>0.22</v>
      </c>
      <c r="L259" t="s">
        <v>1829</v>
      </c>
      <c r="M259">
        <v>1060.5816</v>
      </c>
      <c r="N259" s="14">
        <f t="shared" ref="N259:N322" si="19">(I259*G259)-J259</f>
        <v>1359.5</v>
      </c>
      <c r="O259" t="str">
        <f>VLOOKUP(E259,Store_Dim!$A$1:$E$21,3,FALSE)</f>
        <v>North</v>
      </c>
    </row>
    <row r="260" spans="1:15" x14ac:dyDescent="0.3">
      <c r="A260" t="s">
        <v>2084</v>
      </c>
      <c r="B260" s="2">
        <v>45300</v>
      </c>
      <c r="C260" t="s">
        <v>464</v>
      </c>
      <c r="D260" t="s">
        <v>1618</v>
      </c>
      <c r="E260" t="s">
        <v>1807</v>
      </c>
      <c r="F260">
        <v>1</v>
      </c>
      <c r="G260">
        <f t="shared" si="16"/>
        <v>1</v>
      </c>
      <c r="H260">
        <v>222.94</v>
      </c>
      <c r="I260" s="14">
        <f t="shared" si="17"/>
        <v>222.94</v>
      </c>
      <c r="J260">
        <v>0.19</v>
      </c>
      <c r="K260" s="7">
        <f t="shared" si="18"/>
        <v>0.19</v>
      </c>
      <c r="L260" t="s">
        <v>1824</v>
      </c>
      <c r="M260">
        <v>180.5814</v>
      </c>
      <c r="N260" s="14">
        <f t="shared" si="19"/>
        <v>222.75</v>
      </c>
      <c r="O260" t="str">
        <f>VLOOKUP(E260,Store_Dim!$A$1:$E$21,3,FALSE)</f>
        <v>North</v>
      </c>
    </row>
    <row r="261" spans="1:15" x14ac:dyDescent="0.3">
      <c r="A261" t="s">
        <v>2085</v>
      </c>
      <c r="B261" s="2">
        <v>45773</v>
      </c>
      <c r="C261" t="s">
        <v>794</v>
      </c>
      <c r="D261" t="s">
        <v>1618</v>
      </c>
      <c r="E261" t="s">
        <v>1761</v>
      </c>
      <c r="F261">
        <v>2</v>
      </c>
      <c r="G261">
        <f t="shared" si="16"/>
        <v>2</v>
      </c>
      <c r="H261">
        <v>355.3</v>
      </c>
      <c r="I261" s="14">
        <f t="shared" si="17"/>
        <v>355.3</v>
      </c>
      <c r="K261" s="7">
        <f t="shared" si="18"/>
        <v>0.14808617234468943</v>
      </c>
      <c r="L261" t="s">
        <v>1826</v>
      </c>
      <c r="M261">
        <v>589.798</v>
      </c>
      <c r="N261" s="14">
        <f t="shared" si="19"/>
        <v>710.6</v>
      </c>
      <c r="O261" t="str">
        <f>VLOOKUP(E261,Store_Dim!$A$1:$E$21,3,FALSE)</f>
        <v>South</v>
      </c>
    </row>
    <row r="262" spans="1:15" x14ac:dyDescent="0.3">
      <c r="A262" t="s">
        <v>2086</v>
      </c>
      <c r="B262" s="2">
        <v>45497</v>
      </c>
      <c r="C262" t="s">
        <v>366</v>
      </c>
      <c r="D262" t="s">
        <v>1726</v>
      </c>
      <c r="E262" t="s">
        <v>1813</v>
      </c>
      <c r="F262">
        <v>4</v>
      </c>
      <c r="G262">
        <f t="shared" si="16"/>
        <v>4</v>
      </c>
      <c r="H262">
        <v>611.29999999999995</v>
      </c>
      <c r="I262" s="14">
        <f t="shared" si="17"/>
        <v>611.29999999999995</v>
      </c>
      <c r="J262">
        <v>0.11</v>
      </c>
      <c r="K262" s="7">
        <f t="shared" si="18"/>
        <v>0.11</v>
      </c>
      <c r="L262" t="s">
        <v>1826</v>
      </c>
      <c r="M262">
        <v>2176.2280000000001</v>
      </c>
      <c r="N262" s="14">
        <f t="shared" si="19"/>
        <v>2445.0899999999997</v>
      </c>
      <c r="O262" t="str">
        <f>VLOOKUP(E262,Store_Dim!$A$1:$E$21,3,FALSE)</f>
        <v>East</v>
      </c>
    </row>
    <row r="263" spans="1:15" x14ac:dyDescent="0.3">
      <c r="A263" t="s">
        <v>2087</v>
      </c>
      <c r="B263" s="2">
        <v>45742</v>
      </c>
      <c r="C263" t="s">
        <v>1047</v>
      </c>
      <c r="D263" t="s">
        <v>1543</v>
      </c>
      <c r="E263" t="s">
        <v>1782</v>
      </c>
      <c r="F263">
        <v>4</v>
      </c>
      <c r="G263">
        <f t="shared" si="16"/>
        <v>4</v>
      </c>
      <c r="H263">
        <v>849.21</v>
      </c>
      <c r="I263" s="14">
        <f t="shared" si="17"/>
        <v>849.21</v>
      </c>
      <c r="J263">
        <v>7.0000000000000007E-2</v>
      </c>
      <c r="K263" s="7">
        <f t="shared" si="18"/>
        <v>7.0000000000000007E-2</v>
      </c>
      <c r="L263" t="s">
        <v>1824</v>
      </c>
      <c r="M263">
        <v>3159.0612000000001</v>
      </c>
      <c r="N263" s="14">
        <f t="shared" si="19"/>
        <v>3396.77</v>
      </c>
      <c r="O263" t="str">
        <f>VLOOKUP(E263,Store_Dim!$A$1:$E$21,3,FALSE)</f>
        <v>West</v>
      </c>
    </row>
    <row r="264" spans="1:15" x14ac:dyDescent="0.3">
      <c r="A264" t="s">
        <v>2088</v>
      </c>
      <c r="B264" s="2">
        <v>45713</v>
      </c>
      <c r="C264" t="s">
        <v>681</v>
      </c>
      <c r="D264" t="s">
        <v>1632</v>
      </c>
      <c r="E264" t="s">
        <v>1779</v>
      </c>
      <c r="F264">
        <v>3</v>
      </c>
      <c r="G264">
        <f t="shared" si="16"/>
        <v>3</v>
      </c>
      <c r="H264">
        <v>553.12</v>
      </c>
      <c r="I264" s="14">
        <f t="shared" si="17"/>
        <v>553.12</v>
      </c>
      <c r="J264">
        <v>0.28000000000000003</v>
      </c>
      <c r="K264" s="7">
        <f t="shared" si="18"/>
        <v>0.28000000000000003</v>
      </c>
      <c r="L264" t="s">
        <v>1829</v>
      </c>
      <c r="M264">
        <v>1194.7392</v>
      </c>
      <c r="N264" s="14">
        <f t="shared" si="19"/>
        <v>1659.0800000000002</v>
      </c>
      <c r="O264" t="str">
        <f>VLOOKUP(E264,Store_Dim!$A$1:$E$21,3,FALSE)</f>
        <v>South</v>
      </c>
    </row>
    <row r="265" spans="1:15" x14ac:dyDescent="0.3">
      <c r="A265" t="s">
        <v>2089</v>
      </c>
      <c r="B265" s="2">
        <v>45826</v>
      </c>
      <c r="C265" t="s">
        <v>896</v>
      </c>
      <c r="D265" t="s">
        <v>1730</v>
      </c>
      <c r="E265" t="s">
        <v>1786</v>
      </c>
      <c r="F265">
        <v>2</v>
      </c>
      <c r="G265">
        <f t="shared" si="16"/>
        <v>2</v>
      </c>
      <c r="H265">
        <v>903.08</v>
      </c>
      <c r="I265" s="14">
        <f t="shared" si="17"/>
        <v>903.08</v>
      </c>
      <c r="J265">
        <v>0.18</v>
      </c>
      <c r="K265" s="7">
        <f t="shared" si="18"/>
        <v>0.18</v>
      </c>
      <c r="L265" t="s">
        <v>1829</v>
      </c>
      <c r="M265">
        <v>1481.0512000000001</v>
      </c>
      <c r="N265" s="14">
        <f t="shared" si="19"/>
        <v>1805.98</v>
      </c>
      <c r="O265" t="str">
        <f>VLOOKUP(E265,Store_Dim!$A$1:$E$21,3,FALSE)</f>
        <v>South</v>
      </c>
    </row>
    <row r="266" spans="1:15" x14ac:dyDescent="0.3">
      <c r="A266" t="s">
        <v>2090</v>
      </c>
      <c r="B266" s="2">
        <v>45648</v>
      </c>
      <c r="C266" t="s">
        <v>1472</v>
      </c>
      <c r="D266" t="s">
        <v>1580</v>
      </c>
      <c r="E266" t="s">
        <v>1792</v>
      </c>
      <c r="F266">
        <v>4</v>
      </c>
      <c r="G266">
        <f t="shared" si="16"/>
        <v>4</v>
      </c>
      <c r="H266">
        <v>640.23</v>
      </c>
      <c r="I266" s="14">
        <f t="shared" si="17"/>
        <v>640.23</v>
      </c>
      <c r="J266">
        <v>0.06</v>
      </c>
      <c r="K266" s="7">
        <f t="shared" si="18"/>
        <v>0.06</v>
      </c>
      <c r="L266" t="s">
        <v>1829</v>
      </c>
      <c r="M266">
        <v>2407.2647999999999</v>
      </c>
      <c r="N266" s="14">
        <f t="shared" si="19"/>
        <v>2560.86</v>
      </c>
      <c r="O266" t="str">
        <f>VLOOKUP(E266,Store_Dim!$A$1:$E$21,3,FALSE)</f>
        <v>South</v>
      </c>
    </row>
    <row r="267" spans="1:15" x14ac:dyDescent="0.3">
      <c r="A267" t="s">
        <v>2091</v>
      </c>
      <c r="B267" s="2">
        <v>45836</v>
      </c>
      <c r="C267" t="s">
        <v>478</v>
      </c>
      <c r="D267" t="s">
        <v>1590</v>
      </c>
      <c r="E267" t="s">
        <v>1776</v>
      </c>
      <c r="F267">
        <v>1</v>
      </c>
      <c r="G267">
        <f t="shared" si="16"/>
        <v>1</v>
      </c>
      <c r="H267">
        <v>518</v>
      </c>
      <c r="I267" s="14">
        <f t="shared" si="17"/>
        <v>518</v>
      </c>
      <c r="J267">
        <v>0.25</v>
      </c>
      <c r="K267" s="7">
        <f t="shared" si="18"/>
        <v>0.25</v>
      </c>
      <c r="L267" t="s">
        <v>1824</v>
      </c>
      <c r="M267">
        <v>388.5</v>
      </c>
      <c r="N267" s="14">
        <f t="shared" si="19"/>
        <v>517.75</v>
      </c>
      <c r="O267" t="str">
        <f>VLOOKUP(E267,Store_Dim!$A$1:$E$21,3,FALSE)</f>
        <v>East</v>
      </c>
    </row>
    <row r="268" spans="1:15" x14ac:dyDescent="0.3">
      <c r="A268" t="s">
        <v>2092</v>
      </c>
      <c r="B268" s="2">
        <v>45437</v>
      </c>
      <c r="C268" t="s">
        <v>1343</v>
      </c>
      <c r="D268" t="s">
        <v>1676</v>
      </c>
      <c r="E268" t="s">
        <v>1769</v>
      </c>
      <c r="F268">
        <v>4</v>
      </c>
      <c r="G268">
        <f t="shared" si="16"/>
        <v>4</v>
      </c>
      <c r="H268">
        <v>779.25</v>
      </c>
      <c r="I268" s="14">
        <f t="shared" si="17"/>
        <v>779.25</v>
      </c>
      <c r="J268">
        <v>0.25</v>
      </c>
      <c r="K268" s="7">
        <f t="shared" si="18"/>
        <v>0.25</v>
      </c>
      <c r="L268" t="s">
        <v>1824</v>
      </c>
      <c r="M268">
        <v>2337.75</v>
      </c>
      <c r="N268" s="14">
        <f t="shared" si="19"/>
        <v>3116.75</v>
      </c>
      <c r="O268" t="str">
        <f>VLOOKUP(E268,Store_Dim!$A$1:$E$21,3,FALSE)</f>
        <v>South</v>
      </c>
    </row>
    <row r="269" spans="1:15" x14ac:dyDescent="0.3">
      <c r="A269" t="s">
        <v>2093</v>
      </c>
      <c r="B269" s="2">
        <v>45807</v>
      </c>
      <c r="C269" t="s">
        <v>411</v>
      </c>
      <c r="D269" t="s">
        <v>1714</v>
      </c>
      <c r="E269" t="s">
        <v>1779</v>
      </c>
      <c r="F269">
        <v>2</v>
      </c>
      <c r="G269">
        <f t="shared" si="16"/>
        <v>2</v>
      </c>
      <c r="H269">
        <v>467.75</v>
      </c>
      <c r="I269" s="14">
        <f t="shared" si="17"/>
        <v>467.75</v>
      </c>
      <c r="J269">
        <v>0.26</v>
      </c>
      <c r="K269" s="7">
        <f t="shared" si="18"/>
        <v>0.26</v>
      </c>
      <c r="L269" t="s">
        <v>1824</v>
      </c>
      <c r="M269">
        <v>692.27</v>
      </c>
      <c r="N269" s="14">
        <f t="shared" si="19"/>
        <v>935.24</v>
      </c>
      <c r="O269" t="str">
        <f>VLOOKUP(E269,Store_Dim!$A$1:$E$21,3,FALSE)</f>
        <v>South</v>
      </c>
    </row>
    <row r="270" spans="1:15" x14ac:dyDescent="0.3">
      <c r="A270" t="s">
        <v>2094</v>
      </c>
      <c r="B270" s="2">
        <v>45555</v>
      </c>
      <c r="C270" t="s">
        <v>1263</v>
      </c>
      <c r="D270" t="s">
        <v>1728</v>
      </c>
      <c r="E270" t="s">
        <v>1810</v>
      </c>
      <c r="F270">
        <v>3</v>
      </c>
      <c r="G270">
        <f t="shared" si="16"/>
        <v>3</v>
      </c>
      <c r="I270" s="14">
        <f t="shared" si="17"/>
        <v>513.98477215823721</v>
      </c>
      <c r="J270">
        <v>0.06</v>
      </c>
      <c r="K270" s="7">
        <f t="shared" si="18"/>
        <v>0.06</v>
      </c>
      <c r="L270" t="s">
        <v>1824</v>
      </c>
      <c r="M270">
        <v>315.24779999999998</v>
      </c>
      <c r="N270" s="14">
        <f t="shared" si="19"/>
        <v>1541.8943164747116</v>
      </c>
      <c r="O270" t="str">
        <f>VLOOKUP(E270,Store_Dim!$A$1:$E$21,3,FALSE)</f>
        <v>East</v>
      </c>
    </row>
    <row r="271" spans="1:15" x14ac:dyDescent="0.3">
      <c r="A271" t="s">
        <v>2095</v>
      </c>
      <c r="B271" s="2">
        <v>45803</v>
      </c>
      <c r="C271" t="s">
        <v>711</v>
      </c>
      <c r="D271" t="s">
        <v>1622</v>
      </c>
      <c r="E271" t="s">
        <v>1752</v>
      </c>
      <c r="F271">
        <v>4</v>
      </c>
      <c r="G271">
        <f t="shared" si="16"/>
        <v>4</v>
      </c>
      <c r="H271">
        <v>747.01</v>
      </c>
      <c r="I271" s="14">
        <f t="shared" si="17"/>
        <v>747.01</v>
      </c>
      <c r="J271">
        <v>0.13</v>
      </c>
      <c r="K271" s="7">
        <f t="shared" si="18"/>
        <v>0.13</v>
      </c>
      <c r="L271" t="s">
        <v>1826</v>
      </c>
      <c r="M271">
        <v>2599.5947999999999</v>
      </c>
      <c r="N271" s="14">
        <f t="shared" si="19"/>
        <v>2987.91</v>
      </c>
      <c r="O271" t="str">
        <f>VLOOKUP(E271,Store_Dim!$A$1:$E$21,3,FALSE)</f>
        <v>East</v>
      </c>
    </row>
    <row r="272" spans="1:15" x14ac:dyDescent="0.3">
      <c r="A272" t="s">
        <v>2096</v>
      </c>
      <c r="B272" s="2">
        <v>45735</v>
      </c>
      <c r="C272" t="s">
        <v>360</v>
      </c>
      <c r="D272" t="s">
        <v>1726</v>
      </c>
      <c r="E272" t="s">
        <v>1794</v>
      </c>
      <c r="F272">
        <v>4</v>
      </c>
      <c r="G272">
        <f t="shared" si="16"/>
        <v>4</v>
      </c>
      <c r="H272">
        <v>461.83</v>
      </c>
      <c r="I272" s="14">
        <f t="shared" si="17"/>
        <v>461.83</v>
      </c>
      <c r="J272">
        <v>0.28000000000000003</v>
      </c>
      <c r="K272" s="7">
        <f t="shared" si="18"/>
        <v>0.28000000000000003</v>
      </c>
      <c r="L272" t="s">
        <v>1826</v>
      </c>
      <c r="M272">
        <v>1330.0704000000001</v>
      </c>
      <c r="N272" s="14">
        <f t="shared" si="19"/>
        <v>1847.04</v>
      </c>
      <c r="O272" t="str">
        <f>VLOOKUP(E272,Store_Dim!$A$1:$E$21,3,FALSE)</f>
        <v>North</v>
      </c>
    </row>
    <row r="273" spans="1:15" x14ac:dyDescent="0.3">
      <c r="A273" t="s">
        <v>2097</v>
      </c>
      <c r="B273" s="2">
        <v>45750</v>
      </c>
      <c r="C273" t="s">
        <v>458</v>
      </c>
      <c r="D273" t="s">
        <v>1688</v>
      </c>
      <c r="E273" t="s">
        <v>1782</v>
      </c>
      <c r="F273">
        <v>2</v>
      </c>
      <c r="G273">
        <f t="shared" si="16"/>
        <v>2</v>
      </c>
      <c r="H273">
        <v>105.15</v>
      </c>
      <c r="I273" s="14">
        <f t="shared" si="17"/>
        <v>105.15</v>
      </c>
      <c r="J273">
        <v>0.06</v>
      </c>
      <c r="K273" s="7">
        <f t="shared" si="18"/>
        <v>0.06</v>
      </c>
      <c r="L273" t="s">
        <v>1824</v>
      </c>
      <c r="M273">
        <v>197.68199999999999</v>
      </c>
      <c r="N273" s="14">
        <f t="shared" si="19"/>
        <v>210.24</v>
      </c>
      <c r="O273" t="str">
        <f>VLOOKUP(E273,Store_Dim!$A$1:$E$21,3,FALSE)</f>
        <v>West</v>
      </c>
    </row>
    <row r="274" spans="1:15" x14ac:dyDescent="0.3">
      <c r="A274" t="s">
        <v>2098</v>
      </c>
      <c r="B274" s="2">
        <v>45693</v>
      </c>
      <c r="C274" t="s">
        <v>134</v>
      </c>
      <c r="D274" t="s">
        <v>1594</v>
      </c>
      <c r="E274" t="s">
        <v>1766</v>
      </c>
      <c r="F274">
        <v>3</v>
      </c>
      <c r="G274">
        <f t="shared" si="16"/>
        <v>3</v>
      </c>
      <c r="H274">
        <v>610.24</v>
      </c>
      <c r="I274" s="14">
        <f t="shared" si="17"/>
        <v>610.24</v>
      </c>
      <c r="J274">
        <v>0.17</v>
      </c>
      <c r="K274" s="7">
        <f t="shared" si="18"/>
        <v>0.17</v>
      </c>
      <c r="L274" t="s">
        <v>1829</v>
      </c>
      <c r="M274">
        <v>1519.4975999999999</v>
      </c>
      <c r="N274" s="14">
        <f t="shared" si="19"/>
        <v>1830.55</v>
      </c>
      <c r="O274" t="str">
        <f>VLOOKUP(E274,Store_Dim!$A$1:$E$21,3,FALSE)</f>
        <v>North</v>
      </c>
    </row>
    <row r="275" spans="1:15" x14ac:dyDescent="0.3">
      <c r="A275" t="s">
        <v>2099</v>
      </c>
      <c r="B275" s="2">
        <v>45667</v>
      </c>
      <c r="C275" t="s">
        <v>984</v>
      </c>
      <c r="D275" t="s">
        <v>1696</v>
      </c>
      <c r="E275" t="s">
        <v>1782</v>
      </c>
      <c r="F275">
        <v>1</v>
      </c>
      <c r="G275">
        <f t="shared" si="16"/>
        <v>1</v>
      </c>
      <c r="H275">
        <v>872.12</v>
      </c>
      <c r="I275" s="14">
        <f t="shared" si="17"/>
        <v>872.12</v>
      </c>
      <c r="J275">
        <v>7.0000000000000007E-2</v>
      </c>
      <c r="K275" s="7">
        <f t="shared" si="18"/>
        <v>7.0000000000000007E-2</v>
      </c>
      <c r="L275" t="s">
        <v>1826</v>
      </c>
      <c r="M275">
        <v>811.07159999999999</v>
      </c>
      <c r="N275" s="14">
        <f t="shared" si="19"/>
        <v>872.05</v>
      </c>
      <c r="O275" t="str">
        <f>VLOOKUP(E275,Store_Dim!$A$1:$E$21,3,FALSE)</f>
        <v>West</v>
      </c>
    </row>
    <row r="276" spans="1:15" x14ac:dyDescent="0.3">
      <c r="A276" t="s">
        <v>2100</v>
      </c>
      <c r="B276" s="2">
        <v>45316</v>
      </c>
      <c r="C276" t="s">
        <v>1343</v>
      </c>
      <c r="D276" t="s">
        <v>1568</v>
      </c>
      <c r="E276" t="s">
        <v>1757</v>
      </c>
      <c r="F276">
        <v>1</v>
      </c>
      <c r="G276">
        <f t="shared" si="16"/>
        <v>1</v>
      </c>
      <c r="H276">
        <v>406.79</v>
      </c>
      <c r="I276" s="14">
        <f t="shared" si="17"/>
        <v>406.79</v>
      </c>
      <c r="J276">
        <v>0.03</v>
      </c>
      <c r="K276" s="7">
        <f t="shared" si="18"/>
        <v>0.03</v>
      </c>
      <c r="L276" t="s">
        <v>1829</v>
      </c>
      <c r="M276">
        <v>394.58629999999999</v>
      </c>
      <c r="N276" s="14">
        <f t="shared" si="19"/>
        <v>406.76000000000005</v>
      </c>
      <c r="O276" t="str">
        <f>VLOOKUP(E276,Store_Dim!$A$1:$E$21,3,FALSE)</f>
        <v>North</v>
      </c>
    </row>
    <row r="277" spans="1:15" x14ac:dyDescent="0.3">
      <c r="A277" t="s">
        <v>2101</v>
      </c>
      <c r="B277" s="2">
        <v>45932</v>
      </c>
      <c r="C277" t="s">
        <v>1163</v>
      </c>
      <c r="D277" t="s">
        <v>1656</v>
      </c>
      <c r="E277" t="s">
        <v>1799</v>
      </c>
      <c r="F277">
        <v>1</v>
      </c>
      <c r="G277">
        <f t="shared" si="16"/>
        <v>1</v>
      </c>
      <c r="H277">
        <v>606.01</v>
      </c>
      <c r="I277" s="14">
        <f t="shared" si="17"/>
        <v>606.01</v>
      </c>
      <c r="J277">
        <v>0.04</v>
      </c>
      <c r="K277" s="7">
        <f t="shared" si="18"/>
        <v>0.04</v>
      </c>
      <c r="L277" t="s">
        <v>1826</v>
      </c>
      <c r="M277">
        <v>581.76959999999997</v>
      </c>
      <c r="N277" s="14">
        <f t="shared" si="19"/>
        <v>605.97</v>
      </c>
      <c r="O277" t="str">
        <f>VLOOKUP(E277,Store_Dim!$A$1:$E$21,3,FALSE)</f>
        <v>South</v>
      </c>
    </row>
    <row r="278" spans="1:15" x14ac:dyDescent="0.3">
      <c r="A278" t="s">
        <v>2102</v>
      </c>
      <c r="B278" s="2">
        <v>45483</v>
      </c>
      <c r="C278" t="s">
        <v>1095</v>
      </c>
      <c r="D278" t="s">
        <v>1582</v>
      </c>
      <c r="E278" t="s">
        <v>1773</v>
      </c>
      <c r="F278">
        <v>4</v>
      </c>
      <c r="G278">
        <f t="shared" si="16"/>
        <v>4</v>
      </c>
      <c r="H278">
        <v>322.58</v>
      </c>
      <c r="I278" s="14">
        <f t="shared" si="17"/>
        <v>322.58</v>
      </c>
      <c r="J278">
        <v>0.06</v>
      </c>
      <c r="K278" s="7">
        <f t="shared" si="18"/>
        <v>0.06</v>
      </c>
      <c r="L278" t="s">
        <v>1824</v>
      </c>
      <c r="M278">
        <v>1212.9007999999999</v>
      </c>
      <c r="N278" s="14">
        <f t="shared" si="19"/>
        <v>1290.26</v>
      </c>
      <c r="O278" t="str">
        <f>VLOOKUP(E278,Store_Dim!$A$1:$E$21,3,FALSE)</f>
        <v>North</v>
      </c>
    </row>
    <row r="279" spans="1:15" x14ac:dyDescent="0.3">
      <c r="A279" t="s">
        <v>2103</v>
      </c>
      <c r="B279" s="2">
        <v>45661</v>
      </c>
      <c r="C279" t="s">
        <v>1489</v>
      </c>
      <c r="D279" t="s">
        <v>1702</v>
      </c>
      <c r="E279" t="s">
        <v>1810</v>
      </c>
      <c r="F279">
        <v>4</v>
      </c>
      <c r="G279">
        <f t="shared" si="16"/>
        <v>4</v>
      </c>
      <c r="H279">
        <v>463.17</v>
      </c>
      <c r="I279" s="14">
        <f t="shared" si="17"/>
        <v>463.17</v>
      </c>
      <c r="J279">
        <v>0.06</v>
      </c>
      <c r="K279" s="7">
        <f t="shared" si="18"/>
        <v>0.06</v>
      </c>
      <c r="L279" t="s">
        <v>1826</v>
      </c>
      <c r="M279">
        <v>1741.5192</v>
      </c>
      <c r="N279" s="14">
        <f t="shared" si="19"/>
        <v>1852.6200000000001</v>
      </c>
      <c r="O279" t="str">
        <f>VLOOKUP(E279,Store_Dim!$A$1:$E$21,3,FALSE)</f>
        <v>East</v>
      </c>
    </row>
    <row r="280" spans="1:15" x14ac:dyDescent="0.3">
      <c r="A280" t="s">
        <v>2104</v>
      </c>
      <c r="B280" s="2">
        <v>45798</v>
      </c>
      <c r="C280" t="s">
        <v>996</v>
      </c>
      <c r="D280" t="s">
        <v>1598</v>
      </c>
      <c r="E280" t="s">
        <v>1779</v>
      </c>
      <c r="F280">
        <v>4</v>
      </c>
      <c r="G280">
        <f t="shared" si="16"/>
        <v>4</v>
      </c>
      <c r="H280">
        <v>285.82</v>
      </c>
      <c r="I280" s="14">
        <f t="shared" si="17"/>
        <v>285.82</v>
      </c>
      <c r="J280">
        <v>0.18</v>
      </c>
      <c r="K280" s="7">
        <f t="shared" si="18"/>
        <v>0.18</v>
      </c>
      <c r="L280" t="s">
        <v>1826</v>
      </c>
      <c r="M280">
        <v>937.4896</v>
      </c>
      <c r="N280" s="14">
        <f t="shared" si="19"/>
        <v>1143.0999999999999</v>
      </c>
      <c r="O280" t="str">
        <f>VLOOKUP(E280,Store_Dim!$A$1:$E$21,3,FALSE)</f>
        <v>South</v>
      </c>
    </row>
    <row r="281" spans="1:15" x14ac:dyDescent="0.3">
      <c r="A281" t="s">
        <v>2105</v>
      </c>
      <c r="B281" s="2">
        <v>45868</v>
      </c>
      <c r="C281" t="s">
        <v>1026</v>
      </c>
      <c r="D281" t="s">
        <v>1622</v>
      </c>
      <c r="E281" t="s">
        <v>1792</v>
      </c>
      <c r="F281">
        <v>3</v>
      </c>
      <c r="G281">
        <f t="shared" si="16"/>
        <v>3</v>
      </c>
      <c r="H281">
        <v>995.38</v>
      </c>
      <c r="I281" s="14">
        <f t="shared" si="17"/>
        <v>995.38</v>
      </c>
      <c r="J281">
        <v>0.1</v>
      </c>
      <c r="K281" s="7">
        <f t="shared" si="18"/>
        <v>0.1</v>
      </c>
      <c r="L281" t="s">
        <v>1826</v>
      </c>
      <c r="M281">
        <v>2687.5259999999998</v>
      </c>
      <c r="N281" s="14">
        <f t="shared" si="19"/>
        <v>2986.04</v>
      </c>
      <c r="O281" t="str">
        <f>VLOOKUP(E281,Store_Dim!$A$1:$E$21,3,FALSE)</f>
        <v>South</v>
      </c>
    </row>
    <row r="282" spans="1:15" x14ac:dyDescent="0.3">
      <c r="A282" t="s">
        <v>2106</v>
      </c>
      <c r="B282" s="2">
        <v>45757</v>
      </c>
      <c r="C282" t="s">
        <v>414</v>
      </c>
      <c r="D282" t="s">
        <v>1672</v>
      </c>
      <c r="E282" t="s">
        <v>1782</v>
      </c>
      <c r="F282">
        <v>1</v>
      </c>
      <c r="G282">
        <f t="shared" si="16"/>
        <v>1</v>
      </c>
      <c r="H282">
        <v>329.31</v>
      </c>
      <c r="I282" s="14">
        <f t="shared" si="17"/>
        <v>329.31</v>
      </c>
      <c r="J282">
        <v>0.09</v>
      </c>
      <c r="K282" s="7">
        <f t="shared" si="18"/>
        <v>0.09</v>
      </c>
      <c r="L282" t="s">
        <v>1824</v>
      </c>
      <c r="M282">
        <v>299.6721</v>
      </c>
      <c r="N282" s="14">
        <f t="shared" si="19"/>
        <v>329.22</v>
      </c>
      <c r="O282" t="str">
        <f>VLOOKUP(E282,Store_Dim!$A$1:$E$21,3,FALSE)</f>
        <v>West</v>
      </c>
    </row>
    <row r="283" spans="1:15" x14ac:dyDescent="0.3">
      <c r="A283" t="s">
        <v>2107</v>
      </c>
      <c r="B283" s="2">
        <v>45475</v>
      </c>
      <c r="C283" t="s">
        <v>1507</v>
      </c>
      <c r="D283" t="s">
        <v>1642</v>
      </c>
      <c r="E283" t="s">
        <v>1804</v>
      </c>
      <c r="F283">
        <v>3</v>
      </c>
      <c r="G283">
        <f t="shared" si="16"/>
        <v>3</v>
      </c>
      <c r="H283">
        <v>64.2</v>
      </c>
      <c r="I283" s="14">
        <f t="shared" si="17"/>
        <v>64.2</v>
      </c>
      <c r="J283">
        <v>0.08</v>
      </c>
      <c r="K283" s="7">
        <f t="shared" si="18"/>
        <v>0.08</v>
      </c>
      <c r="L283" t="s">
        <v>1829</v>
      </c>
      <c r="M283">
        <v>177.19200000000001</v>
      </c>
      <c r="N283" s="14">
        <f t="shared" si="19"/>
        <v>192.52</v>
      </c>
      <c r="O283" t="str">
        <f>VLOOKUP(E283,Store_Dim!$A$1:$E$21,3,FALSE)</f>
        <v>West</v>
      </c>
    </row>
    <row r="284" spans="1:15" x14ac:dyDescent="0.3">
      <c r="A284" t="s">
        <v>2108</v>
      </c>
      <c r="B284" s="2">
        <v>45829</v>
      </c>
      <c r="C284" t="s">
        <v>836</v>
      </c>
      <c r="D284" t="s">
        <v>1570</v>
      </c>
      <c r="E284" t="s">
        <v>1797</v>
      </c>
      <c r="F284">
        <v>3</v>
      </c>
      <c r="G284">
        <f t="shared" si="16"/>
        <v>3</v>
      </c>
      <c r="H284">
        <v>697.13</v>
      </c>
      <c r="I284" s="14">
        <f t="shared" si="17"/>
        <v>697.13</v>
      </c>
      <c r="J284">
        <v>0.25</v>
      </c>
      <c r="K284" s="7">
        <f t="shared" si="18"/>
        <v>0.25</v>
      </c>
      <c r="L284" t="s">
        <v>1829</v>
      </c>
      <c r="M284">
        <v>1568.5425</v>
      </c>
      <c r="N284" s="14">
        <f t="shared" si="19"/>
        <v>2091.14</v>
      </c>
      <c r="O284" t="str">
        <f>VLOOKUP(E284,Store_Dim!$A$1:$E$21,3,FALSE)</f>
        <v>East</v>
      </c>
    </row>
    <row r="285" spans="1:15" x14ac:dyDescent="0.3">
      <c r="A285" t="s">
        <v>2109</v>
      </c>
      <c r="B285" s="2">
        <v>45639</v>
      </c>
      <c r="C285" t="s">
        <v>97</v>
      </c>
      <c r="D285" t="s">
        <v>1565</v>
      </c>
      <c r="E285" t="s">
        <v>1773</v>
      </c>
      <c r="F285">
        <v>3</v>
      </c>
      <c r="G285">
        <f t="shared" si="16"/>
        <v>3</v>
      </c>
      <c r="H285">
        <v>134.30000000000001</v>
      </c>
      <c r="I285" s="14">
        <f t="shared" si="17"/>
        <v>134.30000000000001</v>
      </c>
      <c r="J285">
        <v>0.14000000000000001</v>
      </c>
      <c r="K285" s="7">
        <f t="shared" si="18"/>
        <v>0.14000000000000001</v>
      </c>
      <c r="L285" t="s">
        <v>1824</v>
      </c>
      <c r="M285">
        <v>346.49400000000003</v>
      </c>
      <c r="N285" s="14">
        <f t="shared" si="19"/>
        <v>402.76000000000005</v>
      </c>
      <c r="O285" t="str">
        <f>VLOOKUP(E285,Store_Dim!$A$1:$E$21,3,FALSE)</f>
        <v>North</v>
      </c>
    </row>
    <row r="286" spans="1:15" x14ac:dyDescent="0.3">
      <c r="A286" t="s">
        <v>2110</v>
      </c>
      <c r="B286" s="2">
        <v>45518</v>
      </c>
      <c r="C286" t="s">
        <v>830</v>
      </c>
      <c r="D286" t="s">
        <v>1716</v>
      </c>
      <c r="E286" t="s">
        <v>1797</v>
      </c>
      <c r="F286">
        <v>1</v>
      </c>
      <c r="G286">
        <f t="shared" si="16"/>
        <v>1</v>
      </c>
      <c r="H286">
        <v>520.92999999999995</v>
      </c>
      <c r="I286" s="14">
        <f t="shared" si="17"/>
        <v>520.92999999999995</v>
      </c>
      <c r="J286">
        <v>0.15</v>
      </c>
      <c r="K286" s="7">
        <f t="shared" si="18"/>
        <v>0.15</v>
      </c>
      <c r="L286" t="s">
        <v>1824</v>
      </c>
      <c r="M286">
        <v>442.79050000000001</v>
      </c>
      <c r="N286" s="14">
        <f t="shared" si="19"/>
        <v>520.78</v>
      </c>
      <c r="O286" t="str">
        <f>VLOOKUP(E286,Store_Dim!$A$1:$E$21,3,FALSE)</f>
        <v>East</v>
      </c>
    </row>
    <row r="287" spans="1:15" x14ac:dyDescent="0.3">
      <c r="A287" t="s">
        <v>2111</v>
      </c>
      <c r="B287" s="2">
        <v>45721</v>
      </c>
      <c r="C287" t="s">
        <v>727</v>
      </c>
      <c r="D287" t="s">
        <v>1586</v>
      </c>
      <c r="E287" t="s">
        <v>1779</v>
      </c>
      <c r="F287">
        <v>2</v>
      </c>
      <c r="G287">
        <f t="shared" si="16"/>
        <v>2</v>
      </c>
      <c r="H287">
        <v>350.12</v>
      </c>
      <c r="I287" s="14">
        <f t="shared" si="17"/>
        <v>350.12</v>
      </c>
      <c r="J287">
        <v>0.21</v>
      </c>
      <c r="K287" s="7">
        <f t="shared" si="18"/>
        <v>0.21</v>
      </c>
      <c r="L287" t="s">
        <v>1829</v>
      </c>
      <c r="M287">
        <v>553.18960000000004</v>
      </c>
      <c r="N287" s="14">
        <f t="shared" si="19"/>
        <v>700.03</v>
      </c>
      <c r="O287" t="str">
        <f>VLOOKUP(E287,Store_Dim!$A$1:$E$21,3,FALSE)</f>
        <v>South</v>
      </c>
    </row>
    <row r="288" spans="1:15" x14ac:dyDescent="0.3">
      <c r="A288" t="s">
        <v>2112</v>
      </c>
      <c r="B288" s="2">
        <v>45308</v>
      </c>
      <c r="C288" t="s">
        <v>1437</v>
      </c>
      <c r="D288" t="s">
        <v>1644</v>
      </c>
      <c r="E288" t="s">
        <v>1813</v>
      </c>
      <c r="F288">
        <v>3</v>
      </c>
      <c r="G288">
        <f t="shared" si="16"/>
        <v>3</v>
      </c>
      <c r="H288">
        <v>807.95</v>
      </c>
      <c r="I288" s="14">
        <f t="shared" si="17"/>
        <v>807.95</v>
      </c>
      <c r="J288">
        <v>0.1</v>
      </c>
      <c r="K288" s="7">
        <f t="shared" si="18"/>
        <v>0.1</v>
      </c>
      <c r="L288" t="s">
        <v>1826</v>
      </c>
      <c r="M288">
        <v>2181.4650000000011</v>
      </c>
      <c r="N288" s="14">
        <f t="shared" si="19"/>
        <v>2423.7500000000005</v>
      </c>
      <c r="O288" t="str">
        <f>VLOOKUP(E288,Store_Dim!$A$1:$E$21,3,FALSE)</f>
        <v>East</v>
      </c>
    </row>
    <row r="289" spans="1:15" x14ac:dyDescent="0.3">
      <c r="A289" t="s">
        <v>2113</v>
      </c>
      <c r="B289" s="2">
        <v>45889</v>
      </c>
      <c r="C289" t="s">
        <v>1053</v>
      </c>
      <c r="D289" t="s">
        <v>1624</v>
      </c>
      <c r="E289" t="s">
        <v>1776</v>
      </c>
      <c r="F289">
        <v>4</v>
      </c>
      <c r="G289">
        <f t="shared" si="16"/>
        <v>4</v>
      </c>
      <c r="H289">
        <v>766.03</v>
      </c>
      <c r="I289" s="14">
        <f t="shared" si="17"/>
        <v>766.03</v>
      </c>
      <c r="J289">
        <v>0.28999999999999998</v>
      </c>
      <c r="K289" s="7">
        <f t="shared" si="18"/>
        <v>0.28999999999999998</v>
      </c>
      <c r="L289" t="s">
        <v>1826</v>
      </c>
      <c r="M289">
        <v>2175.5252</v>
      </c>
      <c r="N289" s="14">
        <f t="shared" si="19"/>
        <v>3063.83</v>
      </c>
      <c r="O289" t="str">
        <f>VLOOKUP(E289,Store_Dim!$A$1:$E$21,3,FALSE)</f>
        <v>East</v>
      </c>
    </row>
    <row r="290" spans="1:15" x14ac:dyDescent="0.3">
      <c r="A290" t="s">
        <v>2114</v>
      </c>
      <c r="B290" s="2">
        <v>45386</v>
      </c>
      <c r="C290" t="s">
        <v>601</v>
      </c>
      <c r="D290" t="s">
        <v>1662</v>
      </c>
      <c r="E290" t="s">
        <v>1782</v>
      </c>
      <c r="F290">
        <v>3</v>
      </c>
      <c r="G290">
        <f t="shared" si="16"/>
        <v>3</v>
      </c>
      <c r="H290">
        <v>545.1</v>
      </c>
      <c r="I290" s="14">
        <f t="shared" si="17"/>
        <v>545.1</v>
      </c>
      <c r="J290">
        <v>0.08</v>
      </c>
      <c r="K290" s="7">
        <f t="shared" si="18"/>
        <v>0.08</v>
      </c>
      <c r="L290" t="s">
        <v>1829</v>
      </c>
      <c r="M290">
        <v>1504.4760000000001</v>
      </c>
      <c r="N290" s="14">
        <f t="shared" si="19"/>
        <v>1635.2200000000003</v>
      </c>
      <c r="O290" t="str">
        <f>VLOOKUP(E290,Store_Dim!$A$1:$E$21,3,FALSE)</f>
        <v>West</v>
      </c>
    </row>
    <row r="291" spans="1:15" x14ac:dyDescent="0.3">
      <c r="A291" t="s">
        <v>2115</v>
      </c>
      <c r="B291" s="2">
        <v>45438</v>
      </c>
      <c r="C291" t="s">
        <v>839</v>
      </c>
      <c r="D291" t="s">
        <v>1678</v>
      </c>
      <c r="E291" t="s">
        <v>1779</v>
      </c>
      <c r="F291">
        <v>1</v>
      </c>
      <c r="G291">
        <f t="shared" si="16"/>
        <v>1</v>
      </c>
      <c r="H291">
        <v>203.61</v>
      </c>
      <c r="I291" s="14">
        <f t="shared" si="17"/>
        <v>203.61</v>
      </c>
      <c r="J291">
        <v>0.24</v>
      </c>
      <c r="K291" s="7">
        <f t="shared" si="18"/>
        <v>0.24</v>
      </c>
      <c r="L291" t="s">
        <v>1829</v>
      </c>
      <c r="M291">
        <v>154.74359999999999</v>
      </c>
      <c r="N291" s="14">
        <f t="shared" si="19"/>
        <v>203.37</v>
      </c>
      <c r="O291" t="str">
        <f>VLOOKUP(E291,Store_Dim!$A$1:$E$21,3,FALSE)</f>
        <v>South</v>
      </c>
    </row>
    <row r="292" spans="1:15" x14ac:dyDescent="0.3">
      <c r="A292" t="s">
        <v>2116</v>
      </c>
      <c r="B292" s="2">
        <v>45856</v>
      </c>
      <c r="C292" t="s">
        <v>1295</v>
      </c>
      <c r="D292" t="s">
        <v>1742</v>
      </c>
      <c r="E292" t="s">
        <v>1801</v>
      </c>
      <c r="F292">
        <v>4</v>
      </c>
      <c r="G292">
        <f t="shared" si="16"/>
        <v>4</v>
      </c>
      <c r="H292">
        <v>493.8</v>
      </c>
      <c r="I292" s="14">
        <f t="shared" si="17"/>
        <v>493.8</v>
      </c>
      <c r="J292">
        <v>0.24</v>
      </c>
      <c r="K292" s="7">
        <f t="shared" si="18"/>
        <v>0.24</v>
      </c>
      <c r="L292" t="s">
        <v>1829</v>
      </c>
      <c r="M292">
        <v>1501.152</v>
      </c>
      <c r="N292" s="14">
        <f t="shared" si="19"/>
        <v>1974.96</v>
      </c>
      <c r="O292" t="str">
        <f>VLOOKUP(E292,Store_Dim!$A$1:$E$21,3,FALSE)</f>
        <v>North</v>
      </c>
    </row>
    <row r="293" spans="1:15" x14ac:dyDescent="0.3">
      <c r="A293" t="s">
        <v>2117</v>
      </c>
      <c r="B293" s="2">
        <v>45485</v>
      </c>
      <c r="C293" t="s">
        <v>78</v>
      </c>
      <c r="D293" t="s">
        <v>1630</v>
      </c>
      <c r="E293" t="s">
        <v>1807</v>
      </c>
      <c r="F293">
        <v>1</v>
      </c>
      <c r="G293">
        <f t="shared" si="16"/>
        <v>1</v>
      </c>
      <c r="H293">
        <v>640.54999999999995</v>
      </c>
      <c r="I293" s="14">
        <f t="shared" si="17"/>
        <v>640.54999999999995</v>
      </c>
      <c r="J293">
        <v>0.25</v>
      </c>
      <c r="K293" s="7">
        <f t="shared" si="18"/>
        <v>0.25</v>
      </c>
      <c r="L293" t="s">
        <v>1824</v>
      </c>
      <c r="M293">
        <v>480.41250000000002</v>
      </c>
      <c r="N293" s="14">
        <f t="shared" si="19"/>
        <v>640.29999999999995</v>
      </c>
      <c r="O293" t="str">
        <f>VLOOKUP(E293,Store_Dim!$A$1:$E$21,3,FALSE)</f>
        <v>North</v>
      </c>
    </row>
    <row r="294" spans="1:15" x14ac:dyDescent="0.3">
      <c r="A294" t="s">
        <v>2118</v>
      </c>
      <c r="B294" s="2">
        <v>45545</v>
      </c>
      <c r="C294" t="s">
        <v>414</v>
      </c>
      <c r="D294" t="s">
        <v>1696</v>
      </c>
      <c r="E294" t="s">
        <v>1769</v>
      </c>
      <c r="F294">
        <v>1</v>
      </c>
      <c r="G294">
        <f t="shared" si="16"/>
        <v>1</v>
      </c>
      <c r="H294">
        <v>702.53</v>
      </c>
      <c r="I294" s="14">
        <f t="shared" si="17"/>
        <v>702.53</v>
      </c>
      <c r="J294">
        <v>0.3</v>
      </c>
      <c r="K294" s="7">
        <f t="shared" si="18"/>
        <v>0.3</v>
      </c>
      <c r="L294" t="s">
        <v>1824</v>
      </c>
      <c r="M294">
        <v>491.77100000000002</v>
      </c>
      <c r="N294" s="14">
        <f t="shared" si="19"/>
        <v>702.23</v>
      </c>
      <c r="O294" t="str">
        <f>VLOOKUP(E294,Store_Dim!$A$1:$E$21,3,FALSE)</f>
        <v>South</v>
      </c>
    </row>
    <row r="295" spans="1:15" x14ac:dyDescent="0.3">
      <c r="A295" t="s">
        <v>2119</v>
      </c>
      <c r="B295" s="2">
        <v>45826</v>
      </c>
      <c r="C295" t="s">
        <v>724</v>
      </c>
      <c r="D295" t="s">
        <v>1626</v>
      </c>
      <c r="E295" t="s">
        <v>1782</v>
      </c>
      <c r="F295">
        <v>4</v>
      </c>
      <c r="G295">
        <f t="shared" si="16"/>
        <v>4</v>
      </c>
      <c r="H295">
        <v>139.94</v>
      </c>
      <c r="I295" s="14">
        <f t="shared" si="17"/>
        <v>139.94</v>
      </c>
      <c r="J295">
        <v>0.24</v>
      </c>
      <c r="K295" s="7">
        <f t="shared" si="18"/>
        <v>0.24</v>
      </c>
      <c r="L295" t="s">
        <v>1824</v>
      </c>
      <c r="M295">
        <v>425.41759999999999</v>
      </c>
      <c r="N295" s="14">
        <f t="shared" si="19"/>
        <v>559.52</v>
      </c>
      <c r="O295" t="str">
        <f>VLOOKUP(E295,Store_Dim!$A$1:$E$21,3,FALSE)</f>
        <v>West</v>
      </c>
    </row>
    <row r="296" spans="1:15" x14ac:dyDescent="0.3">
      <c r="A296" t="s">
        <v>2120</v>
      </c>
      <c r="B296" s="2">
        <v>45654</v>
      </c>
      <c r="C296" t="s">
        <v>881</v>
      </c>
      <c r="D296" t="s">
        <v>1586</v>
      </c>
      <c r="E296" t="s">
        <v>1782</v>
      </c>
      <c r="F296">
        <v>2</v>
      </c>
      <c r="G296">
        <f t="shared" si="16"/>
        <v>2</v>
      </c>
      <c r="H296">
        <v>230.85</v>
      </c>
      <c r="I296" s="14">
        <f t="shared" si="17"/>
        <v>230.85</v>
      </c>
      <c r="J296">
        <v>0.18</v>
      </c>
      <c r="K296" s="7">
        <f t="shared" si="18"/>
        <v>0.18</v>
      </c>
      <c r="L296" t="s">
        <v>1824</v>
      </c>
      <c r="M296">
        <v>378.59399999999999</v>
      </c>
      <c r="N296" s="14">
        <f t="shared" si="19"/>
        <v>461.52</v>
      </c>
      <c r="O296" t="str">
        <f>VLOOKUP(E296,Store_Dim!$A$1:$E$21,3,FALSE)</f>
        <v>West</v>
      </c>
    </row>
    <row r="297" spans="1:15" x14ac:dyDescent="0.3">
      <c r="A297" t="s">
        <v>2121</v>
      </c>
      <c r="B297" s="2">
        <v>45556</v>
      </c>
      <c r="C297" t="s">
        <v>687</v>
      </c>
      <c r="D297" t="s">
        <v>1718</v>
      </c>
      <c r="E297" t="s">
        <v>1807</v>
      </c>
      <c r="F297">
        <v>4</v>
      </c>
      <c r="G297">
        <f t="shared" si="16"/>
        <v>4</v>
      </c>
      <c r="H297">
        <v>626.35</v>
      </c>
      <c r="I297" s="14">
        <f t="shared" si="17"/>
        <v>626.35</v>
      </c>
      <c r="J297">
        <v>0.25</v>
      </c>
      <c r="K297" s="7">
        <f t="shared" si="18"/>
        <v>0.25</v>
      </c>
      <c r="L297" t="s">
        <v>1829</v>
      </c>
      <c r="M297">
        <v>1879.05</v>
      </c>
      <c r="N297" s="14">
        <f t="shared" si="19"/>
        <v>2505.15</v>
      </c>
      <c r="O297" t="str">
        <f>VLOOKUP(E297,Store_Dim!$A$1:$E$21,3,FALSE)</f>
        <v>North</v>
      </c>
    </row>
    <row r="298" spans="1:15" x14ac:dyDescent="0.3">
      <c r="A298" t="s">
        <v>2122</v>
      </c>
      <c r="B298" s="2">
        <v>45434</v>
      </c>
      <c r="C298" t="s">
        <v>298</v>
      </c>
      <c r="D298" t="s">
        <v>1630</v>
      </c>
      <c r="E298" t="s">
        <v>1799</v>
      </c>
      <c r="F298">
        <v>4</v>
      </c>
      <c r="G298">
        <f t="shared" si="16"/>
        <v>4</v>
      </c>
      <c r="H298">
        <v>108.55</v>
      </c>
      <c r="I298" s="14">
        <f t="shared" si="17"/>
        <v>108.55</v>
      </c>
      <c r="J298">
        <v>0.18</v>
      </c>
      <c r="K298" s="7">
        <f t="shared" si="18"/>
        <v>0.18</v>
      </c>
      <c r="L298" t="s">
        <v>1826</v>
      </c>
      <c r="M298">
        <v>356.04399999999998</v>
      </c>
      <c r="N298" s="14">
        <f t="shared" si="19"/>
        <v>434.02</v>
      </c>
      <c r="O298" t="str">
        <f>VLOOKUP(E298,Store_Dim!$A$1:$E$21,3,FALSE)</f>
        <v>South</v>
      </c>
    </row>
    <row r="299" spans="1:15" x14ac:dyDescent="0.3">
      <c r="A299" t="s">
        <v>2123</v>
      </c>
      <c r="B299" s="2">
        <v>45871</v>
      </c>
      <c r="C299" t="s">
        <v>628</v>
      </c>
      <c r="D299" t="s">
        <v>1582</v>
      </c>
      <c r="E299" t="s">
        <v>1757</v>
      </c>
      <c r="F299">
        <v>4</v>
      </c>
      <c r="G299">
        <f t="shared" si="16"/>
        <v>4</v>
      </c>
      <c r="H299">
        <v>353.67</v>
      </c>
      <c r="I299" s="14">
        <f t="shared" si="17"/>
        <v>353.67</v>
      </c>
      <c r="J299">
        <v>0.03</v>
      </c>
      <c r="K299" s="7">
        <f t="shared" si="18"/>
        <v>0.03</v>
      </c>
      <c r="L299" t="s">
        <v>1829</v>
      </c>
      <c r="M299">
        <v>1372.2396000000001</v>
      </c>
      <c r="N299" s="14">
        <f t="shared" si="19"/>
        <v>1414.65</v>
      </c>
      <c r="O299" t="str">
        <f>VLOOKUP(E299,Store_Dim!$A$1:$E$21,3,FALSE)</f>
        <v>North</v>
      </c>
    </row>
    <row r="300" spans="1:15" x14ac:dyDescent="0.3">
      <c r="A300" t="s">
        <v>2124</v>
      </c>
      <c r="B300" s="2">
        <v>45583</v>
      </c>
      <c r="C300" t="s">
        <v>241</v>
      </c>
      <c r="D300" t="s">
        <v>1728</v>
      </c>
      <c r="E300" t="s">
        <v>1757</v>
      </c>
      <c r="F300">
        <v>4</v>
      </c>
      <c r="G300">
        <f t="shared" si="16"/>
        <v>4</v>
      </c>
      <c r="H300">
        <v>61.98</v>
      </c>
      <c r="I300" s="14">
        <f t="shared" si="17"/>
        <v>61.98</v>
      </c>
      <c r="J300">
        <v>0.16</v>
      </c>
      <c r="K300" s="7">
        <f t="shared" si="18"/>
        <v>0.16</v>
      </c>
      <c r="L300" t="s">
        <v>1824</v>
      </c>
      <c r="M300">
        <v>208.25280000000001</v>
      </c>
      <c r="N300" s="14">
        <f t="shared" si="19"/>
        <v>247.76</v>
      </c>
      <c r="O300" t="str">
        <f>VLOOKUP(E300,Store_Dim!$A$1:$E$21,3,FALSE)</f>
        <v>North</v>
      </c>
    </row>
    <row r="301" spans="1:15" x14ac:dyDescent="0.3">
      <c r="A301" t="s">
        <v>2125</v>
      </c>
      <c r="B301" s="2">
        <v>45348</v>
      </c>
      <c r="C301" t="s">
        <v>702</v>
      </c>
      <c r="D301" t="s">
        <v>1592</v>
      </c>
      <c r="E301" t="s">
        <v>1813</v>
      </c>
      <c r="F301">
        <v>2</v>
      </c>
      <c r="G301">
        <f t="shared" si="16"/>
        <v>2</v>
      </c>
      <c r="H301">
        <v>873.1</v>
      </c>
      <c r="I301" s="14">
        <f t="shared" si="17"/>
        <v>873.1</v>
      </c>
      <c r="J301">
        <v>0.12</v>
      </c>
      <c r="K301" s="7">
        <f t="shared" si="18"/>
        <v>0.12</v>
      </c>
      <c r="L301" t="s">
        <v>1826</v>
      </c>
      <c r="M301">
        <v>1536.6559999999999</v>
      </c>
      <c r="N301" s="14">
        <f t="shared" si="19"/>
        <v>1746.0800000000002</v>
      </c>
      <c r="O301" t="str">
        <f>VLOOKUP(E301,Store_Dim!$A$1:$E$21,3,FALSE)</f>
        <v>East</v>
      </c>
    </row>
    <row r="302" spans="1:15" x14ac:dyDescent="0.3">
      <c r="A302" t="s">
        <v>2126</v>
      </c>
      <c r="B302" s="2">
        <v>45268</v>
      </c>
      <c r="C302" t="s">
        <v>648</v>
      </c>
      <c r="D302" t="s">
        <v>1572</v>
      </c>
      <c r="E302" t="s">
        <v>1801</v>
      </c>
      <c r="F302">
        <v>4</v>
      </c>
      <c r="G302">
        <f t="shared" si="16"/>
        <v>4</v>
      </c>
      <c r="H302">
        <v>889.47</v>
      </c>
      <c r="I302" s="14">
        <f t="shared" si="17"/>
        <v>889.47</v>
      </c>
      <c r="J302">
        <v>0.24</v>
      </c>
      <c r="K302" s="7">
        <f t="shared" si="18"/>
        <v>0.24</v>
      </c>
      <c r="L302" t="s">
        <v>1824</v>
      </c>
      <c r="M302">
        <v>2703.9888000000001</v>
      </c>
      <c r="N302" s="14">
        <f t="shared" si="19"/>
        <v>3557.6400000000003</v>
      </c>
      <c r="O302" t="str">
        <f>VLOOKUP(E302,Store_Dim!$A$1:$E$21,3,FALSE)</f>
        <v>North</v>
      </c>
    </row>
    <row r="303" spans="1:15" x14ac:dyDescent="0.3">
      <c r="A303" t="s">
        <v>2127</v>
      </c>
      <c r="B303" s="2">
        <v>45596</v>
      </c>
      <c r="C303" t="s">
        <v>118</v>
      </c>
      <c r="D303" t="s">
        <v>1696</v>
      </c>
      <c r="E303" t="s">
        <v>1792</v>
      </c>
      <c r="F303">
        <v>3</v>
      </c>
      <c r="G303">
        <f t="shared" si="16"/>
        <v>3</v>
      </c>
      <c r="H303">
        <v>803.76</v>
      </c>
      <c r="I303" s="14">
        <f t="shared" si="17"/>
        <v>803.76</v>
      </c>
      <c r="J303">
        <v>0.19</v>
      </c>
      <c r="K303" s="7">
        <f t="shared" si="18"/>
        <v>0.19</v>
      </c>
      <c r="L303" t="s">
        <v>1829</v>
      </c>
      <c r="M303">
        <v>1953.1368</v>
      </c>
      <c r="N303" s="14">
        <f t="shared" si="19"/>
        <v>2411.0899999999997</v>
      </c>
      <c r="O303" t="str">
        <f>VLOOKUP(E303,Store_Dim!$A$1:$E$21,3,FALSE)</f>
        <v>South</v>
      </c>
    </row>
    <row r="304" spans="1:15" x14ac:dyDescent="0.3">
      <c r="A304" t="s">
        <v>2128</v>
      </c>
      <c r="B304" s="2">
        <v>45624</v>
      </c>
      <c r="C304" t="s">
        <v>1443</v>
      </c>
      <c r="D304" t="s">
        <v>1698</v>
      </c>
      <c r="E304" t="s">
        <v>1773</v>
      </c>
      <c r="F304">
        <v>2</v>
      </c>
      <c r="G304">
        <f t="shared" si="16"/>
        <v>2</v>
      </c>
      <c r="H304">
        <v>865.14</v>
      </c>
      <c r="I304" s="14">
        <f t="shared" si="17"/>
        <v>865.14</v>
      </c>
      <c r="J304">
        <v>0.2</v>
      </c>
      <c r="K304" s="7">
        <f t="shared" si="18"/>
        <v>0.2</v>
      </c>
      <c r="L304" t="s">
        <v>1826</v>
      </c>
      <c r="M304">
        <v>1384.2239999999999</v>
      </c>
      <c r="N304" s="14">
        <f t="shared" si="19"/>
        <v>1730.08</v>
      </c>
      <c r="O304" t="str">
        <f>VLOOKUP(E304,Store_Dim!$A$1:$E$21,3,FALSE)</f>
        <v>North</v>
      </c>
    </row>
    <row r="305" spans="1:15" x14ac:dyDescent="0.3">
      <c r="A305" t="s">
        <v>2129</v>
      </c>
      <c r="B305" s="2">
        <v>45813</v>
      </c>
      <c r="C305" t="s">
        <v>347</v>
      </c>
      <c r="D305" t="s">
        <v>1610</v>
      </c>
      <c r="E305" t="s">
        <v>1786</v>
      </c>
      <c r="F305">
        <v>2</v>
      </c>
      <c r="G305">
        <f t="shared" si="16"/>
        <v>2</v>
      </c>
      <c r="H305">
        <v>916.49</v>
      </c>
      <c r="I305" s="14">
        <f t="shared" si="17"/>
        <v>916.49</v>
      </c>
      <c r="J305">
        <v>0.3</v>
      </c>
      <c r="K305" s="7">
        <f t="shared" si="18"/>
        <v>0.3</v>
      </c>
      <c r="L305" t="s">
        <v>1829</v>
      </c>
      <c r="M305">
        <v>1283.086</v>
      </c>
      <c r="N305" s="14">
        <f t="shared" si="19"/>
        <v>1832.68</v>
      </c>
      <c r="O305" t="str">
        <f>VLOOKUP(E305,Store_Dim!$A$1:$E$21,3,FALSE)</f>
        <v>South</v>
      </c>
    </row>
    <row r="306" spans="1:15" x14ac:dyDescent="0.3">
      <c r="A306" t="s">
        <v>2130</v>
      </c>
      <c r="B306" s="2">
        <v>45615</v>
      </c>
      <c r="C306" t="s">
        <v>164</v>
      </c>
      <c r="D306" t="s">
        <v>1650</v>
      </c>
      <c r="E306" t="s">
        <v>1794</v>
      </c>
      <c r="F306">
        <v>3</v>
      </c>
      <c r="G306">
        <f t="shared" si="16"/>
        <v>3</v>
      </c>
      <c r="H306">
        <v>781.39</v>
      </c>
      <c r="I306" s="14">
        <f t="shared" si="17"/>
        <v>781.39</v>
      </c>
      <c r="J306">
        <v>0.12</v>
      </c>
      <c r="K306" s="7">
        <f t="shared" si="18"/>
        <v>0.12</v>
      </c>
      <c r="L306" t="s">
        <v>1824</v>
      </c>
      <c r="M306">
        <v>2062.8696</v>
      </c>
      <c r="N306" s="14">
        <f t="shared" si="19"/>
        <v>2344.0500000000002</v>
      </c>
      <c r="O306" t="str">
        <f>VLOOKUP(E306,Store_Dim!$A$1:$E$21,3,FALSE)</f>
        <v>North</v>
      </c>
    </row>
    <row r="307" spans="1:15" x14ac:dyDescent="0.3">
      <c r="A307" t="s">
        <v>2131</v>
      </c>
      <c r="B307" s="2">
        <v>45431</v>
      </c>
      <c r="C307" t="s">
        <v>687</v>
      </c>
      <c r="D307" t="s">
        <v>1624</v>
      </c>
      <c r="E307" t="s">
        <v>1794</v>
      </c>
      <c r="F307">
        <v>4</v>
      </c>
      <c r="G307">
        <f t="shared" si="16"/>
        <v>4</v>
      </c>
      <c r="H307">
        <v>619.74</v>
      </c>
      <c r="I307" s="14">
        <f t="shared" si="17"/>
        <v>619.74</v>
      </c>
      <c r="J307">
        <v>0.13</v>
      </c>
      <c r="K307" s="7">
        <f t="shared" si="18"/>
        <v>0.13</v>
      </c>
      <c r="L307" t="s">
        <v>1829</v>
      </c>
      <c r="M307">
        <v>2156.6952000000001</v>
      </c>
      <c r="N307" s="14">
        <f t="shared" si="19"/>
        <v>2478.83</v>
      </c>
      <c r="O307" t="str">
        <f>VLOOKUP(E307,Store_Dim!$A$1:$E$21,3,FALSE)</f>
        <v>North</v>
      </c>
    </row>
    <row r="308" spans="1:15" x14ac:dyDescent="0.3">
      <c r="A308" t="s">
        <v>2132</v>
      </c>
      <c r="B308" s="2">
        <v>45679</v>
      </c>
      <c r="C308" t="s">
        <v>1481</v>
      </c>
      <c r="D308" t="s">
        <v>1672</v>
      </c>
      <c r="E308" t="s">
        <v>1799</v>
      </c>
      <c r="F308">
        <v>2</v>
      </c>
      <c r="G308">
        <f t="shared" si="16"/>
        <v>2</v>
      </c>
      <c r="H308">
        <v>837.76</v>
      </c>
      <c r="I308" s="14">
        <f t="shared" si="17"/>
        <v>837.76</v>
      </c>
      <c r="J308">
        <v>0.03</v>
      </c>
      <c r="K308" s="7">
        <f t="shared" si="18"/>
        <v>0.03</v>
      </c>
      <c r="L308" t="s">
        <v>1829</v>
      </c>
      <c r="M308">
        <v>1625.2544</v>
      </c>
      <c r="N308" s="14">
        <f t="shared" si="19"/>
        <v>1675.49</v>
      </c>
      <c r="O308" t="str">
        <f>VLOOKUP(E308,Store_Dim!$A$1:$E$21,3,FALSE)</f>
        <v>South</v>
      </c>
    </row>
    <row r="309" spans="1:15" x14ac:dyDescent="0.3">
      <c r="A309" t="s">
        <v>2133</v>
      </c>
      <c r="B309" s="2">
        <v>45842</v>
      </c>
      <c r="C309" t="s">
        <v>1395</v>
      </c>
      <c r="D309" t="s">
        <v>1728</v>
      </c>
      <c r="E309" t="s">
        <v>1757</v>
      </c>
      <c r="F309">
        <v>3</v>
      </c>
      <c r="G309">
        <f t="shared" si="16"/>
        <v>3</v>
      </c>
      <c r="H309">
        <v>135.94</v>
      </c>
      <c r="I309" s="14">
        <f t="shared" si="17"/>
        <v>135.94</v>
      </c>
      <c r="J309">
        <v>0.2</v>
      </c>
      <c r="K309" s="7">
        <f t="shared" si="18"/>
        <v>0.2</v>
      </c>
      <c r="L309" t="s">
        <v>1824</v>
      </c>
      <c r="M309">
        <v>326.25599999999997</v>
      </c>
      <c r="N309" s="14">
        <f t="shared" si="19"/>
        <v>407.62</v>
      </c>
      <c r="O309" t="str">
        <f>VLOOKUP(E309,Store_Dim!$A$1:$E$21,3,FALSE)</f>
        <v>North</v>
      </c>
    </row>
    <row r="310" spans="1:15" x14ac:dyDescent="0.3">
      <c r="A310" t="s">
        <v>2134</v>
      </c>
      <c r="B310" s="2">
        <v>45796</v>
      </c>
      <c r="C310" t="s">
        <v>1475</v>
      </c>
      <c r="D310" t="s">
        <v>1696</v>
      </c>
      <c r="E310" t="s">
        <v>1757</v>
      </c>
      <c r="F310">
        <v>4</v>
      </c>
      <c r="G310">
        <f t="shared" si="16"/>
        <v>4</v>
      </c>
      <c r="H310">
        <v>396.53</v>
      </c>
      <c r="I310" s="14">
        <f t="shared" si="17"/>
        <v>396.53</v>
      </c>
      <c r="J310">
        <v>7.0000000000000007E-2</v>
      </c>
      <c r="K310" s="7">
        <f t="shared" si="18"/>
        <v>7.0000000000000007E-2</v>
      </c>
      <c r="L310" t="s">
        <v>1826</v>
      </c>
      <c r="M310">
        <v>1475.0916</v>
      </c>
      <c r="N310" s="14">
        <f t="shared" si="19"/>
        <v>1586.05</v>
      </c>
      <c r="O310" t="str">
        <f>VLOOKUP(E310,Store_Dim!$A$1:$E$21,3,FALSE)</f>
        <v>North</v>
      </c>
    </row>
    <row r="311" spans="1:15" x14ac:dyDescent="0.3">
      <c r="A311" t="s">
        <v>2135</v>
      </c>
      <c r="B311" s="2">
        <v>45264</v>
      </c>
      <c r="C311" t="s">
        <v>713</v>
      </c>
      <c r="D311" t="s">
        <v>1606</v>
      </c>
      <c r="E311" t="s">
        <v>1799</v>
      </c>
      <c r="F311">
        <v>2</v>
      </c>
      <c r="G311">
        <f t="shared" si="16"/>
        <v>2</v>
      </c>
      <c r="H311">
        <v>722.45</v>
      </c>
      <c r="I311" s="14">
        <f t="shared" si="17"/>
        <v>722.45</v>
      </c>
      <c r="J311">
        <v>0.22</v>
      </c>
      <c r="K311" s="7">
        <f t="shared" si="18"/>
        <v>0.22</v>
      </c>
      <c r="L311" t="s">
        <v>1826</v>
      </c>
      <c r="M311">
        <v>1127.0219999999999</v>
      </c>
      <c r="N311" s="14">
        <f t="shared" si="19"/>
        <v>1444.68</v>
      </c>
      <c r="O311" t="str">
        <f>VLOOKUP(E311,Store_Dim!$A$1:$E$21,3,FALSE)</f>
        <v>South</v>
      </c>
    </row>
    <row r="312" spans="1:15" x14ac:dyDescent="0.3">
      <c r="A312" t="s">
        <v>2136</v>
      </c>
      <c r="B312" s="2">
        <v>45504</v>
      </c>
      <c r="C312" t="s">
        <v>181</v>
      </c>
      <c r="D312" t="s">
        <v>1676</v>
      </c>
      <c r="E312" t="s">
        <v>1761</v>
      </c>
      <c r="F312">
        <v>2</v>
      </c>
      <c r="G312">
        <f t="shared" si="16"/>
        <v>2</v>
      </c>
      <c r="H312">
        <v>138.41</v>
      </c>
      <c r="I312" s="14">
        <f t="shared" si="17"/>
        <v>138.41</v>
      </c>
      <c r="J312">
        <v>0.02</v>
      </c>
      <c r="K312" s="7">
        <f t="shared" si="18"/>
        <v>0.02</v>
      </c>
      <c r="L312" t="s">
        <v>1824</v>
      </c>
      <c r="M312">
        <v>271.28359999999998</v>
      </c>
      <c r="N312" s="14">
        <f t="shared" si="19"/>
        <v>276.8</v>
      </c>
      <c r="O312" t="str">
        <f>VLOOKUP(E312,Store_Dim!$A$1:$E$21,3,FALSE)</f>
        <v>South</v>
      </c>
    </row>
    <row r="313" spans="1:15" x14ac:dyDescent="0.3">
      <c r="A313" t="s">
        <v>2137</v>
      </c>
      <c r="B313" s="2">
        <v>45679</v>
      </c>
      <c r="C313" t="s">
        <v>435</v>
      </c>
      <c r="D313" t="s">
        <v>1708</v>
      </c>
      <c r="E313" t="s">
        <v>1761</v>
      </c>
      <c r="F313">
        <v>4</v>
      </c>
      <c r="G313">
        <f t="shared" si="16"/>
        <v>4</v>
      </c>
      <c r="H313">
        <v>741.51</v>
      </c>
      <c r="I313" s="14">
        <f t="shared" si="17"/>
        <v>741.51</v>
      </c>
      <c r="J313">
        <v>0.09</v>
      </c>
      <c r="K313" s="7">
        <f t="shared" si="18"/>
        <v>0.09</v>
      </c>
      <c r="L313" t="s">
        <v>1829</v>
      </c>
      <c r="M313">
        <v>2699.0963999999999</v>
      </c>
      <c r="N313" s="14">
        <f t="shared" si="19"/>
        <v>2965.95</v>
      </c>
      <c r="O313" t="str">
        <f>VLOOKUP(E313,Store_Dim!$A$1:$E$21,3,FALSE)</f>
        <v>South</v>
      </c>
    </row>
    <row r="314" spans="1:15" x14ac:dyDescent="0.3">
      <c r="A314" t="s">
        <v>2138</v>
      </c>
      <c r="B314" s="2">
        <v>45611</v>
      </c>
      <c r="C314" t="s">
        <v>100</v>
      </c>
      <c r="D314" t="s">
        <v>1708</v>
      </c>
      <c r="E314" t="s">
        <v>1807</v>
      </c>
      <c r="F314">
        <v>2</v>
      </c>
      <c r="G314">
        <f t="shared" si="16"/>
        <v>2</v>
      </c>
      <c r="H314">
        <v>588.9</v>
      </c>
      <c r="I314" s="14">
        <f t="shared" si="17"/>
        <v>588.9</v>
      </c>
      <c r="J314">
        <v>0.19</v>
      </c>
      <c r="K314" s="7">
        <f t="shared" si="18"/>
        <v>0.19</v>
      </c>
      <c r="L314" t="s">
        <v>1826</v>
      </c>
      <c r="M314">
        <v>954.01800000000003</v>
      </c>
      <c r="N314" s="14">
        <f t="shared" si="19"/>
        <v>1177.6099999999999</v>
      </c>
      <c r="O314" t="str">
        <f>VLOOKUP(E314,Store_Dim!$A$1:$E$21,3,FALSE)</f>
        <v>North</v>
      </c>
    </row>
    <row r="315" spans="1:15" x14ac:dyDescent="0.3">
      <c r="A315" t="s">
        <v>2139</v>
      </c>
      <c r="B315" s="2">
        <v>45389</v>
      </c>
      <c r="C315" t="s">
        <v>960</v>
      </c>
      <c r="D315" t="s">
        <v>1648</v>
      </c>
      <c r="E315" t="s">
        <v>1761</v>
      </c>
      <c r="F315">
        <v>1</v>
      </c>
      <c r="G315">
        <f t="shared" si="16"/>
        <v>1</v>
      </c>
      <c r="H315">
        <v>88.92</v>
      </c>
      <c r="I315" s="14">
        <f t="shared" si="17"/>
        <v>88.92</v>
      </c>
      <c r="J315">
        <v>0.19</v>
      </c>
      <c r="K315" s="7">
        <f t="shared" si="18"/>
        <v>0.19</v>
      </c>
      <c r="L315" t="s">
        <v>1826</v>
      </c>
      <c r="M315">
        <v>72.025200000000012</v>
      </c>
      <c r="N315" s="14">
        <f t="shared" si="19"/>
        <v>88.73</v>
      </c>
      <c r="O315" t="str">
        <f>VLOOKUP(E315,Store_Dim!$A$1:$E$21,3,FALSE)</f>
        <v>South</v>
      </c>
    </row>
    <row r="316" spans="1:15" x14ac:dyDescent="0.3">
      <c r="A316" t="s">
        <v>2140</v>
      </c>
      <c r="B316" s="2">
        <v>45339</v>
      </c>
      <c r="C316" t="s">
        <v>411</v>
      </c>
      <c r="D316" t="s">
        <v>1670</v>
      </c>
      <c r="E316" t="s">
        <v>1804</v>
      </c>
      <c r="F316">
        <v>1</v>
      </c>
      <c r="G316">
        <f t="shared" si="16"/>
        <v>1</v>
      </c>
      <c r="H316">
        <v>299.13</v>
      </c>
      <c r="I316" s="14">
        <f t="shared" si="17"/>
        <v>299.13</v>
      </c>
      <c r="J316">
        <v>0.1</v>
      </c>
      <c r="K316" s="7">
        <f t="shared" si="18"/>
        <v>0.1</v>
      </c>
      <c r="L316" t="s">
        <v>1829</v>
      </c>
      <c r="M316">
        <v>269.21699999999998</v>
      </c>
      <c r="N316" s="14">
        <f t="shared" si="19"/>
        <v>299.02999999999997</v>
      </c>
      <c r="O316" t="str">
        <f>VLOOKUP(E316,Store_Dim!$A$1:$E$21,3,FALSE)</f>
        <v>West</v>
      </c>
    </row>
    <row r="317" spans="1:15" x14ac:dyDescent="0.3">
      <c r="A317" t="s">
        <v>2141</v>
      </c>
      <c r="B317" s="2">
        <v>45433</v>
      </c>
      <c r="C317" t="s">
        <v>405</v>
      </c>
      <c r="D317" t="s">
        <v>1702</v>
      </c>
      <c r="E317" t="s">
        <v>1766</v>
      </c>
      <c r="F317">
        <v>2</v>
      </c>
      <c r="G317">
        <f t="shared" si="16"/>
        <v>2</v>
      </c>
      <c r="H317">
        <v>548.29999999999995</v>
      </c>
      <c r="I317" s="14">
        <f t="shared" si="17"/>
        <v>548.29999999999995</v>
      </c>
      <c r="J317">
        <v>0.23</v>
      </c>
      <c r="K317" s="7">
        <f t="shared" si="18"/>
        <v>0.23</v>
      </c>
      <c r="L317" t="s">
        <v>1824</v>
      </c>
      <c r="M317">
        <v>844.38199999999995</v>
      </c>
      <c r="N317" s="14">
        <f t="shared" si="19"/>
        <v>1096.3699999999999</v>
      </c>
      <c r="O317" t="str">
        <f>VLOOKUP(E317,Store_Dim!$A$1:$E$21,3,FALSE)</f>
        <v>North</v>
      </c>
    </row>
    <row r="318" spans="1:15" x14ac:dyDescent="0.3">
      <c r="A318" t="s">
        <v>2142</v>
      </c>
      <c r="B318" s="2">
        <v>45435</v>
      </c>
      <c r="C318" t="s">
        <v>836</v>
      </c>
      <c r="D318" t="s">
        <v>1656</v>
      </c>
      <c r="E318" t="s">
        <v>1789</v>
      </c>
      <c r="F318">
        <v>3</v>
      </c>
      <c r="G318">
        <f t="shared" si="16"/>
        <v>3</v>
      </c>
      <c r="H318">
        <v>977.55</v>
      </c>
      <c r="I318" s="14">
        <f t="shared" si="17"/>
        <v>977.55</v>
      </c>
      <c r="J318">
        <v>0.02</v>
      </c>
      <c r="K318" s="7">
        <f t="shared" si="18"/>
        <v>0.02</v>
      </c>
      <c r="L318" t="s">
        <v>1826</v>
      </c>
      <c r="M318">
        <v>2873.9969999999989</v>
      </c>
      <c r="N318" s="14">
        <f t="shared" si="19"/>
        <v>2932.6299999999997</v>
      </c>
      <c r="O318" t="str">
        <f>VLOOKUP(E318,Store_Dim!$A$1:$E$21,3,FALSE)</f>
        <v>East</v>
      </c>
    </row>
    <row r="319" spans="1:15" x14ac:dyDescent="0.3">
      <c r="A319" t="s">
        <v>2143</v>
      </c>
      <c r="B319" s="2">
        <v>45823</v>
      </c>
      <c r="C319" t="s">
        <v>1086</v>
      </c>
      <c r="D319" t="s">
        <v>1636</v>
      </c>
      <c r="E319" t="s">
        <v>1810</v>
      </c>
      <c r="F319">
        <v>1</v>
      </c>
      <c r="G319">
        <f t="shared" si="16"/>
        <v>1</v>
      </c>
      <c r="H319">
        <v>459.42</v>
      </c>
      <c r="I319" s="14">
        <f t="shared" si="17"/>
        <v>459.42</v>
      </c>
      <c r="J319">
        <v>0.28000000000000003</v>
      </c>
      <c r="K319" s="7">
        <f t="shared" si="18"/>
        <v>0.28000000000000003</v>
      </c>
      <c r="L319" t="s">
        <v>1829</v>
      </c>
      <c r="M319">
        <v>330.7824</v>
      </c>
      <c r="N319" s="14">
        <f t="shared" si="19"/>
        <v>459.14000000000004</v>
      </c>
      <c r="O319" t="str">
        <f>VLOOKUP(E319,Store_Dim!$A$1:$E$21,3,FALSE)</f>
        <v>East</v>
      </c>
    </row>
    <row r="320" spans="1:15" x14ac:dyDescent="0.3">
      <c r="A320" t="s">
        <v>2144</v>
      </c>
      <c r="B320" s="2">
        <v>45663</v>
      </c>
      <c r="C320" t="s">
        <v>318</v>
      </c>
      <c r="D320" t="s">
        <v>1549</v>
      </c>
      <c r="E320" t="s">
        <v>1769</v>
      </c>
      <c r="F320">
        <v>2</v>
      </c>
      <c r="G320">
        <f t="shared" si="16"/>
        <v>2</v>
      </c>
      <c r="H320">
        <v>123.19</v>
      </c>
      <c r="I320" s="14">
        <f t="shared" si="17"/>
        <v>123.19</v>
      </c>
      <c r="J320">
        <v>0.19</v>
      </c>
      <c r="K320" s="7">
        <f t="shared" si="18"/>
        <v>0.19</v>
      </c>
      <c r="L320" t="s">
        <v>1824</v>
      </c>
      <c r="M320">
        <v>199.56780000000001</v>
      </c>
      <c r="N320" s="14">
        <f t="shared" si="19"/>
        <v>246.19</v>
      </c>
      <c r="O320" t="str">
        <f>VLOOKUP(E320,Store_Dim!$A$1:$E$21,3,FALSE)</f>
        <v>South</v>
      </c>
    </row>
    <row r="321" spans="1:15" x14ac:dyDescent="0.3">
      <c r="A321" t="s">
        <v>2145</v>
      </c>
      <c r="B321" s="2">
        <v>45879</v>
      </c>
      <c r="C321" t="s">
        <v>1121</v>
      </c>
      <c r="D321" t="s">
        <v>1658</v>
      </c>
      <c r="E321" t="s">
        <v>1813</v>
      </c>
      <c r="F321">
        <v>1</v>
      </c>
      <c r="G321">
        <f t="shared" si="16"/>
        <v>1</v>
      </c>
      <c r="H321">
        <v>222.95</v>
      </c>
      <c r="I321" s="14">
        <f t="shared" si="17"/>
        <v>222.95</v>
      </c>
      <c r="J321">
        <v>0.02</v>
      </c>
      <c r="K321" s="7">
        <f t="shared" si="18"/>
        <v>0.02</v>
      </c>
      <c r="L321" t="s">
        <v>1826</v>
      </c>
      <c r="M321">
        <v>218.49100000000001</v>
      </c>
      <c r="N321" s="14">
        <f t="shared" si="19"/>
        <v>222.92999999999998</v>
      </c>
      <c r="O321" t="str">
        <f>VLOOKUP(E321,Store_Dim!$A$1:$E$21,3,FALSE)</f>
        <v>East</v>
      </c>
    </row>
    <row r="322" spans="1:15" x14ac:dyDescent="0.3">
      <c r="A322" t="s">
        <v>2146</v>
      </c>
      <c r="B322" s="2">
        <v>45840</v>
      </c>
      <c r="C322" t="s">
        <v>1044</v>
      </c>
      <c r="D322" t="s">
        <v>1612</v>
      </c>
      <c r="E322" t="s">
        <v>1769</v>
      </c>
      <c r="F322">
        <v>3</v>
      </c>
      <c r="G322">
        <f t="shared" si="16"/>
        <v>3</v>
      </c>
      <c r="H322">
        <v>601.92999999999995</v>
      </c>
      <c r="I322" s="14">
        <f t="shared" si="17"/>
        <v>601.92999999999995</v>
      </c>
      <c r="J322">
        <v>0.14000000000000001</v>
      </c>
      <c r="K322" s="7">
        <f t="shared" si="18"/>
        <v>0.14000000000000001</v>
      </c>
      <c r="L322" t="s">
        <v>1824</v>
      </c>
      <c r="M322">
        <v>1552.9793999999999</v>
      </c>
      <c r="N322" s="14">
        <f t="shared" si="19"/>
        <v>1805.6499999999999</v>
      </c>
      <c r="O322" t="str">
        <f>VLOOKUP(E322,Store_Dim!$A$1:$E$21,3,FALSE)</f>
        <v>South</v>
      </c>
    </row>
    <row r="323" spans="1:15" x14ac:dyDescent="0.3">
      <c r="A323" t="s">
        <v>2147</v>
      </c>
      <c r="B323" s="2">
        <v>45380</v>
      </c>
      <c r="C323" t="s">
        <v>939</v>
      </c>
      <c r="D323" t="s">
        <v>1686</v>
      </c>
      <c r="E323" t="s">
        <v>1761</v>
      </c>
      <c r="F323">
        <v>1</v>
      </c>
      <c r="G323">
        <f t="shared" ref="G323:G386" si="20">IF(F323="",1,F323)</f>
        <v>1</v>
      </c>
      <c r="H323">
        <v>564.1</v>
      </c>
      <c r="I323" s="14">
        <f t="shared" ref="I323:I386" si="21">IF(ISBLANK(H323),AVERAGE($H$2:$H$2001),H323)</f>
        <v>564.1</v>
      </c>
      <c r="J323">
        <v>0.03</v>
      </c>
      <c r="K323" s="7">
        <f t="shared" ref="K323:K386" si="22">IF(ISBLANK(J323),AVERAGE($J$2:$J$2001),J323)</f>
        <v>0.03</v>
      </c>
      <c r="L323" t="s">
        <v>1824</v>
      </c>
      <c r="M323">
        <v>547.17700000000002</v>
      </c>
      <c r="N323" s="14">
        <f t="shared" ref="N323:N386" si="23">(I323*G323)-J323</f>
        <v>564.07000000000005</v>
      </c>
      <c r="O323" t="str">
        <f>VLOOKUP(E323,Store_Dim!$A$1:$E$21,3,FALSE)</f>
        <v>South</v>
      </c>
    </row>
    <row r="324" spans="1:15" x14ac:dyDescent="0.3">
      <c r="A324" t="s">
        <v>2148</v>
      </c>
      <c r="B324" s="2">
        <v>45672</v>
      </c>
      <c r="C324" t="s">
        <v>341</v>
      </c>
      <c r="D324" t="s">
        <v>1708</v>
      </c>
      <c r="E324" t="s">
        <v>1773</v>
      </c>
      <c r="F324">
        <v>1</v>
      </c>
      <c r="G324">
        <f t="shared" si="20"/>
        <v>1</v>
      </c>
      <c r="H324">
        <v>516.62</v>
      </c>
      <c r="I324" s="14">
        <f t="shared" si="21"/>
        <v>516.62</v>
      </c>
      <c r="J324">
        <v>0.18</v>
      </c>
      <c r="K324" s="7">
        <f t="shared" si="22"/>
        <v>0.18</v>
      </c>
      <c r="L324" t="s">
        <v>1824</v>
      </c>
      <c r="M324">
        <v>423.62840000000011</v>
      </c>
      <c r="N324" s="14">
        <f t="shared" si="23"/>
        <v>516.44000000000005</v>
      </c>
      <c r="O324" t="str">
        <f>VLOOKUP(E324,Store_Dim!$A$1:$E$21,3,FALSE)</f>
        <v>North</v>
      </c>
    </row>
    <row r="325" spans="1:15" x14ac:dyDescent="0.3">
      <c r="A325" t="s">
        <v>2149</v>
      </c>
      <c r="B325" s="2">
        <v>45497</v>
      </c>
      <c r="C325" t="s">
        <v>1357</v>
      </c>
      <c r="D325" t="s">
        <v>1674</v>
      </c>
      <c r="E325" t="s">
        <v>1794</v>
      </c>
      <c r="F325">
        <v>1</v>
      </c>
      <c r="G325">
        <f t="shared" si="20"/>
        <v>1</v>
      </c>
      <c r="H325">
        <v>934.75</v>
      </c>
      <c r="I325" s="14">
        <f t="shared" si="21"/>
        <v>934.75</v>
      </c>
      <c r="J325">
        <v>0.11</v>
      </c>
      <c r="K325" s="7">
        <f t="shared" si="22"/>
        <v>0.11</v>
      </c>
      <c r="L325" t="s">
        <v>1826</v>
      </c>
      <c r="M325">
        <v>831.92750000000001</v>
      </c>
      <c r="N325" s="14">
        <f t="shared" si="23"/>
        <v>934.64</v>
      </c>
      <c r="O325" t="str">
        <f>VLOOKUP(E325,Store_Dim!$A$1:$E$21,3,FALSE)</f>
        <v>North</v>
      </c>
    </row>
    <row r="326" spans="1:15" x14ac:dyDescent="0.3">
      <c r="A326" t="s">
        <v>2150</v>
      </c>
      <c r="B326" s="2">
        <v>45407</v>
      </c>
      <c r="C326" t="s">
        <v>752</v>
      </c>
      <c r="D326" t="s">
        <v>1744</v>
      </c>
      <c r="E326" t="s">
        <v>1779</v>
      </c>
      <c r="F326">
        <v>4</v>
      </c>
      <c r="G326">
        <f t="shared" si="20"/>
        <v>4</v>
      </c>
      <c r="H326">
        <v>548.44000000000005</v>
      </c>
      <c r="I326" s="14">
        <f t="shared" si="21"/>
        <v>548.44000000000005</v>
      </c>
      <c r="J326">
        <v>0.05</v>
      </c>
      <c r="K326" s="7">
        <f t="shared" si="22"/>
        <v>0.05</v>
      </c>
      <c r="L326" t="s">
        <v>1826</v>
      </c>
      <c r="M326">
        <v>2084.0720000000001</v>
      </c>
      <c r="N326" s="14">
        <f t="shared" si="23"/>
        <v>2193.71</v>
      </c>
      <c r="O326" t="str">
        <f>VLOOKUP(E326,Store_Dim!$A$1:$E$21,3,FALSE)</f>
        <v>South</v>
      </c>
    </row>
    <row r="327" spans="1:15" x14ac:dyDescent="0.3">
      <c r="A327" t="s">
        <v>2151</v>
      </c>
      <c r="B327" s="2">
        <v>45764</v>
      </c>
      <c r="C327" t="s">
        <v>63</v>
      </c>
      <c r="D327" t="s">
        <v>1622</v>
      </c>
      <c r="E327" t="s">
        <v>1766</v>
      </c>
      <c r="F327">
        <v>3</v>
      </c>
      <c r="G327">
        <f t="shared" si="20"/>
        <v>3</v>
      </c>
      <c r="H327">
        <v>361.11</v>
      </c>
      <c r="I327" s="14">
        <f t="shared" si="21"/>
        <v>361.11</v>
      </c>
      <c r="J327">
        <v>0.06</v>
      </c>
      <c r="K327" s="7">
        <f t="shared" si="22"/>
        <v>0.06</v>
      </c>
      <c r="L327" t="s">
        <v>1824</v>
      </c>
      <c r="M327">
        <v>1018.3302</v>
      </c>
      <c r="N327" s="14">
        <f t="shared" si="23"/>
        <v>1083.27</v>
      </c>
      <c r="O327" t="str">
        <f>VLOOKUP(E327,Store_Dim!$A$1:$E$21,3,FALSE)</f>
        <v>North</v>
      </c>
    </row>
    <row r="328" spans="1:15" x14ac:dyDescent="0.3">
      <c r="A328" t="s">
        <v>2152</v>
      </c>
      <c r="B328" s="2">
        <v>45924</v>
      </c>
      <c r="C328" t="s">
        <v>616</v>
      </c>
      <c r="D328" t="s">
        <v>1574</v>
      </c>
      <c r="E328" t="s">
        <v>1757</v>
      </c>
      <c r="F328">
        <v>2</v>
      </c>
      <c r="G328">
        <f t="shared" si="20"/>
        <v>2</v>
      </c>
      <c r="H328">
        <v>610.37</v>
      </c>
      <c r="I328" s="14">
        <f t="shared" si="21"/>
        <v>610.37</v>
      </c>
      <c r="J328">
        <v>0.1</v>
      </c>
      <c r="K328" s="7">
        <f t="shared" si="22"/>
        <v>0.1</v>
      </c>
      <c r="L328" t="s">
        <v>1826</v>
      </c>
      <c r="M328">
        <v>1098.6659999999999</v>
      </c>
      <c r="N328" s="14">
        <f t="shared" si="23"/>
        <v>1220.6400000000001</v>
      </c>
      <c r="O328" t="str">
        <f>VLOOKUP(E328,Store_Dim!$A$1:$E$21,3,FALSE)</f>
        <v>North</v>
      </c>
    </row>
    <row r="329" spans="1:15" x14ac:dyDescent="0.3">
      <c r="A329" t="s">
        <v>2153</v>
      </c>
      <c r="B329" s="2">
        <v>45240</v>
      </c>
      <c r="C329" t="s">
        <v>1050</v>
      </c>
      <c r="D329" t="s">
        <v>1650</v>
      </c>
      <c r="E329" t="s">
        <v>1804</v>
      </c>
      <c r="F329">
        <v>1</v>
      </c>
      <c r="G329">
        <f t="shared" si="20"/>
        <v>1</v>
      </c>
      <c r="H329">
        <v>272.2</v>
      </c>
      <c r="I329" s="14">
        <f t="shared" si="21"/>
        <v>272.2</v>
      </c>
      <c r="J329">
        <v>0.3</v>
      </c>
      <c r="K329" s="7">
        <f t="shared" si="22"/>
        <v>0.3</v>
      </c>
      <c r="L329" t="s">
        <v>1824</v>
      </c>
      <c r="M329">
        <v>190.54</v>
      </c>
      <c r="N329" s="14">
        <f t="shared" si="23"/>
        <v>271.89999999999998</v>
      </c>
      <c r="O329" t="str">
        <f>VLOOKUP(E329,Store_Dim!$A$1:$E$21,3,FALSE)</f>
        <v>West</v>
      </c>
    </row>
    <row r="330" spans="1:15" x14ac:dyDescent="0.3">
      <c r="A330" t="s">
        <v>2154</v>
      </c>
      <c r="B330" s="2">
        <v>45349</v>
      </c>
      <c r="C330" t="s">
        <v>1357</v>
      </c>
      <c r="D330" t="s">
        <v>1702</v>
      </c>
      <c r="E330" t="s">
        <v>1776</v>
      </c>
      <c r="F330">
        <v>3</v>
      </c>
      <c r="G330">
        <f t="shared" si="20"/>
        <v>3</v>
      </c>
      <c r="H330">
        <v>573.1</v>
      </c>
      <c r="I330" s="14">
        <f t="shared" si="21"/>
        <v>573.1</v>
      </c>
      <c r="J330">
        <v>0.16</v>
      </c>
      <c r="K330" s="7">
        <f t="shared" si="22"/>
        <v>0.16</v>
      </c>
      <c r="L330" t="s">
        <v>1829</v>
      </c>
      <c r="M330">
        <v>1444.212</v>
      </c>
      <c r="N330" s="14">
        <f t="shared" si="23"/>
        <v>1719.14</v>
      </c>
      <c r="O330" t="str">
        <f>VLOOKUP(E330,Store_Dim!$A$1:$E$21,3,FALSE)</f>
        <v>East</v>
      </c>
    </row>
    <row r="331" spans="1:15" x14ac:dyDescent="0.3">
      <c r="A331" t="s">
        <v>2155</v>
      </c>
      <c r="B331" s="2">
        <v>45756</v>
      </c>
      <c r="C331" t="s">
        <v>1014</v>
      </c>
      <c r="D331" t="s">
        <v>1557</v>
      </c>
      <c r="E331" t="s">
        <v>1752</v>
      </c>
      <c r="F331">
        <v>4</v>
      </c>
      <c r="G331">
        <f t="shared" si="20"/>
        <v>4</v>
      </c>
      <c r="H331">
        <v>24.72</v>
      </c>
      <c r="I331" s="14">
        <f t="shared" si="21"/>
        <v>24.72</v>
      </c>
      <c r="J331">
        <v>0.28000000000000003</v>
      </c>
      <c r="K331" s="7">
        <f t="shared" si="22"/>
        <v>0.28000000000000003</v>
      </c>
      <c r="L331" t="s">
        <v>1824</v>
      </c>
      <c r="M331">
        <v>71.193599999999989</v>
      </c>
      <c r="N331" s="14">
        <f t="shared" si="23"/>
        <v>98.6</v>
      </c>
      <c r="O331" t="str">
        <f>VLOOKUP(E331,Store_Dim!$A$1:$E$21,3,FALSE)</f>
        <v>East</v>
      </c>
    </row>
    <row r="332" spans="1:15" x14ac:dyDescent="0.3">
      <c r="A332" t="s">
        <v>2156</v>
      </c>
      <c r="B332" s="2">
        <v>45478</v>
      </c>
      <c r="C332" t="s">
        <v>803</v>
      </c>
      <c r="D332" t="s">
        <v>1565</v>
      </c>
      <c r="E332" t="s">
        <v>1786</v>
      </c>
      <c r="F332">
        <v>3</v>
      </c>
      <c r="G332">
        <f t="shared" si="20"/>
        <v>3</v>
      </c>
      <c r="H332">
        <v>268.89</v>
      </c>
      <c r="I332" s="14">
        <f t="shared" si="21"/>
        <v>268.89</v>
      </c>
      <c r="J332">
        <v>7.0000000000000007E-2</v>
      </c>
      <c r="K332" s="7">
        <f t="shared" si="22"/>
        <v>7.0000000000000007E-2</v>
      </c>
      <c r="L332" t="s">
        <v>1829</v>
      </c>
      <c r="M332">
        <v>750.20309999999995</v>
      </c>
      <c r="N332" s="14">
        <f t="shared" si="23"/>
        <v>806.59999999999991</v>
      </c>
      <c r="O332" t="str">
        <f>VLOOKUP(E332,Store_Dim!$A$1:$E$21,3,FALSE)</f>
        <v>South</v>
      </c>
    </row>
    <row r="333" spans="1:15" x14ac:dyDescent="0.3">
      <c r="A333" t="s">
        <v>2157</v>
      </c>
      <c r="B333" s="2">
        <v>45890</v>
      </c>
      <c r="C333" t="s">
        <v>821</v>
      </c>
      <c r="D333" t="s">
        <v>1684</v>
      </c>
      <c r="E333" t="s">
        <v>1786</v>
      </c>
      <c r="F333">
        <v>1</v>
      </c>
      <c r="G333">
        <f t="shared" si="20"/>
        <v>1</v>
      </c>
      <c r="H333">
        <v>78.5</v>
      </c>
      <c r="I333" s="14">
        <f t="shared" si="21"/>
        <v>78.5</v>
      </c>
      <c r="J333">
        <v>0.17</v>
      </c>
      <c r="K333" s="7">
        <f t="shared" si="22"/>
        <v>0.17</v>
      </c>
      <c r="L333" t="s">
        <v>1829</v>
      </c>
      <c r="M333">
        <v>65.155000000000001</v>
      </c>
      <c r="N333" s="14">
        <f t="shared" si="23"/>
        <v>78.33</v>
      </c>
      <c r="O333" t="str">
        <f>VLOOKUP(E333,Store_Dim!$A$1:$E$21,3,FALSE)</f>
        <v>South</v>
      </c>
    </row>
    <row r="334" spans="1:15" x14ac:dyDescent="0.3">
      <c r="A334" t="s">
        <v>2158</v>
      </c>
      <c r="B334" s="2">
        <v>45815</v>
      </c>
      <c r="C334" t="s">
        <v>455</v>
      </c>
      <c r="D334" t="s">
        <v>1620</v>
      </c>
      <c r="E334" t="s">
        <v>1769</v>
      </c>
      <c r="F334">
        <v>3</v>
      </c>
      <c r="G334">
        <f t="shared" si="20"/>
        <v>3</v>
      </c>
      <c r="H334">
        <v>399.42</v>
      </c>
      <c r="I334" s="14">
        <f t="shared" si="21"/>
        <v>399.42</v>
      </c>
      <c r="J334">
        <v>0.02</v>
      </c>
      <c r="K334" s="7">
        <f t="shared" si="22"/>
        <v>0.02</v>
      </c>
      <c r="L334" t="s">
        <v>1824</v>
      </c>
      <c r="M334">
        <v>1174.2947999999999</v>
      </c>
      <c r="N334" s="14">
        <f t="shared" si="23"/>
        <v>1198.24</v>
      </c>
      <c r="O334" t="str">
        <f>VLOOKUP(E334,Store_Dim!$A$1:$E$21,3,FALSE)</f>
        <v>South</v>
      </c>
    </row>
    <row r="335" spans="1:15" x14ac:dyDescent="0.3">
      <c r="A335" t="s">
        <v>2159</v>
      </c>
      <c r="B335" s="2">
        <v>45891</v>
      </c>
      <c r="C335" t="s">
        <v>307</v>
      </c>
      <c r="D335" t="s">
        <v>1610</v>
      </c>
      <c r="E335" t="s">
        <v>1813</v>
      </c>
      <c r="F335">
        <v>3</v>
      </c>
      <c r="G335">
        <f t="shared" si="20"/>
        <v>3</v>
      </c>
      <c r="H335">
        <v>455.82</v>
      </c>
      <c r="I335" s="14">
        <f t="shared" si="21"/>
        <v>455.82</v>
      </c>
      <c r="J335">
        <v>0.01</v>
      </c>
      <c r="K335" s="7">
        <f t="shared" si="22"/>
        <v>0.01</v>
      </c>
      <c r="L335" t="s">
        <v>1826</v>
      </c>
      <c r="M335">
        <v>1353.7854</v>
      </c>
      <c r="N335" s="14">
        <f t="shared" si="23"/>
        <v>1367.45</v>
      </c>
      <c r="O335" t="str">
        <f>VLOOKUP(E335,Store_Dim!$A$1:$E$21,3,FALSE)</f>
        <v>East</v>
      </c>
    </row>
    <row r="336" spans="1:15" x14ac:dyDescent="0.3">
      <c r="A336" t="s">
        <v>2160</v>
      </c>
      <c r="B336" s="2">
        <v>45609</v>
      </c>
      <c r="C336" t="s">
        <v>1095</v>
      </c>
      <c r="D336" t="s">
        <v>1648</v>
      </c>
      <c r="E336" t="s">
        <v>1773</v>
      </c>
      <c r="F336">
        <v>2</v>
      </c>
      <c r="G336">
        <f t="shared" si="20"/>
        <v>2</v>
      </c>
      <c r="H336">
        <v>613.23</v>
      </c>
      <c r="I336" s="14">
        <f t="shared" si="21"/>
        <v>613.23</v>
      </c>
      <c r="J336">
        <v>0.15</v>
      </c>
      <c r="K336" s="7">
        <f t="shared" si="22"/>
        <v>0.15</v>
      </c>
      <c r="L336" t="s">
        <v>1826</v>
      </c>
      <c r="M336">
        <v>1042.491</v>
      </c>
      <c r="N336" s="14">
        <f t="shared" si="23"/>
        <v>1226.31</v>
      </c>
      <c r="O336" t="str">
        <f>VLOOKUP(E336,Store_Dim!$A$1:$E$21,3,FALSE)</f>
        <v>North</v>
      </c>
    </row>
    <row r="337" spans="1:15" x14ac:dyDescent="0.3">
      <c r="A337" t="s">
        <v>2161</v>
      </c>
      <c r="B337" s="2">
        <v>45309</v>
      </c>
      <c r="C337" t="s">
        <v>1414</v>
      </c>
      <c r="D337" t="s">
        <v>1549</v>
      </c>
      <c r="E337" t="s">
        <v>1799</v>
      </c>
      <c r="F337">
        <v>4</v>
      </c>
      <c r="G337">
        <f t="shared" si="20"/>
        <v>4</v>
      </c>
      <c r="H337">
        <v>971.9</v>
      </c>
      <c r="I337" s="14">
        <f t="shared" si="21"/>
        <v>971.9</v>
      </c>
      <c r="J337">
        <v>0.28000000000000003</v>
      </c>
      <c r="K337" s="7">
        <f t="shared" si="22"/>
        <v>0.28000000000000003</v>
      </c>
      <c r="L337" t="s">
        <v>1826</v>
      </c>
      <c r="M337">
        <v>2799.0720000000001</v>
      </c>
      <c r="N337" s="14">
        <f t="shared" si="23"/>
        <v>3887.3199999999997</v>
      </c>
      <c r="O337" t="str">
        <f>VLOOKUP(E337,Store_Dim!$A$1:$E$21,3,FALSE)</f>
        <v>South</v>
      </c>
    </row>
    <row r="338" spans="1:15" x14ac:dyDescent="0.3">
      <c r="A338" t="s">
        <v>2162</v>
      </c>
      <c r="B338" s="2">
        <v>45519</v>
      </c>
      <c r="C338" t="s">
        <v>137</v>
      </c>
      <c r="D338" t="s">
        <v>1604</v>
      </c>
      <c r="E338" t="s">
        <v>1779</v>
      </c>
      <c r="F338">
        <v>3</v>
      </c>
      <c r="G338">
        <f t="shared" si="20"/>
        <v>3</v>
      </c>
      <c r="H338">
        <v>884.92</v>
      </c>
      <c r="I338" s="14">
        <f t="shared" si="21"/>
        <v>884.92</v>
      </c>
      <c r="J338">
        <v>0.06</v>
      </c>
      <c r="K338" s="7">
        <f t="shared" si="22"/>
        <v>0.06</v>
      </c>
      <c r="L338" t="s">
        <v>1826</v>
      </c>
      <c r="M338">
        <v>2495.4744000000001</v>
      </c>
      <c r="N338" s="14">
        <f t="shared" si="23"/>
        <v>2654.7</v>
      </c>
      <c r="O338" t="str">
        <f>VLOOKUP(E338,Store_Dim!$A$1:$E$21,3,FALSE)</f>
        <v>South</v>
      </c>
    </row>
    <row r="339" spans="1:15" x14ac:dyDescent="0.3">
      <c r="A339" t="s">
        <v>2163</v>
      </c>
      <c r="B339" s="2">
        <v>45921</v>
      </c>
      <c r="C339" t="s">
        <v>314</v>
      </c>
      <c r="D339" t="s">
        <v>1562</v>
      </c>
      <c r="E339" t="s">
        <v>1786</v>
      </c>
      <c r="F339">
        <v>1</v>
      </c>
      <c r="G339">
        <f t="shared" si="20"/>
        <v>1</v>
      </c>
      <c r="H339">
        <v>125</v>
      </c>
      <c r="I339" s="14">
        <f t="shared" si="21"/>
        <v>125</v>
      </c>
      <c r="J339">
        <v>0.23</v>
      </c>
      <c r="K339" s="7">
        <f t="shared" si="22"/>
        <v>0.23</v>
      </c>
      <c r="L339" t="s">
        <v>1824</v>
      </c>
      <c r="M339">
        <v>96.25</v>
      </c>
      <c r="N339" s="14">
        <f t="shared" si="23"/>
        <v>124.77</v>
      </c>
      <c r="O339" t="str">
        <f>VLOOKUP(E339,Store_Dim!$A$1:$E$21,3,FALSE)</f>
        <v>South</v>
      </c>
    </row>
    <row r="340" spans="1:15" x14ac:dyDescent="0.3">
      <c r="A340" t="s">
        <v>2164</v>
      </c>
      <c r="B340" s="2">
        <v>45465</v>
      </c>
      <c r="C340" t="s">
        <v>441</v>
      </c>
      <c r="D340" t="s">
        <v>1568</v>
      </c>
      <c r="E340" t="s">
        <v>1801</v>
      </c>
      <c r="F340">
        <v>2</v>
      </c>
      <c r="G340">
        <f t="shared" si="20"/>
        <v>2</v>
      </c>
      <c r="H340">
        <v>188.25</v>
      </c>
      <c r="I340" s="14">
        <f t="shared" si="21"/>
        <v>188.25</v>
      </c>
      <c r="J340">
        <v>0.08</v>
      </c>
      <c r="K340" s="7">
        <f t="shared" si="22"/>
        <v>0.08</v>
      </c>
      <c r="L340" t="s">
        <v>1826</v>
      </c>
      <c r="M340">
        <v>346.38</v>
      </c>
      <c r="N340" s="14">
        <f t="shared" si="23"/>
        <v>376.42</v>
      </c>
      <c r="O340" t="str">
        <f>VLOOKUP(E340,Store_Dim!$A$1:$E$21,3,FALSE)</f>
        <v>North</v>
      </c>
    </row>
    <row r="341" spans="1:15" x14ac:dyDescent="0.3">
      <c r="A341" t="s">
        <v>2165</v>
      </c>
      <c r="B341" s="2">
        <v>45303</v>
      </c>
      <c r="C341" t="s">
        <v>719</v>
      </c>
      <c r="D341" t="s">
        <v>1640</v>
      </c>
      <c r="E341" t="s">
        <v>1776</v>
      </c>
      <c r="F341">
        <v>4</v>
      </c>
      <c r="G341">
        <f t="shared" si="20"/>
        <v>4</v>
      </c>
      <c r="H341">
        <v>344.12</v>
      </c>
      <c r="I341" s="14">
        <f t="shared" si="21"/>
        <v>344.12</v>
      </c>
      <c r="J341">
        <v>0.25</v>
      </c>
      <c r="K341" s="7">
        <f t="shared" si="22"/>
        <v>0.25</v>
      </c>
      <c r="L341" t="s">
        <v>1826</v>
      </c>
      <c r="M341">
        <v>1032.3599999999999</v>
      </c>
      <c r="N341" s="14">
        <f t="shared" si="23"/>
        <v>1376.23</v>
      </c>
      <c r="O341" t="str">
        <f>VLOOKUP(E341,Store_Dim!$A$1:$E$21,3,FALSE)</f>
        <v>East</v>
      </c>
    </row>
    <row r="342" spans="1:15" x14ac:dyDescent="0.3">
      <c r="A342" t="s">
        <v>2166</v>
      </c>
      <c r="B342" s="2">
        <v>45218</v>
      </c>
      <c r="C342" t="s">
        <v>181</v>
      </c>
      <c r="D342" t="s">
        <v>1582</v>
      </c>
      <c r="E342" t="s">
        <v>1813</v>
      </c>
      <c r="F342">
        <v>3</v>
      </c>
      <c r="G342">
        <f t="shared" si="20"/>
        <v>3</v>
      </c>
      <c r="H342">
        <v>997.95</v>
      </c>
      <c r="I342" s="14">
        <f t="shared" si="21"/>
        <v>997.95</v>
      </c>
      <c r="J342">
        <v>0.09</v>
      </c>
      <c r="K342" s="7">
        <f t="shared" si="22"/>
        <v>0.09</v>
      </c>
      <c r="L342" t="s">
        <v>1829</v>
      </c>
      <c r="M342">
        <v>2724.4034999999999</v>
      </c>
      <c r="N342" s="14">
        <f t="shared" si="23"/>
        <v>2993.76</v>
      </c>
      <c r="O342" t="str">
        <f>VLOOKUP(E342,Store_Dim!$A$1:$E$21,3,FALSE)</f>
        <v>East</v>
      </c>
    </row>
    <row r="343" spans="1:15" x14ac:dyDescent="0.3">
      <c r="A343" t="s">
        <v>2167</v>
      </c>
      <c r="B343" s="2">
        <v>45727</v>
      </c>
      <c r="C343" t="s">
        <v>505</v>
      </c>
      <c r="D343" t="s">
        <v>1570</v>
      </c>
      <c r="E343" t="s">
        <v>1801</v>
      </c>
      <c r="F343">
        <v>3</v>
      </c>
      <c r="G343">
        <f t="shared" si="20"/>
        <v>3</v>
      </c>
      <c r="H343">
        <v>121.64</v>
      </c>
      <c r="I343" s="14">
        <f t="shared" si="21"/>
        <v>121.64</v>
      </c>
      <c r="J343">
        <v>7.0000000000000007E-2</v>
      </c>
      <c r="K343" s="7">
        <f t="shared" si="22"/>
        <v>7.0000000000000007E-2</v>
      </c>
      <c r="L343" t="s">
        <v>1826</v>
      </c>
      <c r="M343">
        <v>339.37560000000002</v>
      </c>
      <c r="N343" s="14">
        <f t="shared" si="23"/>
        <v>364.85</v>
      </c>
      <c r="O343" t="str">
        <f>VLOOKUP(E343,Store_Dim!$A$1:$E$21,3,FALSE)</f>
        <v>North</v>
      </c>
    </row>
    <row r="344" spans="1:15" x14ac:dyDescent="0.3">
      <c r="A344" t="s">
        <v>2168</v>
      </c>
      <c r="B344" s="2">
        <v>45557</v>
      </c>
      <c r="C344" t="s">
        <v>716</v>
      </c>
      <c r="D344" t="s">
        <v>1684</v>
      </c>
      <c r="E344" t="s">
        <v>1789</v>
      </c>
      <c r="F344">
        <v>2</v>
      </c>
      <c r="G344">
        <f t="shared" si="20"/>
        <v>2</v>
      </c>
      <c r="H344">
        <v>692.72</v>
      </c>
      <c r="I344" s="14">
        <f t="shared" si="21"/>
        <v>692.72</v>
      </c>
      <c r="J344">
        <v>0.13</v>
      </c>
      <c r="K344" s="7">
        <f t="shared" si="22"/>
        <v>0.13</v>
      </c>
      <c r="L344" t="s">
        <v>1826</v>
      </c>
      <c r="M344">
        <v>1205.3327999999999</v>
      </c>
      <c r="N344" s="14">
        <f t="shared" si="23"/>
        <v>1385.31</v>
      </c>
      <c r="O344" t="str">
        <f>VLOOKUP(E344,Store_Dim!$A$1:$E$21,3,FALSE)</f>
        <v>East</v>
      </c>
    </row>
    <row r="345" spans="1:15" x14ac:dyDescent="0.3">
      <c r="A345" t="s">
        <v>2169</v>
      </c>
      <c r="B345" s="2">
        <v>45623</v>
      </c>
      <c r="C345" t="s">
        <v>114</v>
      </c>
      <c r="D345" t="s">
        <v>1596</v>
      </c>
      <c r="E345" t="s">
        <v>1813</v>
      </c>
      <c r="F345">
        <v>3</v>
      </c>
      <c r="G345">
        <f t="shared" si="20"/>
        <v>3</v>
      </c>
      <c r="H345">
        <v>794.59</v>
      </c>
      <c r="I345" s="14">
        <f t="shared" si="21"/>
        <v>794.59</v>
      </c>
      <c r="J345">
        <v>0.03</v>
      </c>
      <c r="K345" s="7">
        <f t="shared" si="22"/>
        <v>0.03</v>
      </c>
      <c r="L345" t="s">
        <v>1826</v>
      </c>
      <c r="M345">
        <v>2312.2568999999999</v>
      </c>
      <c r="N345" s="14">
        <f t="shared" si="23"/>
        <v>2383.7399999999998</v>
      </c>
      <c r="O345" t="str">
        <f>VLOOKUP(E345,Store_Dim!$A$1:$E$21,3,FALSE)</f>
        <v>East</v>
      </c>
    </row>
    <row r="346" spans="1:15" x14ac:dyDescent="0.3">
      <c r="A346" t="s">
        <v>2170</v>
      </c>
      <c r="B346" s="2">
        <v>45224</v>
      </c>
      <c r="C346" t="s">
        <v>67</v>
      </c>
      <c r="D346" t="s">
        <v>1600</v>
      </c>
      <c r="E346" t="s">
        <v>1786</v>
      </c>
      <c r="F346">
        <v>1</v>
      </c>
      <c r="G346">
        <f t="shared" si="20"/>
        <v>1</v>
      </c>
      <c r="H346">
        <v>907.95</v>
      </c>
      <c r="I346" s="14">
        <f t="shared" si="21"/>
        <v>907.95</v>
      </c>
      <c r="J346">
        <v>0.1</v>
      </c>
      <c r="K346" s="7">
        <f t="shared" si="22"/>
        <v>0.1</v>
      </c>
      <c r="L346" t="s">
        <v>1826</v>
      </c>
      <c r="M346">
        <v>817.15500000000009</v>
      </c>
      <c r="N346" s="14">
        <f t="shared" si="23"/>
        <v>907.85</v>
      </c>
      <c r="O346" t="str">
        <f>VLOOKUP(E346,Store_Dim!$A$1:$E$21,3,FALSE)</f>
        <v>South</v>
      </c>
    </row>
    <row r="347" spans="1:15" x14ac:dyDescent="0.3">
      <c r="A347" t="s">
        <v>2171</v>
      </c>
      <c r="B347" s="2">
        <v>45940</v>
      </c>
      <c r="C347" t="s">
        <v>911</v>
      </c>
      <c r="D347" t="s">
        <v>1648</v>
      </c>
      <c r="E347" t="s">
        <v>1752</v>
      </c>
      <c r="F347">
        <v>2</v>
      </c>
      <c r="G347">
        <f t="shared" si="20"/>
        <v>2</v>
      </c>
      <c r="H347">
        <v>660.81</v>
      </c>
      <c r="I347" s="14">
        <f t="shared" si="21"/>
        <v>660.81</v>
      </c>
      <c r="J347">
        <v>0.18</v>
      </c>
      <c r="K347" s="7">
        <f t="shared" si="22"/>
        <v>0.18</v>
      </c>
      <c r="L347" t="s">
        <v>1824</v>
      </c>
      <c r="M347">
        <v>1083.7284</v>
      </c>
      <c r="N347" s="14">
        <f t="shared" si="23"/>
        <v>1321.4399999999998</v>
      </c>
      <c r="O347" t="str">
        <f>VLOOKUP(E347,Store_Dim!$A$1:$E$21,3,FALSE)</f>
        <v>East</v>
      </c>
    </row>
    <row r="348" spans="1:15" x14ac:dyDescent="0.3">
      <c r="A348" t="s">
        <v>2172</v>
      </c>
      <c r="B348" s="2">
        <v>45915</v>
      </c>
      <c r="C348" t="s">
        <v>227</v>
      </c>
      <c r="D348" t="s">
        <v>1650</v>
      </c>
      <c r="E348" t="s">
        <v>1782</v>
      </c>
      <c r="F348">
        <v>3</v>
      </c>
      <c r="G348">
        <f t="shared" si="20"/>
        <v>3</v>
      </c>
      <c r="H348">
        <v>564.94000000000005</v>
      </c>
      <c r="I348" s="14">
        <f t="shared" si="21"/>
        <v>564.94000000000005</v>
      </c>
      <c r="J348">
        <v>0.22</v>
      </c>
      <c r="K348" s="7">
        <f t="shared" si="22"/>
        <v>0.22</v>
      </c>
      <c r="L348" t="s">
        <v>1829</v>
      </c>
      <c r="M348">
        <v>1321.9595999999999</v>
      </c>
      <c r="N348" s="14">
        <f t="shared" si="23"/>
        <v>1694.6000000000001</v>
      </c>
      <c r="O348" t="str">
        <f>VLOOKUP(E348,Store_Dim!$A$1:$E$21,3,FALSE)</f>
        <v>West</v>
      </c>
    </row>
    <row r="349" spans="1:15" x14ac:dyDescent="0.3">
      <c r="A349" t="s">
        <v>2173</v>
      </c>
      <c r="B349" s="2">
        <v>45541</v>
      </c>
      <c r="C349" t="s">
        <v>205</v>
      </c>
      <c r="D349" t="s">
        <v>1578</v>
      </c>
      <c r="E349" t="s">
        <v>1801</v>
      </c>
      <c r="F349">
        <v>2</v>
      </c>
      <c r="G349">
        <f t="shared" si="20"/>
        <v>2</v>
      </c>
      <c r="H349">
        <v>280.37</v>
      </c>
      <c r="I349" s="14">
        <f t="shared" si="21"/>
        <v>280.37</v>
      </c>
      <c r="J349">
        <v>0.22</v>
      </c>
      <c r="K349" s="7">
        <f t="shared" si="22"/>
        <v>0.22</v>
      </c>
      <c r="L349" t="s">
        <v>1829</v>
      </c>
      <c r="M349">
        <v>437.37720000000002</v>
      </c>
      <c r="N349" s="14">
        <f t="shared" si="23"/>
        <v>560.52</v>
      </c>
      <c r="O349" t="str">
        <f>VLOOKUP(E349,Store_Dim!$A$1:$E$21,3,FALSE)</f>
        <v>North</v>
      </c>
    </row>
    <row r="350" spans="1:15" x14ac:dyDescent="0.3">
      <c r="A350" t="s">
        <v>2174</v>
      </c>
      <c r="B350" s="2">
        <v>45489</v>
      </c>
      <c r="C350" t="s">
        <v>1163</v>
      </c>
      <c r="D350" t="s">
        <v>1648</v>
      </c>
      <c r="E350" t="s">
        <v>1766</v>
      </c>
      <c r="F350">
        <v>2</v>
      </c>
      <c r="G350">
        <f t="shared" si="20"/>
        <v>2</v>
      </c>
      <c r="H350">
        <v>85.23</v>
      </c>
      <c r="I350" s="14">
        <f t="shared" si="21"/>
        <v>85.23</v>
      </c>
      <c r="J350">
        <v>0.13</v>
      </c>
      <c r="K350" s="7">
        <f t="shared" si="22"/>
        <v>0.13</v>
      </c>
      <c r="L350" t="s">
        <v>1824</v>
      </c>
      <c r="M350">
        <v>148.30019999999999</v>
      </c>
      <c r="N350" s="14">
        <f t="shared" si="23"/>
        <v>170.33</v>
      </c>
      <c r="O350" t="str">
        <f>VLOOKUP(E350,Store_Dim!$A$1:$E$21,3,FALSE)</f>
        <v>North</v>
      </c>
    </row>
    <row r="351" spans="1:15" x14ac:dyDescent="0.3">
      <c r="A351" t="s">
        <v>2175</v>
      </c>
      <c r="B351" s="2">
        <v>45748</v>
      </c>
      <c r="C351" t="s">
        <v>984</v>
      </c>
      <c r="D351" t="s">
        <v>1602</v>
      </c>
      <c r="E351" t="s">
        <v>1797</v>
      </c>
      <c r="F351">
        <v>2</v>
      </c>
      <c r="G351">
        <f t="shared" si="20"/>
        <v>2</v>
      </c>
      <c r="H351">
        <v>563.29999999999995</v>
      </c>
      <c r="I351" s="14">
        <f t="shared" si="21"/>
        <v>563.29999999999995</v>
      </c>
      <c r="J351">
        <v>0.26</v>
      </c>
      <c r="K351" s="7">
        <f t="shared" si="22"/>
        <v>0.26</v>
      </c>
      <c r="L351" t="s">
        <v>1824</v>
      </c>
      <c r="M351">
        <v>833.68399999999997</v>
      </c>
      <c r="N351" s="14">
        <f t="shared" si="23"/>
        <v>1126.3399999999999</v>
      </c>
      <c r="O351" t="str">
        <f>VLOOKUP(E351,Store_Dim!$A$1:$E$21,3,FALSE)</f>
        <v>East</v>
      </c>
    </row>
    <row r="352" spans="1:15" x14ac:dyDescent="0.3">
      <c r="A352" t="s">
        <v>2176</v>
      </c>
      <c r="B352" s="2">
        <v>45309</v>
      </c>
      <c r="C352" t="s">
        <v>134</v>
      </c>
      <c r="D352" t="s">
        <v>1708</v>
      </c>
      <c r="E352" t="s">
        <v>1810</v>
      </c>
      <c r="F352">
        <v>2</v>
      </c>
      <c r="G352">
        <f t="shared" si="20"/>
        <v>2</v>
      </c>
      <c r="H352">
        <v>827.81</v>
      </c>
      <c r="I352" s="14">
        <f t="shared" si="21"/>
        <v>827.81</v>
      </c>
      <c r="J352">
        <v>0.04</v>
      </c>
      <c r="K352" s="7">
        <f t="shared" si="22"/>
        <v>0.04</v>
      </c>
      <c r="L352" t="s">
        <v>1826</v>
      </c>
      <c r="M352">
        <v>1589.3951999999999</v>
      </c>
      <c r="N352" s="14">
        <f t="shared" si="23"/>
        <v>1655.58</v>
      </c>
      <c r="O352" t="str">
        <f>VLOOKUP(E352,Store_Dim!$A$1:$E$21,3,FALSE)</f>
        <v>East</v>
      </c>
    </row>
    <row r="353" spans="1:15" x14ac:dyDescent="0.3">
      <c r="A353" t="s">
        <v>2177</v>
      </c>
      <c r="B353" s="2">
        <v>45621</v>
      </c>
      <c r="C353" t="s">
        <v>696</v>
      </c>
      <c r="D353" t="s">
        <v>1572</v>
      </c>
      <c r="E353" t="s">
        <v>1810</v>
      </c>
      <c r="F353">
        <v>3</v>
      </c>
      <c r="G353">
        <f t="shared" si="20"/>
        <v>3</v>
      </c>
      <c r="H353">
        <v>877.71</v>
      </c>
      <c r="I353" s="14">
        <f t="shared" si="21"/>
        <v>877.71</v>
      </c>
      <c r="J353">
        <v>0.12</v>
      </c>
      <c r="K353" s="7">
        <f t="shared" si="22"/>
        <v>0.12</v>
      </c>
      <c r="L353" t="s">
        <v>1826</v>
      </c>
      <c r="M353">
        <v>2317.1543999999999</v>
      </c>
      <c r="N353" s="14">
        <f t="shared" si="23"/>
        <v>2633.01</v>
      </c>
      <c r="O353" t="str">
        <f>VLOOKUP(E353,Store_Dim!$A$1:$E$21,3,FALSE)</f>
        <v>East</v>
      </c>
    </row>
    <row r="354" spans="1:15" x14ac:dyDescent="0.3">
      <c r="A354" t="s">
        <v>2178</v>
      </c>
      <c r="B354" s="2">
        <v>45603</v>
      </c>
      <c r="C354" t="s">
        <v>821</v>
      </c>
      <c r="D354" t="s">
        <v>1662</v>
      </c>
      <c r="E354" t="s">
        <v>1786</v>
      </c>
      <c r="F354">
        <v>4</v>
      </c>
      <c r="G354">
        <f t="shared" si="20"/>
        <v>4</v>
      </c>
      <c r="H354">
        <v>488.56</v>
      </c>
      <c r="I354" s="14">
        <f t="shared" si="21"/>
        <v>488.56</v>
      </c>
      <c r="J354">
        <v>0.26</v>
      </c>
      <c r="K354" s="7">
        <f t="shared" si="22"/>
        <v>0.26</v>
      </c>
      <c r="L354" t="s">
        <v>1829</v>
      </c>
      <c r="M354">
        <v>1446.1376</v>
      </c>
      <c r="N354" s="14">
        <f t="shared" si="23"/>
        <v>1953.98</v>
      </c>
      <c r="O354" t="str">
        <f>VLOOKUP(E354,Store_Dim!$A$1:$E$21,3,FALSE)</f>
        <v>South</v>
      </c>
    </row>
    <row r="355" spans="1:15" x14ac:dyDescent="0.3">
      <c r="A355" t="s">
        <v>2179</v>
      </c>
      <c r="B355" s="2">
        <v>45501</v>
      </c>
      <c r="C355" t="s">
        <v>369</v>
      </c>
      <c r="D355" t="s">
        <v>1598</v>
      </c>
      <c r="E355" t="s">
        <v>1794</v>
      </c>
      <c r="F355">
        <v>4</v>
      </c>
      <c r="G355">
        <f t="shared" si="20"/>
        <v>4</v>
      </c>
      <c r="H355">
        <v>175.91</v>
      </c>
      <c r="I355" s="14">
        <f t="shared" si="21"/>
        <v>175.91</v>
      </c>
      <c r="J355">
        <v>0.13</v>
      </c>
      <c r="K355" s="7">
        <f t="shared" si="22"/>
        <v>0.13</v>
      </c>
      <c r="L355" t="s">
        <v>1826</v>
      </c>
      <c r="M355">
        <v>612.16679999999997</v>
      </c>
      <c r="N355" s="14">
        <f t="shared" si="23"/>
        <v>703.51</v>
      </c>
      <c r="O355" t="str">
        <f>VLOOKUP(E355,Store_Dim!$A$1:$E$21,3,FALSE)</f>
        <v>North</v>
      </c>
    </row>
    <row r="356" spans="1:15" x14ac:dyDescent="0.3">
      <c r="A356" t="s">
        <v>2180</v>
      </c>
      <c r="B356" s="2">
        <v>45398</v>
      </c>
      <c r="C356" t="s">
        <v>794</v>
      </c>
      <c r="D356" t="s">
        <v>1722</v>
      </c>
      <c r="E356" t="s">
        <v>1782</v>
      </c>
      <c r="F356">
        <v>4</v>
      </c>
      <c r="G356">
        <f t="shared" si="20"/>
        <v>4</v>
      </c>
      <c r="H356">
        <v>289.66000000000003</v>
      </c>
      <c r="I356" s="14">
        <f t="shared" si="21"/>
        <v>289.66000000000003</v>
      </c>
      <c r="J356">
        <v>0.25</v>
      </c>
      <c r="K356" s="7">
        <f t="shared" si="22"/>
        <v>0.25</v>
      </c>
      <c r="L356" t="s">
        <v>1829</v>
      </c>
      <c r="M356">
        <v>868.98</v>
      </c>
      <c r="N356" s="14">
        <f t="shared" si="23"/>
        <v>1158.3900000000001</v>
      </c>
      <c r="O356" t="str">
        <f>VLOOKUP(E356,Store_Dim!$A$1:$E$21,3,FALSE)</f>
        <v>West</v>
      </c>
    </row>
    <row r="357" spans="1:15" x14ac:dyDescent="0.3">
      <c r="A357" t="s">
        <v>2181</v>
      </c>
      <c r="B357" s="2">
        <v>45304</v>
      </c>
      <c r="C357" t="s">
        <v>773</v>
      </c>
      <c r="D357" t="s">
        <v>1578</v>
      </c>
      <c r="E357" t="s">
        <v>1801</v>
      </c>
      <c r="F357">
        <v>2</v>
      </c>
      <c r="G357">
        <f t="shared" si="20"/>
        <v>2</v>
      </c>
      <c r="H357">
        <v>899.27</v>
      </c>
      <c r="I357" s="14">
        <f t="shared" si="21"/>
        <v>899.27</v>
      </c>
      <c r="J357">
        <v>0.17</v>
      </c>
      <c r="K357" s="7">
        <f t="shared" si="22"/>
        <v>0.17</v>
      </c>
      <c r="L357" t="s">
        <v>1824</v>
      </c>
      <c r="M357">
        <v>1492.7882</v>
      </c>
      <c r="N357" s="14">
        <f t="shared" si="23"/>
        <v>1798.37</v>
      </c>
      <c r="O357" t="str">
        <f>VLOOKUP(E357,Store_Dim!$A$1:$E$21,3,FALSE)</f>
        <v>North</v>
      </c>
    </row>
    <row r="358" spans="1:15" x14ac:dyDescent="0.3">
      <c r="A358" t="s">
        <v>2182</v>
      </c>
      <c r="B358" s="2">
        <v>45299</v>
      </c>
      <c r="C358" t="s">
        <v>241</v>
      </c>
      <c r="D358" t="s">
        <v>1584</v>
      </c>
      <c r="E358" t="s">
        <v>1757</v>
      </c>
      <c r="F358">
        <v>1</v>
      </c>
      <c r="G358">
        <f t="shared" si="20"/>
        <v>1</v>
      </c>
      <c r="H358">
        <v>691.38</v>
      </c>
      <c r="I358" s="14">
        <f t="shared" si="21"/>
        <v>691.38</v>
      </c>
      <c r="J358">
        <v>0.11</v>
      </c>
      <c r="K358" s="7">
        <f t="shared" si="22"/>
        <v>0.11</v>
      </c>
      <c r="L358" t="s">
        <v>1829</v>
      </c>
      <c r="M358">
        <v>615.32820000000004</v>
      </c>
      <c r="N358" s="14">
        <f t="shared" si="23"/>
        <v>691.27</v>
      </c>
      <c r="O358" t="str">
        <f>VLOOKUP(E358,Store_Dim!$A$1:$E$21,3,FALSE)</f>
        <v>North</v>
      </c>
    </row>
    <row r="359" spans="1:15" x14ac:dyDescent="0.3">
      <c r="A359" t="s">
        <v>2183</v>
      </c>
      <c r="B359" s="2">
        <v>45564</v>
      </c>
      <c r="C359" t="s">
        <v>550</v>
      </c>
      <c r="D359" t="s">
        <v>1602</v>
      </c>
      <c r="E359" t="s">
        <v>1752</v>
      </c>
      <c r="F359">
        <v>3</v>
      </c>
      <c r="G359">
        <f t="shared" si="20"/>
        <v>3</v>
      </c>
      <c r="H359">
        <v>158.72</v>
      </c>
      <c r="I359" s="14">
        <f t="shared" si="21"/>
        <v>158.72</v>
      </c>
      <c r="J359">
        <v>0.13</v>
      </c>
      <c r="K359" s="7">
        <f t="shared" si="22"/>
        <v>0.13</v>
      </c>
      <c r="L359" t="s">
        <v>1824</v>
      </c>
      <c r="M359">
        <v>414.25920000000002</v>
      </c>
      <c r="N359" s="14">
        <f t="shared" si="23"/>
        <v>476.03</v>
      </c>
      <c r="O359" t="str">
        <f>VLOOKUP(E359,Store_Dim!$A$1:$E$21,3,FALSE)</f>
        <v>East</v>
      </c>
    </row>
    <row r="360" spans="1:15" x14ac:dyDescent="0.3">
      <c r="A360" t="s">
        <v>2184</v>
      </c>
      <c r="B360" s="2">
        <v>45413</v>
      </c>
      <c r="C360" t="s">
        <v>684</v>
      </c>
      <c r="D360" t="s">
        <v>1668</v>
      </c>
      <c r="E360" t="s">
        <v>1804</v>
      </c>
      <c r="F360">
        <v>4</v>
      </c>
      <c r="G360">
        <f t="shared" si="20"/>
        <v>4</v>
      </c>
      <c r="H360">
        <v>537.15</v>
      </c>
      <c r="I360" s="14">
        <f t="shared" si="21"/>
        <v>537.15</v>
      </c>
      <c r="J360">
        <v>0.06</v>
      </c>
      <c r="K360" s="7">
        <f t="shared" si="22"/>
        <v>0.06</v>
      </c>
      <c r="L360" t="s">
        <v>1829</v>
      </c>
      <c r="M360">
        <v>2019.684</v>
      </c>
      <c r="N360" s="14">
        <f t="shared" si="23"/>
        <v>2148.54</v>
      </c>
      <c r="O360" t="str">
        <f>VLOOKUP(E360,Store_Dim!$A$1:$E$21,3,FALSE)</f>
        <v>West</v>
      </c>
    </row>
    <row r="361" spans="1:15" x14ac:dyDescent="0.3">
      <c r="A361" t="s">
        <v>2185</v>
      </c>
      <c r="B361" s="2">
        <v>45480</v>
      </c>
      <c r="C361" t="s">
        <v>1295</v>
      </c>
      <c r="D361" t="s">
        <v>1630</v>
      </c>
      <c r="E361" t="s">
        <v>1786</v>
      </c>
      <c r="F361">
        <v>3</v>
      </c>
      <c r="G361">
        <f t="shared" si="20"/>
        <v>3</v>
      </c>
      <c r="H361">
        <v>771.7</v>
      </c>
      <c r="I361" s="14">
        <f t="shared" si="21"/>
        <v>771.7</v>
      </c>
      <c r="J361">
        <v>0.05</v>
      </c>
      <c r="K361" s="7">
        <f t="shared" si="22"/>
        <v>0.05</v>
      </c>
      <c r="L361" t="s">
        <v>1829</v>
      </c>
      <c r="M361">
        <v>2199.3449999999998</v>
      </c>
      <c r="N361" s="14">
        <f t="shared" si="23"/>
        <v>2315.0500000000002</v>
      </c>
      <c r="O361" t="str">
        <f>VLOOKUP(E361,Store_Dim!$A$1:$E$21,3,FALSE)</f>
        <v>South</v>
      </c>
    </row>
    <row r="362" spans="1:15" x14ac:dyDescent="0.3">
      <c r="A362" t="s">
        <v>2186</v>
      </c>
      <c r="B362" s="2">
        <v>45610</v>
      </c>
      <c r="C362" t="s">
        <v>381</v>
      </c>
      <c r="D362" t="s">
        <v>1724</v>
      </c>
      <c r="E362" t="s">
        <v>1757</v>
      </c>
      <c r="F362">
        <v>4</v>
      </c>
      <c r="G362">
        <f t="shared" si="20"/>
        <v>4</v>
      </c>
      <c r="H362">
        <v>677.25</v>
      </c>
      <c r="I362" s="14">
        <f t="shared" si="21"/>
        <v>677.25</v>
      </c>
      <c r="J362">
        <v>0.14000000000000001</v>
      </c>
      <c r="K362" s="7">
        <f t="shared" si="22"/>
        <v>0.14000000000000001</v>
      </c>
      <c r="L362" t="s">
        <v>1826</v>
      </c>
      <c r="M362">
        <v>2329.7399999999998</v>
      </c>
      <c r="N362" s="14">
        <f t="shared" si="23"/>
        <v>2708.86</v>
      </c>
      <c r="O362" t="str">
        <f>VLOOKUP(E362,Store_Dim!$A$1:$E$21,3,FALSE)</f>
        <v>North</v>
      </c>
    </row>
    <row r="363" spans="1:15" x14ac:dyDescent="0.3">
      <c r="A363" t="s">
        <v>2187</v>
      </c>
      <c r="B363" s="2">
        <v>45763</v>
      </c>
      <c r="C363" t="s">
        <v>363</v>
      </c>
      <c r="D363" t="s">
        <v>1744</v>
      </c>
      <c r="E363" t="s">
        <v>1792</v>
      </c>
      <c r="F363">
        <v>1</v>
      </c>
      <c r="G363">
        <f t="shared" si="20"/>
        <v>1</v>
      </c>
      <c r="H363">
        <v>645.48</v>
      </c>
      <c r="I363" s="14">
        <f t="shared" si="21"/>
        <v>645.48</v>
      </c>
      <c r="J363">
        <v>0.26</v>
      </c>
      <c r="K363" s="7">
        <f t="shared" si="22"/>
        <v>0.26</v>
      </c>
      <c r="L363" t="s">
        <v>1829</v>
      </c>
      <c r="M363">
        <v>477.65519999999998</v>
      </c>
      <c r="N363" s="14">
        <f t="shared" si="23"/>
        <v>645.22</v>
      </c>
      <c r="O363" t="str">
        <f>VLOOKUP(E363,Store_Dim!$A$1:$E$21,3,FALSE)</f>
        <v>South</v>
      </c>
    </row>
    <row r="364" spans="1:15" x14ac:dyDescent="0.3">
      <c r="A364" t="s">
        <v>2188</v>
      </c>
      <c r="B364" s="2">
        <v>45856</v>
      </c>
      <c r="C364" t="s">
        <v>1127</v>
      </c>
      <c r="D364" t="s">
        <v>1694</v>
      </c>
      <c r="E364" t="s">
        <v>1761</v>
      </c>
      <c r="F364">
        <v>2</v>
      </c>
      <c r="G364">
        <f t="shared" si="20"/>
        <v>2</v>
      </c>
      <c r="H364">
        <v>934</v>
      </c>
      <c r="I364" s="14">
        <f t="shared" si="21"/>
        <v>934</v>
      </c>
      <c r="J364">
        <v>0.3</v>
      </c>
      <c r="K364" s="7">
        <f t="shared" si="22"/>
        <v>0.3</v>
      </c>
      <c r="L364" t="s">
        <v>1829</v>
      </c>
      <c r="M364">
        <v>1307.5999999999999</v>
      </c>
      <c r="N364" s="14">
        <f t="shared" si="23"/>
        <v>1867.7</v>
      </c>
      <c r="O364" t="str">
        <f>VLOOKUP(E364,Store_Dim!$A$1:$E$21,3,FALSE)</f>
        <v>South</v>
      </c>
    </row>
    <row r="365" spans="1:15" x14ac:dyDescent="0.3">
      <c r="A365" t="s">
        <v>2189</v>
      </c>
      <c r="B365" s="2">
        <v>45712</v>
      </c>
      <c r="C365" t="s">
        <v>1050</v>
      </c>
      <c r="D365" t="s">
        <v>1640</v>
      </c>
      <c r="E365" t="s">
        <v>1761</v>
      </c>
      <c r="F365">
        <v>1</v>
      </c>
      <c r="G365">
        <f t="shared" si="20"/>
        <v>1</v>
      </c>
      <c r="H365">
        <v>669.53</v>
      </c>
      <c r="I365" s="14">
        <f t="shared" si="21"/>
        <v>669.53</v>
      </c>
      <c r="J365">
        <v>0.2</v>
      </c>
      <c r="K365" s="7">
        <f t="shared" si="22"/>
        <v>0.2</v>
      </c>
      <c r="L365" t="s">
        <v>1824</v>
      </c>
      <c r="M365">
        <v>535.62400000000002</v>
      </c>
      <c r="N365" s="14">
        <f t="shared" si="23"/>
        <v>669.32999999999993</v>
      </c>
      <c r="O365" t="str">
        <f>VLOOKUP(E365,Store_Dim!$A$1:$E$21,3,FALSE)</f>
        <v>South</v>
      </c>
    </row>
    <row r="366" spans="1:15" x14ac:dyDescent="0.3">
      <c r="A366" t="s">
        <v>2190</v>
      </c>
      <c r="B366" s="2">
        <v>45723</v>
      </c>
      <c r="C366" t="s">
        <v>702</v>
      </c>
      <c r="D366" t="s">
        <v>1618</v>
      </c>
      <c r="E366" t="s">
        <v>1810</v>
      </c>
      <c r="F366">
        <v>1</v>
      </c>
      <c r="G366">
        <f t="shared" si="20"/>
        <v>1</v>
      </c>
      <c r="H366">
        <v>213.69</v>
      </c>
      <c r="I366" s="14">
        <f t="shared" si="21"/>
        <v>213.69</v>
      </c>
      <c r="J366">
        <v>0.28000000000000003</v>
      </c>
      <c r="K366" s="7">
        <f t="shared" si="22"/>
        <v>0.28000000000000003</v>
      </c>
      <c r="L366" t="s">
        <v>1829</v>
      </c>
      <c r="M366">
        <v>153.85679999999999</v>
      </c>
      <c r="N366" s="14">
        <f t="shared" si="23"/>
        <v>213.41</v>
      </c>
      <c r="O366" t="str">
        <f>VLOOKUP(E366,Store_Dim!$A$1:$E$21,3,FALSE)</f>
        <v>East</v>
      </c>
    </row>
    <row r="367" spans="1:15" x14ac:dyDescent="0.3">
      <c r="A367" t="s">
        <v>2191</v>
      </c>
      <c r="B367" s="2">
        <v>45706</v>
      </c>
      <c r="C367" t="s">
        <v>281</v>
      </c>
      <c r="D367" t="s">
        <v>1590</v>
      </c>
      <c r="E367" t="s">
        <v>1813</v>
      </c>
      <c r="F367">
        <v>2</v>
      </c>
      <c r="G367">
        <f t="shared" si="20"/>
        <v>2</v>
      </c>
      <c r="H367">
        <v>99.1</v>
      </c>
      <c r="I367" s="14">
        <f t="shared" si="21"/>
        <v>99.1</v>
      </c>
      <c r="J367">
        <v>0.2</v>
      </c>
      <c r="K367" s="7">
        <f t="shared" si="22"/>
        <v>0.2</v>
      </c>
      <c r="L367" t="s">
        <v>1826</v>
      </c>
      <c r="M367">
        <v>158.56</v>
      </c>
      <c r="N367" s="14">
        <f t="shared" si="23"/>
        <v>198</v>
      </c>
      <c r="O367" t="str">
        <f>VLOOKUP(E367,Store_Dim!$A$1:$E$21,3,FALSE)</f>
        <v>East</v>
      </c>
    </row>
    <row r="368" spans="1:15" x14ac:dyDescent="0.3">
      <c r="A368" t="s">
        <v>2192</v>
      </c>
      <c r="B368" s="2">
        <v>45469</v>
      </c>
      <c r="C368" t="s">
        <v>1157</v>
      </c>
      <c r="D368" t="s">
        <v>1622</v>
      </c>
      <c r="E368" t="s">
        <v>1804</v>
      </c>
      <c r="F368">
        <v>1</v>
      </c>
      <c r="G368">
        <f t="shared" si="20"/>
        <v>1</v>
      </c>
      <c r="H368">
        <v>628.98</v>
      </c>
      <c r="I368" s="14">
        <f t="shared" si="21"/>
        <v>628.98</v>
      </c>
      <c r="J368">
        <v>0.03</v>
      </c>
      <c r="K368" s="7">
        <f t="shared" si="22"/>
        <v>0.03</v>
      </c>
      <c r="L368" t="s">
        <v>1829</v>
      </c>
      <c r="M368">
        <v>610.11059999999998</v>
      </c>
      <c r="N368" s="14">
        <f t="shared" si="23"/>
        <v>628.95000000000005</v>
      </c>
      <c r="O368" t="str">
        <f>VLOOKUP(E368,Store_Dim!$A$1:$E$21,3,FALSE)</f>
        <v>West</v>
      </c>
    </row>
    <row r="369" spans="1:15" x14ac:dyDescent="0.3">
      <c r="A369" t="s">
        <v>2193</v>
      </c>
      <c r="B369" s="2">
        <v>45711</v>
      </c>
      <c r="C369" t="s">
        <v>307</v>
      </c>
      <c r="D369" t="s">
        <v>1716</v>
      </c>
      <c r="E369" t="s">
        <v>1769</v>
      </c>
      <c r="F369">
        <v>3</v>
      </c>
      <c r="G369">
        <f t="shared" si="20"/>
        <v>3</v>
      </c>
      <c r="H369">
        <v>944.64</v>
      </c>
      <c r="I369" s="14">
        <f t="shared" si="21"/>
        <v>944.64</v>
      </c>
      <c r="J369">
        <v>0.26</v>
      </c>
      <c r="K369" s="7">
        <f t="shared" si="22"/>
        <v>0.26</v>
      </c>
      <c r="L369" t="s">
        <v>1824</v>
      </c>
      <c r="M369">
        <v>2097.1008000000002</v>
      </c>
      <c r="N369" s="14">
        <f t="shared" si="23"/>
        <v>2833.66</v>
      </c>
      <c r="O369" t="str">
        <f>VLOOKUP(E369,Store_Dim!$A$1:$E$21,3,FALSE)</f>
        <v>South</v>
      </c>
    </row>
    <row r="370" spans="1:15" x14ac:dyDescent="0.3">
      <c r="A370" t="s">
        <v>2194</v>
      </c>
      <c r="B370" s="2">
        <v>45823</v>
      </c>
      <c r="C370" t="s">
        <v>1452</v>
      </c>
      <c r="D370" t="s">
        <v>1734</v>
      </c>
      <c r="E370" t="s">
        <v>1794</v>
      </c>
      <c r="F370">
        <v>2</v>
      </c>
      <c r="G370">
        <f t="shared" si="20"/>
        <v>2</v>
      </c>
      <c r="H370">
        <v>121.7</v>
      </c>
      <c r="I370" s="14">
        <f t="shared" si="21"/>
        <v>121.7</v>
      </c>
      <c r="J370">
        <v>0.06</v>
      </c>
      <c r="K370" s="7">
        <f t="shared" si="22"/>
        <v>0.06</v>
      </c>
      <c r="L370" t="s">
        <v>1829</v>
      </c>
      <c r="M370">
        <v>228.79599999999999</v>
      </c>
      <c r="N370" s="14">
        <f t="shared" si="23"/>
        <v>243.34</v>
      </c>
      <c r="O370" t="str">
        <f>VLOOKUP(E370,Store_Dim!$A$1:$E$21,3,FALSE)</f>
        <v>North</v>
      </c>
    </row>
    <row r="371" spans="1:15" x14ac:dyDescent="0.3">
      <c r="A371" t="s">
        <v>2195</v>
      </c>
      <c r="B371" s="2">
        <v>45217</v>
      </c>
      <c r="C371" t="s">
        <v>1386</v>
      </c>
      <c r="D371" t="s">
        <v>1678</v>
      </c>
      <c r="E371" t="s">
        <v>1766</v>
      </c>
      <c r="F371">
        <v>4</v>
      </c>
      <c r="G371">
        <f t="shared" si="20"/>
        <v>4</v>
      </c>
      <c r="H371">
        <v>269.49</v>
      </c>
      <c r="I371" s="14">
        <f t="shared" si="21"/>
        <v>269.49</v>
      </c>
      <c r="J371">
        <v>7.0000000000000007E-2</v>
      </c>
      <c r="K371" s="7">
        <f t="shared" si="22"/>
        <v>7.0000000000000007E-2</v>
      </c>
      <c r="L371" t="s">
        <v>1826</v>
      </c>
      <c r="M371">
        <v>1002.5028</v>
      </c>
      <c r="N371" s="14">
        <f t="shared" si="23"/>
        <v>1077.8900000000001</v>
      </c>
      <c r="O371" t="str">
        <f>VLOOKUP(E371,Store_Dim!$A$1:$E$21,3,FALSE)</f>
        <v>North</v>
      </c>
    </row>
    <row r="372" spans="1:15" x14ac:dyDescent="0.3">
      <c r="A372" t="s">
        <v>2196</v>
      </c>
      <c r="B372" s="2">
        <v>45733</v>
      </c>
      <c r="C372" t="s">
        <v>353</v>
      </c>
      <c r="D372" t="s">
        <v>1592</v>
      </c>
      <c r="E372" t="s">
        <v>1810</v>
      </c>
      <c r="F372">
        <v>1</v>
      </c>
      <c r="G372">
        <f t="shared" si="20"/>
        <v>1</v>
      </c>
      <c r="H372">
        <v>678.2</v>
      </c>
      <c r="I372" s="14">
        <f t="shared" si="21"/>
        <v>678.2</v>
      </c>
      <c r="J372">
        <v>0.14000000000000001</v>
      </c>
      <c r="K372" s="7">
        <f t="shared" si="22"/>
        <v>0.14000000000000001</v>
      </c>
      <c r="L372" t="s">
        <v>1824</v>
      </c>
      <c r="M372">
        <v>583.25200000000007</v>
      </c>
      <c r="N372" s="14">
        <f t="shared" si="23"/>
        <v>678.06000000000006</v>
      </c>
      <c r="O372" t="str">
        <f>VLOOKUP(E372,Store_Dim!$A$1:$E$21,3,FALSE)</f>
        <v>East</v>
      </c>
    </row>
    <row r="373" spans="1:15" x14ac:dyDescent="0.3">
      <c r="A373" t="s">
        <v>2197</v>
      </c>
      <c r="B373" s="2">
        <v>45520</v>
      </c>
      <c r="C373" t="s">
        <v>743</v>
      </c>
      <c r="D373" t="s">
        <v>1728</v>
      </c>
      <c r="E373" t="s">
        <v>1797</v>
      </c>
      <c r="F373">
        <v>1</v>
      </c>
      <c r="G373">
        <f t="shared" si="20"/>
        <v>1</v>
      </c>
      <c r="H373">
        <v>752.45</v>
      </c>
      <c r="I373" s="14">
        <f t="shared" si="21"/>
        <v>752.45</v>
      </c>
      <c r="J373">
        <v>0.21</v>
      </c>
      <c r="K373" s="7">
        <f t="shared" si="22"/>
        <v>0.21</v>
      </c>
      <c r="L373" t="s">
        <v>1829</v>
      </c>
      <c r="M373">
        <v>594.43550000000005</v>
      </c>
      <c r="N373" s="14">
        <f t="shared" si="23"/>
        <v>752.24</v>
      </c>
      <c r="O373" t="str">
        <f>VLOOKUP(E373,Store_Dim!$A$1:$E$21,3,FALSE)</f>
        <v>East</v>
      </c>
    </row>
    <row r="374" spans="1:15" x14ac:dyDescent="0.3">
      <c r="A374" t="s">
        <v>2198</v>
      </c>
      <c r="B374" s="2">
        <v>45373</v>
      </c>
      <c r="C374" t="s">
        <v>147</v>
      </c>
      <c r="D374" t="s">
        <v>1736</v>
      </c>
      <c r="E374" t="s">
        <v>1797</v>
      </c>
      <c r="F374">
        <v>2</v>
      </c>
      <c r="G374">
        <f t="shared" si="20"/>
        <v>2</v>
      </c>
      <c r="H374">
        <v>209.66</v>
      </c>
      <c r="I374" s="14">
        <f t="shared" si="21"/>
        <v>209.66</v>
      </c>
      <c r="J374">
        <v>0.21</v>
      </c>
      <c r="K374" s="7">
        <f t="shared" si="22"/>
        <v>0.21</v>
      </c>
      <c r="L374" t="s">
        <v>1824</v>
      </c>
      <c r="M374">
        <v>331.26280000000003</v>
      </c>
      <c r="N374" s="14">
        <f t="shared" si="23"/>
        <v>419.11</v>
      </c>
      <c r="O374" t="str">
        <f>VLOOKUP(E374,Store_Dim!$A$1:$E$21,3,FALSE)</f>
        <v>East</v>
      </c>
    </row>
    <row r="375" spans="1:15" x14ac:dyDescent="0.3">
      <c r="A375" t="s">
        <v>2199</v>
      </c>
      <c r="B375" s="2">
        <v>45688</v>
      </c>
      <c r="C375" t="s">
        <v>538</v>
      </c>
      <c r="D375" t="s">
        <v>1742</v>
      </c>
      <c r="E375" t="s">
        <v>1813</v>
      </c>
      <c r="F375">
        <v>2</v>
      </c>
      <c r="G375">
        <f t="shared" si="20"/>
        <v>2</v>
      </c>
      <c r="H375">
        <v>739.95</v>
      </c>
      <c r="I375" s="14">
        <f t="shared" si="21"/>
        <v>739.95</v>
      </c>
      <c r="J375">
        <v>0.1</v>
      </c>
      <c r="K375" s="7">
        <f t="shared" si="22"/>
        <v>0.1</v>
      </c>
      <c r="L375" t="s">
        <v>1829</v>
      </c>
      <c r="M375">
        <v>1331.91</v>
      </c>
      <c r="N375" s="14">
        <f t="shared" si="23"/>
        <v>1479.8000000000002</v>
      </c>
      <c r="O375" t="str">
        <f>VLOOKUP(E375,Store_Dim!$A$1:$E$21,3,FALSE)</f>
        <v>East</v>
      </c>
    </row>
    <row r="376" spans="1:15" x14ac:dyDescent="0.3">
      <c r="A376" t="s">
        <v>2200</v>
      </c>
      <c r="B376" s="2">
        <v>45276</v>
      </c>
      <c r="C376" t="s">
        <v>1446</v>
      </c>
      <c r="D376" t="s">
        <v>1638</v>
      </c>
      <c r="E376" t="s">
        <v>1801</v>
      </c>
      <c r="F376">
        <v>1</v>
      </c>
      <c r="G376">
        <f t="shared" si="20"/>
        <v>1</v>
      </c>
      <c r="H376">
        <v>496.19</v>
      </c>
      <c r="I376" s="14">
        <f t="shared" si="21"/>
        <v>496.19</v>
      </c>
      <c r="J376">
        <v>0.08</v>
      </c>
      <c r="K376" s="7">
        <f t="shared" si="22"/>
        <v>0.08</v>
      </c>
      <c r="L376" t="s">
        <v>1829</v>
      </c>
      <c r="M376">
        <v>456.4948</v>
      </c>
      <c r="N376" s="14">
        <f t="shared" si="23"/>
        <v>496.11</v>
      </c>
      <c r="O376" t="str">
        <f>VLOOKUP(E376,Store_Dim!$A$1:$E$21,3,FALSE)</f>
        <v>North</v>
      </c>
    </row>
    <row r="377" spans="1:15" x14ac:dyDescent="0.3">
      <c r="A377" t="s">
        <v>2201</v>
      </c>
      <c r="B377" s="2">
        <v>45756</v>
      </c>
      <c r="C377" t="s">
        <v>172</v>
      </c>
      <c r="D377" t="s">
        <v>1565</v>
      </c>
      <c r="E377" t="s">
        <v>1794</v>
      </c>
      <c r="F377">
        <v>1</v>
      </c>
      <c r="G377">
        <f t="shared" si="20"/>
        <v>1</v>
      </c>
      <c r="H377">
        <v>306.36</v>
      </c>
      <c r="I377" s="14">
        <f t="shared" si="21"/>
        <v>306.36</v>
      </c>
      <c r="J377">
        <v>0.01</v>
      </c>
      <c r="K377" s="7">
        <f t="shared" si="22"/>
        <v>0.01</v>
      </c>
      <c r="L377" t="s">
        <v>1826</v>
      </c>
      <c r="M377">
        <v>303.29640000000001</v>
      </c>
      <c r="N377" s="14">
        <f t="shared" si="23"/>
        <v>306.35000000000002</v>
      </c>
      <c r="O377" t="str">
        <f>VLOOKUP(E377,Store_Dim!$A$1:$E$21,3,FALSE)</f>
        <v>North</v>
      </c>
    </row>
    <row r="378" spans="1:15" x14ac:dyDescent="0.3">
      <c r="A378" t="s">
        <v>2202</v>
      </c>
      <c r="B378" s="2">
        <v>45309</v>
      </c>
      <c r="C378" t="s">
        <v>417</v>
      </c>
      <c r="D378" t="s">
        <v>1694</v>
      </c>
      <c r="E378" t="s">
        <v>1769</v>
      </c>
      <c r="F378">
        <v>4</v>
      </c>
      <c r="G378">
        <f t="shared" si="20"/>
        <v>4</v>
      </c>
      <c r="H378">
        <v>693.16</v>
      </c>
      <c r="I378" s="14">
        <f t="shared" si="21"/>
        <v>693.16</v>
      </c>
      <c r="J378">
        <v>0.05</v>
      </c>
      <c r="K378" s="7">
        <f t="shared" si="22"/>
        <v>0.05</v>
      </c>
      <c r="L378" t="s">
        <v>1826</v>
      </c>
      <c r="M378">
        <v>2634.0079999999998</v>
      </c>
      <c r="N378" s="14">
        <f t="shared" si="23"/>
        <v>2772.5899999999997</v>
      </c>
      <c r="O378" t="str">
        <f>VLOOKUP(E378,Store_Dim!$A$1:$E$21,3,FALSE)</f>
        <v>South</v>
      </c>
    </row>
    <row r="379" spans="1:15" x14ac:dyDescent="0.3">
      <c r="A379" t="s">
        <v>2203</v>
      </c>
      <c r="B379" s="2">
        <v>45744</v>
      </c>
      <c r="C379" t="s">
        <v>1405</v>
      </c>
      <c r="D379" t="s">
        <v>1714</v>
      </c>
      <c r="E379" t="s">
        <v>1789</v>
      </c>
      <c r="F379">
        <v>1</v>
      </c>
      <c r="G379">
        <f t="shared" si="20"/>
        <v>1</v>
      </c>
      <c r="H379">
        <v>995.52</v>
      </c>
      <c r="I379" s="14">
        <f t="shared" si="21"/>
        <v>995.52</v>
      </c>
      <c r="J379">
        <v>0.22</v>
      </c>
      <c r="K379" s="7">
        <f t="shared" si="22"/>
        <v>0.22</v>
      </c>
      <c r="L379" t="s">
        <v>1826</v>
      </c>
      <c r="M379">
        <v>776.50559999999996</v>
      </c>
      <c r="N379" s="14">
        <f t="shared" si="23"/>
        <v>995.3</v>
      </c>
      <c r="O379" t="str">
        <f>VLOOKUP(E379,Store_Dim!$A$1:$E$21,3,FALSE)</f>
        <v>East</v>
      </c>
    </row>
    <row r="380" spans="1:15" x14ac:dyDescent="0.3">
      <c r="A380" t="s">
        <v>2204</v>
      </c>
      <c r="B380" s="2">
        <v>45535</v>
      </c>
      <c r="C380" t="s">
        <v>431</v>
      </c>
      <c r="D380" t="s">
        <v>1560</v>
      </c>
      <c r="E380" t="s">
        <v>1810</v>
      </c>
      <c r="F380">
        <v>4</v>
      </c>
      <c r="G380">
        <f t="shared" si="20"/>
        <v>4</v>
      </c>
      <c r="H380">
        <v>241.32</v>
      </c>
      <c r="I380" s="14">
        <f t="shared" si="21"/>
        <v>241.32</v>
      </c>
      <c r="J380">
        <v>0.28999999999999998</v>
      </c>
      <c r="K380" s="7">
        <f t="shared" si="22"/>
        <v>0.28999999999999998</v>
      </c>
      <c r="L380" t="s">
        <v>1829</v>
      </c>
      <c r="M380">
        <v>685.34879999999998</v>
      </c>
      <c r="N380" s="14">
        <f t="shared" si="23"/>
        <v>964.99</v>
      </c>
      <c r="O380" t="str">
        <f>VLOOKUP(E380,Store_Dim!$A$1:$E$21,3,FALSE)</f>
        <v>East</v>
      </c>
    </row>
    <row r="381" spans="1:15" x14ac:dyDescent="0.3">
      <c r="A381" t="s">
        <v>2205</v>
      </c>
      <c r="B381" s="2">
        <v>45240</v>
      </c>
      <c r="C381" t="s">
        <v>767</v>
      </c>
      <c r="D381" t="s">
        <v>1704</v>
      </c>
      <c r="E381" t="s">
        <v>1757</v>
      </c>
      <c r="F381">
        <v>3</v>
      </c>
      <c r="G381">
        <f t="shared" si="20"/>
        <v>3</v>
      </c>
      <c r="H381">
        <v>636.03</v>
      </c>
      <c r="I381" s="14">
        <f t="shared" si="21"/>
        <v>636.03</v>
      </c>
      <c r="J381">
        <v>0.06</v>
      </c>
      <c r="K381" s="7">
        <f t="shared" si="22"/>
        <v>0.06</v>
      </c>
      <c r="L381" t="s">
        <v>1829</v>
      </c>
      <c r="M381">
        <v>1793.6045999999999</v>
      </c>
      <c r="N381" s="14">
        <f t="shared" si="23"/>
        <v>1908.03</v>
      </c>
      <c r="O381" t="str">
        <f>VLOOKUP(E381,Store_Dim!$A$1:$E$21,3,FALSE)</f>
        <v>North</v>
      </c>
    </row>
    <row r="382" spans="1:15" x14ac:dyDescent="0.3">
      <c r="A382" t="s">
        <v>2206</v>
      </c>
      <c r="B382" s="2">
        <v>45275</v>
      </c>
      <c r="C382" t="s">
        <v>344</v>
      </c>
      <c r="D382" t="s">
        <v>1553</v>
      </c>
      <c r="E382" t="s">
        <v>1813</v>
      </c>
      <c r="F382">
        <v>4</v>
      </c>
      <c r="G382">
        <f t="shared" si="20"/>
        <v>4</v>
      </c>
      <c r="H382">
        <v>603.30999999999995</v>
      </c>
      <c r="I382" s="14">
        <f t="shared" si="21"/>
        <v>603.30999999999995</v>
      </c>
      <c r="J382">
        <v>0.15</v>
      </c>
      <c r="K382" s="7">
        <f t="shared" si="22"/>
        <v>0.15</v>
      </c>
      <c r="L382" t="s">
        <v>1824</v>
      </c>
      <c r="M382">
        <v>2051.2539999999999</v>
      </c>
      <c r="N382" s="14">
        <f t="shared" si="23"/>
        <v>2413.0899999999997</v>
      </c>
      <c r="O382" t="str">
        <f>VLOOKUP(E382,Store_Dim!$A$1:$E$21,3,FALSE)</f>
        <v>East</v>
      </c>
    </row>
    <row r="383" spans="1:15" x14ac:dyDescent="0.3">
      <c r="A383" t="s">
        <v>2207</v>
      </c>
      <c r="B383" s="2">
        <v>45427</v>
      </c>
      <c r="C383" t="s">
        <v>275</v>
      </c>
      <c r="D383" t="s">
        <v>1726</v>
      </c>
      <c r="E383" t="s">
        <v>1789</v>
      </c>
      <c r="F383">
        <v>3</v>
      </c>
      <c r="G383">
        <f t="shared" si="20"/>
        <v>3</v>
      </c>
      <c r="H383">
        <v>437.96</v>
      </c>
      <c r="I383" s="14">
        <f t="shared" si="21"/>
        <v>437.96</v>
      </c>
      <c r="J383">
        <v>0.27</v>
      </c>
      <c r="K383" s="7">
        <f t="shared" si="22"/>
        <v>0.27</v>
      </c>
      <c r="L383" t="s">
        <v>1829</v>
      </c>
      <c r="M383">
        <v>959.13239999999985</v>
      </c>
      <c r="N383" s="14">
        <f t="shared" si="23"/>
        <v>1313.61</v>
      </c>
      <c r="O383" t="str">
        <f>VLOOKUP(E383,Store_Dim!$A$1:$E$21,3,FALSE)</f>
        <v>East</v>
      </c>
    </row>
    <row r="384" spans="1:15" x14ac:dyDescent="0.3">
      <c r="A384" t="s">
        <v>2208</v>
      </c>
      <c r="B384" s="2">
        <v>45322</v>
      </c>
      <c r="C384" t="s">
        <v>678</v>
      </c>
      <c r="D384" t="s">
        <v>1616</v>
      </c>
      <c r="E384" t="s">
        <v>1769</v>
      </c>
      <c r="F384">
        <v>2</v>
      </c>
      <c r="G384">
        <f t="shared" si="20"/>
        <v>2</v>
      </c>
      <c r="H384">
        <v>56.91</v>
      </c>
      <c r="I384" s="14">
        <f t="shared" si="21"/>
        <v>56.91</v>
      </c>
      <c r="J384">
        <v>0.08</v>
      </c>
      <c r="K384" s="7">
        <f t="shared" si="22"/>
        <v>0.08</v>
      </c>
      <c r="L384" t="s">
        <v>1829</v>
      </c>
      <c r="M384">
        <v>104.7144</v>
      </c>
      <c r="N384" s="14">
        <f t="shared" si="23"/>
        <v>113.74</v>
      </c>
      <c r="O384" t="str">
        <f>VLOOKUP(E384,Store_Dim!$A$1:$E$21,3,FALSE)</f>
        <v>South</v>
      </c>
    </row>
    <row r="385" spans="1:15" x14ac:dyDescent="0.3">
      <c r="A385" t="s">
        <v>2209</v>
      </c>
      <c r="B385" s="2">
        <v>45266</v>
      </c>
      <c r="C385" t="s">
        <v>1050</v>
      </c>
      <c r="D385" t="s">
        <v>1700</v>
      </c>
      <c r="E385" t="s">
        <v>1776</v>
      </c>
      <c r="F385">
        <v>1</v>
      </c>
      <c r="G385">
        <f t="shared" si="20"/>
        <v>1</v>
      </c>
      <c r="H385">
        <v>141.79</v>
      </c>
      <c r="I385" s="14">
        <f t="shared" si="21"/>
        <v>141.79</v>
      </c>
      <c r="J385">
        <v>0.1</v>
      </c>
      <c r="K385" s="7">
        <f t="shared" si="22"/>
        <v>0.1</v>
      </c>
      <c r="L385" t="s">
        <v>1824</v>
      </c>
      <c r="M385">
        <v>127.611</v>
      </c>
      <c r="N385" s="14">
        <f t="shared" si="23"/>
        <v>141.69</v>
      </c>
      <c r="O385" t="str">
        <f>VLOOKUP(E385,Store_Dim!$A$1:$E$21,3,FALSE)</f>
        <v>East</v>
      </c>
    </row>
    <row r="386" spans="1:15" x14ac:dyDescent="0.3">
      <c r="A386" t="s">
        <v>2210</v>
      </c>
      <c r="B386" s="2">
        <v>45302</v>
      </c>
      <c r="C386" t="s">
        <v>1487</v>
      </c>
      <c r="D386" t="s">
        <v>1565</v>
      </c>
      <c r="E386" t="s">
        <v>1801</v>
      </c>
      <c r="F386">
        <v>4</v>
      </c>
      <c r="G386">
        <f t="shared" si="20"/>
        <v>4</v>
      </c>
      <c r="H386">
        <v>355.14</v>
      </c>
      <c r="I386" s="14">
        <f t="shared" si="21"/>
        <v>355.14</v>
      </c>
      <c r="J386">
        <v>0.16</v>
      </c>
      <c r="K386" s="7">
        <f t="shared" si="22"/>
        <v>0.16</v>
      </c>
      <c r="L386" t="s">
        <v>1829</v>
      </c>
      <c r="M386">
        <v>1193.2704000000001</v>
      </c>
      <c r="N386" s="14">
        <f t="shared" si="23"/>
        <v>1420.3999999999999</v>
      </c>
      <c r="O386" t="str">
        <f>VLOOKUP(E386,Store_Dim!$A$1:$E$21,3,FALSE)</f>
        <v>North</v>
      </c>
    </row>
    <row r="387" spans="1:15" x14ac:dyDescent="0.3">
      <c r="A387" t="s">
        <v>2211</v>
      </c>
      <c r="B387" s="2">
        <v>45907</v>
      </c>
      <c r="C387" t="s">
        <v>687</v>
      </c>
      <c r="D387" t="s">
        <v>1624</v>
      </c>
      <c r="E387" t="s">
        <v>1776</v>
      </c>
      <c r="F387">
        <v>4</v>
      </c>
      <c r="G387">
        <f t="shared" ref="G387:G450" si="24">IF(F387="",1,F387)</f>
        <v>4</v>
      </c>
      <c r="H387">
        <v>960.38</v>
      </c>
      <c r="I387" s="14">
        <f t="shared" ref="I387:I450" si="25">IF(ISBLANK(H387),AVERAGE($H$2:$H$2001),H387)</f>
        <v>960.38</v>
      </c>
      <c r="J387">
        <v>0.15</v>
      </c>
      <c r="K387" s="7">
        <f t="shared" ref="K387:K450" si="26">IF(ISBLANK(J387),AVERAGE($J$2:$J$2001),J387)</f>
        <v>0.15</v>
      </c>
      <c r="L387" t="s">
        <v>1829</v>
      </c>
      <c r="M387">
        <v>3265.2919999999999</v>
      </c>
      <c r="N387" s="14">
        <f t="shared" ref="N387:N450" si="27">(I387*G387)-J387</f>
        <v>3841.37</v>
      </c>
      <c r="O387" t="str">
        <f>VLOOKUP(E387,Store_Dim!$A$1:$E$21,3,FALSE)</f>
        <v>East</v>
      </c>
    </row>
    <row r="388" spans="1:15" x14ac:dyDescent="0.3">
      <c r="A388" t="s">
        <v>2212</v>
      </c>
      <c r="B388" s="2">
        <v>45433</v>
      </c>
      <c r="C388" t="s">
        <v>1304</v>
      </c>
      <c r="D388" t="s">
        <v>1686</v>
      </c>
      <c r="E388" t="s">
        <v>1804</v>
      </c>
      <c r="F388">
        <v>3</v>
      </c>
      <c r="G388">
        <f t="shared" si="24"/>
        <v>3</v>
      </c>
      <c r="H388">
        <v>847.21</v>
      </c>
      <c r="I388" s="14">
        <f t="shared" si="25"/>
        <v>847.21</v>
      </c>
      <c r="J388">
        <v>0.06</v>
      </c>
      <c r="K388" s="7">
        <f t="shared" si="26"/>
        <v>0.06</v>
      </c>
      <c r="L388" t="s">
        <v>1826</v>
      </c>
      <c r="M388">
        <v>2389.1322</v>
      </c>
      <c r="N388" s="14">
        <f t="shared" si="27"/>
        <v>2541.5700000000002</v>
      </c>
      <c r="O388" t="str">
        <f>VLOOKUP(E388,Store_Dim!$A$1:$E$21,3,FALSE)</f>
        <v>West</v>
      </c>
    </row>
    <row r="389" spans="1:15" x14ac:dyDescent="0.3">
      <c r="A389" t="s">
        <v>2213</v>
      </c>
      <c r="B389" s="2">
        <v>45892</v>
      </c>
      <c r="C389" t="s">
        <v>244</v>
      </c>
      <c r="D389" t="s">
        <v>1708</v>
      </c>
      <c r="E389" t="s">
        <v>1789</v>
      </c>
      <c r="F389">
        <v>4</v>
      </c>
      <c r="G389">
        <f t="shared" si="24"/>
        <v>4</v>
      </c>
      <c r="H389">
        <v>773.81</v>
      </c>
      <c r="I389" s="14">
        <f t="shared" si="25"/>
        <v>773.81</v>
      </c>
      <c r="J389">
        <v>0.08</v>
      </c>
      <c r="K389" s="7">
        <f t="shared" si="26"/>
        <v>0.08</v>
      </c>
      <c r="L389" t="s">
        <v>1829</v>
      </c>
      <c r="M389">
        <v>2847.6208000000001</v>
      </c>
      <c r="N389" s="14">
        <f t="shared" si="27"/>
        <v>3095.16</v>
      </c>
      <c r="O389" t="str">
        <f>VLOOKUP(E389,Store_Dim!$A$1:$E$21,3,FALSE)</f>
        <v>East</v>
      </c>
    </row>
    <row r="390" spans="1:15" x14ac:dyDescent="0.3">
      <c r="A390" t="s">
        <v>2214</v>
      </c>
      <c r="B390" s="2">
        <v>45780</v>
      </c>
      <c r="C390" t="s">
        <v>8</v>
      </c>
      <c r="D390" t="s">
        <v>1674</v>
      </c>
      <c r="E390" t="s">
        <v>1804</v>
      </c>
      <c r="F390">
        <v>1</v>
      </c>
      <c r="G390">
        <f t="shared" si="24"/>
        <v>1</v>
      </c>
      <c r="H390">
        <v>664.71</v>
      </c>
      <c r="I390" s="14">
        <f t="shared" si="25"/>
        <v>664.71</v>
      </c>
      <c r="J390">
        <v>0.1</v>
      </c>
      <c r="K390" s="7">
        <f t="shared" si="26"/>
        <v>0.1</v>
      </c>
      <c r="L390" t="s">
        <v>1826</v>
      </c>
      <c r="M390">
        <v>598.23900000000003</v>
      </c>
      <c r="N390" s="14">
        <f t="shared" si="27"/>
        <v>664.61</v>
      </c>
      <c r="O390" t="str">
        <f>VLOOKUP(E390,Store_Dim!$A$1:$E$21,3,FALSE)</f>
        <v>West</v>
      </c>
    </row>
    <row r="391" spans="1:15" x14ac:dyDescent="0.3">
      <c r="A391" t="s">
        <v>2215</v>
      </c>
      <c r="B391" s="2">
        <v>45233</v>
      </c>
      <c r="C391" t="s">
        <v>1089</v>
      </c>
      <c r="D391" t="s">
        <v>1622</v>
      </c>
      <c r="E391" t="s">
        <v>1779</v>
      </c>
      <c r="F391">
        <v>4</v>
      </c>
      <c r="G391">
        <f t="shared" si="24"/>
        <v>4</v>
      </c>
      <c r="H391">
        <v>482.06</v>
      </c>
      <c r="I391" s="14">
        <f t="shared" si="25"/>
        <v>482.06</v>
      </c>
      <c r="J391">
        <v>7.0000000000000007E-2</v>
      </c>
      <c r="K391" s="7">
        <f t="shared" si="26"/>
        <v>7.0000000000000007E-2</v>
      </c>
      <c r="L391" t="s">
        <v>1826</v>
      </c>
      <c r="M391">
        <v>1793.2632000000001</v>
      </c>
      <c r="N391" s="14">
        <f t="shared" si="27"/>
        <v>1928.17</v>
      </c>
      <c r="O391" t="str">
        <f>VLOOKUP(E391,Store_Dim!$A$1:$E$21,3,FALSE)</f>
        <v>South</v>
      </c>
    </row>
    <row r="392" spans="1:15" x14ac:dyDescent="0.3">
      <c r="A392" t="s">
        <v>2216</v>
      </c>
      <c r="B392" s="2">
        <v>45742</v>
      </c>
      <c r="C392" t="s">
        <v>321</v>
      </c>
      <c r="D392" t="s">
        <v>1662</v>
      </c>
      <c r="E392" t="s">
        <v>1766</v>
      </c>
      <c r="F392">
        <v>4</v>
      </c>
      <c r="G392">
        <f t="shared" si="24"/>
        <v>4</v>
      </c>
      <c r="H392">
        <v>995.55</v>
      </c>
      <c r="I392" s="14">
        <f t="shared" si="25"/>
        <v>995.55</v>
      </c>
      <c r="J392">
        <v>0.19</v>
      </c>
      <c r="K392" s="7">
        <f t="shared" si="26"/>
        <v>0.19</v>
      </c>
      <c r="L392" t="s">
        <v>1826</v>
      </c>
      <c r="M392">
        <v>3225.5819999999999</v>
      </c>
      <c r="N392" s="14">
        <f t="shared" si="27"/>
        <v>3982.0099999999998</v>
      </c>
      <c r="O392" t="str">
        <f>VLOOKUP(E392,Store_Dim!$A$1:$E$21,3,FALSE)</f>
        <v>North</v>
      </c>
    </row>
    <row r="393" spans="1:15" x14ac:dyDescent="0.3">
      <c r="A393" t="s">
        <v>2217</v>
      </c>
      <c r="B393" s="2">
        <v>45478</v>
      </c>
      <c r="C393" t="s">
        <v>478</v>
      </c>
      <c r="D393" t="s">
        <v>1734</v>
      </c>
      <c r="E393" t="s">
        <v>1797</v>
      </c>
      <c r="F393">
        <v>2</v>
      </c>
      <c r="G393">
        <f t="shared" si="24"/>
        <v>2</v>
      </c>
      <c r="H393">
        <v>153.84</v>
      </c>
      <c r="I393" s="14">
        <f t="shared" si="25"/>
        <v>153.84</v>
      </c>
      <c r="J393">
        <v>0.27</v>
      </c>
      <c r="K393" s="7">
        <f t="shared" si="26"/>
        <v>0.27</v>
      </c>
      <c r="L393" t="s">
        <v>1826</v>
      </c>
      <c r="M393">
        <v>224.60640000000001</v>
      </c>
      <c r="N393" s="14">
        <f t="shared" si="27"/>
        <v>307.41000000000003</v>
      </c>
      <c r="O393" t="str">
        <f>VLOOKUP(E393,Store_Dim!$A$1:$E$21,3,FALSE)</f>
        <v>East</v>
      </c>
    </row>
    <row r="394" spans="1:15" x14ac:dyDescent="0.3">
      <c r="A394" t="s">
        <v>2218</v>
      </c>
      <c r="B394" s="2">
        <v>45789</v>
      </c>
      <c r="C394" t="s">
        <v>514</v>
      </c>
      <c r="D394" t="s">
        <v>1704</v>
      </c>
      <c r="E394" t="s">
        <v>1776</v>
      </c>
      <c r="F394">
        <v>3</v>
      </c>
      <c r="G394">
        <f t="shared" si="24"/>
        <v>3</v>
      </c>
      <c r="H394">
        <v>362.11</v>
      </c>
      <c r="I394" s="14">
        <f t="shared" si="25"/>
        <v>362.11</v>
      </c>
      <c r="J394">
        <v>0.23</v>
      </c>
      <c r="K394" s="7">
        <f t="shared" si="26"/>
        <v>0.23</v>
      </c>
      <c r="L394" t="s">
        <v>1829</v>
      </c>
      <c r="M394">
        <v>836.47409999999991</v>
      </c>
      <c r="N394" s="14">
        <f t="shared" si="27"/>
        <v>1086.0999999999999</v>
      </c>
      <c r="O394" t="str">
        <f>VLOOKUP(E394,Store_Dim!$A$1:$E$21,3,FALSE)</f>
        <v>East</v>
      </c>
    </row>
    <row r="395" spans="1:15" x14ac:dyDescent="0.3">
      <c r="A395" t="s">
        <v>2219</v>
      </c>
      <c r="B395" s="2">
        <v>45561</v>
      </c>
      <c r="C395" t="s">
        <v>1455</v>
      </c>
      <c r="D395" t="s">
        <v>1634</v>
      </c>
      <c r="E395" t="s">
        <v>1782</v>
      </c>
      <c r="F395">
        <v>3</v>
      </c>
      <c r="G395">
        <f t="shared" si="24"/>
        <v>3</v>
      </c>
      <c r="H395">
        <v>112.26</v>
      </c>
      <c r="I395" s="14">
        <f t="shared" si="25"/>
        <v>112.26</v>
      </c>
      <c r="J395">
        <v>0.11</v>
      </c>
      <c r="K395" s="7">
        <f t="shared" si="26"/>
        <v>0.11</v>
      </c>
      <c r="L395" t="s">
        <v>1824</v>
      </c>
      <c r="M395">
        <v>299.73419999999999</v>
      </c>
      <c r="N395" s="14">
        <f t="shared" si="27"/>
        <v>336.67</v>
      </c>
      <c r="O395" t="str">
        <f>VLOOKUP(E395,Store_Dim!$A$1:$E$21,3,FALSE)</f>
        <v>West</v>
      </c>
    </row>
    <row r="396" spans="1:15" x14ac:dyDescent="0.3">
      <c r="A396" t="s">
        <v>2220</v>
      </c>
      <c r="B396" s="2">
        <v>45378</v>
      </c>
      <c r="C396" t="s">
        <v>663</v>
      </c>
      <c r="D396" t="s">
        <v>1736</v>
      </c>
      <c r="E396" t="s">
        <v>1813</v>
      </c>
      <c r="F396">
        <v>2</v>
      </c>
      <c r="G396">
        <f t="shared" si="24"/>
        <v>2</v>
      </c>
      <c r="H396">
        <v>962.81</v>
      </c>
      <c r="I396" s="14">
        <f t="shared" si="25"/>
        <v>962.81</v>
      </c>
      <c r="J396">
        <v>0.06</v>
      </c>
      <c r="K396" s="7">
        <f t="shared" si="26"/>
        <v>0.06</v>
      </c>
      <c r="L396" t="s">
        <v>1829</v>
      </c>
      <c r="M396">
        <v>1810.0827999999999</v>
      </c>
      <c r="N396" s="14">
        <f t="shared" si="27"/>
        <v>1925.56</v>
      </c>
      <c r="O396" t="str">
        <f>VLOOKUP(E396,Store_Dim!$A$1:$E$21,3,FALSE)</f>
        <v>East</v>
      </c>
    </row>
    <row r="397" spans="1:15" x14ac:dyDescent="0.3">
      <c r="A397" t="s">
        <v>2221</v>
      </c>
      <c r="B397" s="2">
        <v>45308</v>
      </c>
      <c r="C397" t="s">
        <v>693</v>
      </c>
      <c r="D397" t="s">
        <v>1590</v>
      </c>
      <c r="E397" t="s">
        <v>1752</v>
      </c>
      <c r="F397">
        <v>4</v>
      </c>
      <c r="G397">
        <f t="shared" si="24"/>
        <v>4</v>
      </c>
      <c r="H397">
        <v>276.23</v>
      </c>
      <c r="I397" s="14">
        <f t="shared" si="25"/>
        <v>276.23</v>
      </c>
      <c r="J397">
        <v>0.12</v>
      </c>
      <c r="K397" s="7">
        <f t="shared" si="26"/>
        <v>0.12</v>
      </c>
      <c r="L397" t="s">
        <v>1824</v>
      </c>
      <c r="M397">
        <v>972.32960000000003</v>
      </c>
      <c r="N397" s="14">
        <f t="shared" si="27"/>
        <v>1104.8000000000002</v>
      </c>
      <c r="O397" t="str">
        <f>VLOOKUP(E397,Store_Dim!$A$1:$E$21,3,FALSE)</f>
        <v>East</v>
      </c>
    </row>
    <row r="398" spans="1:15" x14ac:dyDescent="0.3">
      <c r="A398" t="s">
        <v>2222</v>
      </c>
      <c r="B398" s="2">
        <v>45407</v>
      </c>
      <c r="C398" t="s">
        <v>71</v>
      </c>
      <c r="D398" t="s">
        <v>1584</v>
      </c>
      <c r="E398" t="s">
        <v>1799</v>
      </c>
      <c r="F398">
        <v>3</v>
      </c>
      <c r="G398">
        <f t="shared" si="24"/>
        <v>3</v>
      </c>
      <c r="H398">
        <v>991.37</v>
      </c>
      <c r="I398" s="14">
        <f t="shared" si="25"/>
        <v>991.37</v>
      </c>
      <c r="J398">
        <v>0.1</v>
      </c>
      <c r="K398" s="7">
        <f t="shared" si="26"/>
        <v>0.1</v>
      </c>
      <c r="L398" t="s">
        <v>1826</v>
      </c>
      <c r="M398">
        <v>2676.6990000000001</v>
      </c>
      <c r="N398" s="14">
        <f t="shared" si="27"/>
        <v>2974.01</v>
      </c>
      <c r="O398" t="str">
        <f>VLOOKUP(E398,Store_Dim!$A$1:$E$21,3,FALSE)</f>
        <v>South</v>
      </c>
    </row>
    <row r="399" spans="1:15" x14ac:dyDescent="0.3">
      <c r="A399" t="s">
        <v>2223</v>
      </c>
      <c r="B399" s="2">
        <v>45929</v>
      </c>
      <c r="C399" t="s">
        <v>559</v>
      </c>
      <c r="D399" t="s">
        <v>1590</v>
      </c>
      <c r="E399" t="s">
        <v>1797</v>
      </c>
      <c r="F399">
        <v>3</v>
      </c>
      <c r="G399">
        <f t="shared" si="24"/>
        <v>3</v>
      </c>
      <c r="H399">
        <v>977.47</v>
      </c>
      <c r="I399" s="14">
        <f t="shared" si="25"/>
        <v>977.47</v>
      </c>
      <c r="J399">
        <v>0.05</v>
      </c>
      <c r="K399" s="7">
        <f t="shared" si="26"/>
        <v>0.05</v>
      </c>
      <c r="L399" t="s">
        <v>1824</v>
      </c>
      <c r="M399">
        <v>2785.7894999999999</v>
      </c>
      <c r="N399" s="14">
        <f t="shared" si="27"/>
        <v>2932.3599999999997</v>
      </c>
      <c r="O399" t="str">
        <f>VLOOKUP(E399,Store_Dim!$A$1:$E$21,3,FALSE)</f>
        <v>East</v>
      </c>
    </row>
    <row r="400" spans="1:15" x14ac:dyDescent="0.3">
      <c r="A400" t="s">
        <v>2224</v>
      </c>
      <c r="B400" s="2">
        <v>45844</v>
      </c>
      <c r="C400" t="s">
        <v>672</v>
      </c>
      <c r="D400" t="s">
        <v>1736</v>
      </c>
      <c r="E400" t="s">
        <v>1794</v>
      </c>
      <c r="F400">
        <v>2</v>
      </c>
      <c r="G400">
        <f t="shared" si="24"/>
        <v>2</v>
      </c>
      <c r="H400">
        <v>308.7</v>
      </c>
      <c r="I400" s="14">
        <f t="shared" si="25"/>
        <v>308.7</v>
      </c>
      <c r="J400">
        <v>0.2</v>
      </c>
      <c r="K400" s="7">
        <f t="shared" si="26"/>
        <v>0.2</v>
      </c>
      <c r="L400" t="s">
        <v>1826</v>
      </c>
      <c r="M400">
        <v>493.92</v>
      </c>
      <c r="N400" s="14">
        <f t="shared" si="27"/>
        <v>617.19999999999993</v>
      </c>
      <c r="O400" t="str">
        <f>VLOOKUP(E400,Store_Dim!$A$1:$E$21,3,FALSE)</f>
        <v>North</v>
      </c>
    </row>
    <row r="401" spans="1:15" x14ac:dyDescent="0.3">
      <c r="A401" t="s">
        <v>2225</v>
      </c>
      <c r="B401" s="2">
        <v>45579</v>
      </c>
      <c r="C401" t="s">
        <v>147</v>
      </c>
      <c r="D401" t="s">
        <v>1557</v>
      </c>
      <c r="E401" t="s">
        <v>1804</v>
      </c>
      <c r="F401">
        <v>2</v>
      </c>
      <c r="G401">
        <f t="shared" si="24"/>
        <v>2</v>
      </c>
      <c r="H401">
        <v>733.87</v>
      </c>
      <c r="I401" s="14">
        <f t="shared" si="25"/>
        <v>733.87</v>
      </c>
      <c r="J401">
        <v>0.1</v>
      </c>
      <c r="K401" s="7">
        <f t="shared" si="26"/>
        <v>0.1</v>
      </c>
      <c r="L401" t="s">
        <v>1826</v>
      </c>
      <c r="M401">
        <v>1320.9659999999999</v>
      </c>
      <c r="N401" s="14">
        <f t="shared" si="27"/>
        <v>1467.64</v>
      </c>
      <c r="O401" t="str">
        <f>VLOOKUP(E401,Store_Dim!$A$1:$E$21,3,FALSE)</f>
        <v>West</v>
      </c>
    </row>
    <row r="402" spans="1:15" x14ac:dyDescent="0.3">
      <c r="A402" t="s">
        <v>2226</v>
      </c>
      <c r="B402" s="2">
        <v>45227</v>
      </c>
      <c r="C402" t="s">
        <v>341</v>
      </c>
      <c r="D402" t="s">
        <v>1586</v>
      </c>
      <c r="E402" t="s">
        <v>1804</v>
      </c>
      <c r="F402">
        <v>2</v>
      </c>
      <c r="G402">
        <f t="shared" si="24"/>
        <v>2</v>
      </c>
      <c r="H402">
        <v>22.47</v>
      </c>
      <c r="I402" s="14">
        <f t="shared" si="25"/>
        <v>22.47</v>
      </c>
      <c r="J402">
        <v>0.22</v>
      </c>
      <c r="K402" s="7">
        <f t="shared" si="26"/>
        <v>0.22</v>
      </c>
      <c r="L402" t="s">
        <v>1826</v>
      </c>
      <c r="M402">
        <v>35.053199999999997</v>
      </c>
      <c r="N402" s="14">
        <f t="shared" si="27"/>
        <v>44.72</v>
      </c>
      <c r="O402" t="str">
        <f>VLOOKUP(E402,Store_Dim!$A$1:$E$21,3,FALSE)</f>
        <v>West</v>
      </c>
    </row>
    <row r="403" spans="1:15" x14ac:dyDescent="0.3">
      <c r="A403" t="s">
        <v>2227</v>
      </c>
      <c r="B403" s="2">
        <v>45380</v>
      </c>
      <c r="C403" t="s">
        <v>1092</v>
      </c>
      <c r="D403" t="s">
        <v>1662</v>
      </c>
      <c r="E403" t="s">
        <v>1797</v>
      </c>
      <c r="F403">
        <v>4</v>
      </c>
      <c r="G403">
        <f t="shared" si="24"/>
        <v>4</v>
      </c>
      <c r="H403">
        <v>651.36</v>
      </c>
      <c r="I403" s="14">
        <f t="shared" si="25"/>
        <v>651.36</v>
      </c>
      <c r="J403">
        <v>0.13</v>
      </c>
      <c r="K403" s="7">
        <f t="shared" si="26"/>
        <v>0.13</v>
      </c>
      <c r="L403" t="s">
        <v>1824</v>
      </c>
      <c r="M403">
        <v>2266.7328000000002</v>
      </c>
      <c r="N403" s="14">
        <f t="shared" si="27"/>
        <v>2605.31</v>
      </c>
      <c r="O403" t="str">
        <f>VLOOKUP(E403,Store_Dim!$A$1:$E$21,3,FALSE)</f>
        <v>East</v>
      </c>
    </row>
    <row r="404" spans="1:15" x14ac:dyDescent="0.3">
      <c r="A404" t="s">
        <v>2228</v>
      </c>
      <c r="B404" s="2">
        <v>45817</v>
      </c>
      <c r="C404" t="s">
        <v>937</v>
      </c>
      <c r="D404" t="s">
        <v>1576</v>
      </c>
      <c r="E404" t="s">
        <v>1789</v>
      </c>
      <c r="F404">
        <v>1</v>
      </c>
      <c r="G404">
        <f t="shared" si="24"/>
        <v>1</v>
      </c>
      <c r="H404">
        <v>753.39</v>
      </c>
      <c r="I404" s="14">
        <f t="shared" si="25"/>
        <v>753.39</v>
      </c>
      <c r="J404">
        <v>0.04</v>
      </c>
      <c r="K404" s="7">
        <f t="shared" si="26"/>
        <v>0.04</v>
      </c>
      <c r="L404" t="s">
        <v>1829</v>
      </c>
      <c r="M404">
        <v>723.25439999999992</v>
      </c>
      <c r="N404" s="14">
        <f t="shared" si="27"/>
        <v>753.35</v>
      </c>
      <c r="O404" t="str">
        <f>VLOOKUP(E404,Store_Dim!$A$1:$E$21,3,FALSE)</f>
        <v>East</v>
      </c>
    </row>
    <row r="405" spans="1:15" x14ac:dyDescent="0.3">
      <c r="A405" t="s">
        <v>2229</v>
      </c>
      <c r="B405" s="2">
        <v>45576</v>
      </c>
      <c r="C405" t="s">
        <v>657</v>
      </c>
      <c r="D405" t="s">
        <v>1690</v>
      </c>
      <c r="E405" t="s">
        <v>1794</v>
      </c>
      <c r="F405">
        <v>4</v>
      </c>
      <c r="G405">
        <f t="shared" si="24"/>
        <v>4</v>
      </c>
      <c r="H405">
        <v>849.17</v>
      </c>
      <c r="I405" s="14">
        <f t="shared" si="25"/>
        <v>849.17</v>
      </c>
      <c r="J405">
        <v>0.12</v>
      </c>
      <c r="K405" s="7">
        <f t="shared" si="26"/>
        <v>0.12</v>
      </c>
      <c r="L405" t="s">
        <v>1829</v>
      </c>
      <c r="M405">
        <v>2989.0783999999999</v>
      </c>
      <c r="N405" s="14">
        <f t="shared" si="27"/>
        <v>3396.56</v>
      </c>
      <c r="O405" t="str">
        <f>VLOOKUP(E405,Store_Dim!$A$1:$E$21,3,FALSE)</f>
        <v>North</v>
      </c>
    </row>
    <row r="406" spans="1:15" x14ac:dyDescent="0.3">
      <c r="A406" t="s">
        <v>2230</v>
      </c>
      <c r="B406" s="2">
        <v>45495</v>
      </c>
      <c r="C406" t="s">
        <v>1184</v>
      </c>
      <c r="D406" t="s">
        <v>1588</v>
      </c>
      <c r="E406" t="s">
        <v>1752</v>
      </c>
      <c r="F406">
        <v>4</v>
      </c>
      <c r="G406">
        <f t="shared" si="24"/>
        <v>4</v>
      </c>
      <c r="H406">
        <v>585.45000000000005</v>
      </c>
      <c r="I406" s="14">
        <f t="shared" si="25"/>
        <v>585.45000000000005</v>
      </c>
      <c r="J406">
        <v>0.25</v>
      </c>
      <c r="K406" s="7">
        <f t="shared" si="26"/>
        <v>0.25</v>
      </c>
      <c r="L406" t="s">
        <v>1829</v>
      </c>
      <c r="M406">
        <v>1756.35</v>
      </c>
      <c r="N406" s="14">
        <f t="shared" si="27"/>
        <v>2341.5500000000002</v>
      </c>
      <c r="O406" t="str">
        <f>VLOOKUP(E406,Store_Dim!$A$1:$E$21,3,FALSE)</f>
        <v>East</v>
      </c>
    </row>
    <row r="407" spans="1:15" x14ac:dyDescent="0.3">
      <c r="A407" t="s">
        <v>2231</v>
      </c>
      <c r="B407" s="2">
        <v>45628</v>
      </c>
      <c r="C407" t="s">
        <v>1466</v>
      </c>
      <c r="D407" t="s">
        <v>1698</v>
      </c>
      <c r="E407" t="s">
        <v>1804</v>
      </c>
      <c r="F407">
        <v>1</v>
      </c>
      <c r="G407">
        <f t="shared" si="24"/>
        <v>1</v>
      </c>
      <c r="H407">
        <v>745.15</v>
      </c>
      <c r="I407" s="14">
        <f t="shared" si="25"/>
        <v>745.15</v>
      </c>
      <c r="J407">
        <v>0.25</v>
      </c>
      <c r="K407" s="7">
        <f t="shared" si="26"/>
        <v>0.25</v>
      </c>
      <c r="L407" t="s">
        <v>1829</v>
      </c>
      <c r="M407">
        <v>558.86249999999995</v>
      </c>
      <c r="N407" s="14">
        <f t="shared" si="27"/>
        <v>744.9</v>
      </c>
      <c r="O407" t="str">
        <f>VLOOKUP(E407,Store_Dim!$A$1:$E$21,3,FALSE)</f>
        <v>West</v>
      </c>
    </row>
    <row r="408" spans="1:15" x14ac:dyDescent="0.3">
      <c r="A408" t="s">
        <v>2232</v>
      </c>
      <c r="B408" s="2">
        <v>45244</v>
      </c>
      <c r="C408" t="s">
        <v>191</v>
      </c>
      <c r="D408" t="s">
        <v>1746</v>
      </c>
      <c r="E408" t="s">
        <v>1761</v>
      </c>
      <c r="F408">
        <v>1</v>
      </c>
      <c r="G408">
        <f t="shared" si="24"/>
        <v>1</v>
      </c>
      <c r="H408">
        <v>848.69</v>
      </c>
      <c r="I408" s="14">
        <f t="shared" si="25"/>
        <v>848.69</v>
      </c>
      <c r="J408">
        <v>0.04</v>
      </c>
      <c r="K408" s="7">
        <f t="shared" si="26"/>
        <v>0.04</v>
      </c>
      <c r="L408" t="s">
        <v>1829</v>
      </c>
      <c r="M408">
        <v>814.74239999999998</v>
      </c>
      <c r="N408" s="14">
        <f t="shared" si="27"/>
        <v>848.65000000000009</v>
      </c>
      <c r="O408" t="str">
        <f>VLOOKUP(E408,Store_Dim!$A$1:$E$21,3,FALSE)</f>
        <v>South</v>
      </c>
    </row>
    <row r="409" spans="1:15" x14ac:dyDescent="0.3">
      <c r="A409" t="s">
        <v>2233</v>
      </c>
      <c r="B409" s="2">
        <v>45336</v>
      </c>
      <c r="C409" t="s">
        <v>1283</v>
      </c>
      <c r="D409" t="s">
        <v>1688</v>
      </c>
      <c r="E409" t="s">
        <v>1799</v>
      </c>
      <c r="F409">
        <v>2</v>
      </c>
      <c r="G409">
        <f t="shared" si="24"/>
        <v>2</v>
      </c>
      <c r="H409">
        <v>247.67</v>
      </c>
      <c r="I409" s="14">
        <f t="shared" si="25"/>
        <v>247.67</v>
      </c>
      <c r="J409">
        <v>0.1</v>
      </c>
      <c r="K409" s="7">
        <f t="shared" si="26"/>
        <v>0.1</v>
      </c>
      <c r="L409" t="s">
        <v>1826</v>
      </c>
      <c r="M409">
        <v>445.80599999999998</v>
      </c>
      <c r="N409" s="14">
        <f t="shared" si="27"/>
        <v>495.23999999999995</v>
      </c>
      <c r="O409" t="str">
        <f>VLOOKUP(E409,Store_Dim!$A$1:$E$21,3,FALSE)</f>
        <v>South</v>
      </c>
    </row>
    <row r="410" spans="1:15" x14ac:dyDescent="0.3">
      <c r="A410" t="s">
        <v>2234</v>
      </c>
      <c r="B410" s="2">
        <v>45465</v>
      </c>
      <c r="C410" t="s">
        <v>153</v>
      </c>
      <c r="D410" t="s">
        <v>1696</v>
      </c>
      <c r="E410" t="s">
        <v>1766</v>
      </c>
      <c r="F410">
        <v>3</v>
      </c>
      <c r="G410">
        <f t="shared" si="24"/>
        <v>3</v>
      </c>
      <c r="H410">
        <v>220.51</v>
      </c>
      <c r="I410" s="14">
        <f t="shared" si="25"/>
        <v>220.51</v>
      </c>
      <c r="J410">
        <v>0.02</v>
      </c>
      <c r="K410" s="7">
        <f t="shared" si="26"/>
        <v>0.02</v>
      </c>
      <c r="L410" t="s">
        <v>1826</v>
      </c>
      <c r="M410">
        <v>648.29939999999999</v>
      </c>
      <c r="N410" s="14">
        <f t="shared" si="27"/>
        <v>661.51</v>
      </c>
      <c r="O410" t="str">
        <f>VLOOKUP(E410,Store_Dim!$A$1:$E$21,3,FALSE)</f>
        <v>North</v>
      </c>
    </row>
    <row r="411" spans="1:15" x14ac:dyDescent="0.3">
      <c r="A411" t="s">
        <v>2235</v>
      </c>
      <c r="B411" s="2">
        <v>45837</v>
      </c>
      <c r="C411" t="s">
        <v>1029</v>
      </c>
      <c r="D411" t="s">
        <v>1578</v>
      </c>
      <c r="E411" t="s">
        <v>1804</v>
      </c>
      <c r="F411">
        <v>4</v>
      </c>
      <c r="G411">
        <f t="shared" si="24"/>
        <v>4</v>
      </c>
      <c r="H411">
        <v>370.63</v>
      </c>
      <c r="I411" s="14">
        <f t="shared" si="25"/>
        <v>370.63</v>
      </c>
      <c r="J411">
        <v>0.08</v>
      </c>
      <c r="K411" s="7">
        <f t="shared" si="26"/>
        <v>0.08</v>
      </c>
      <c r="L411" t="s">
        <v>1824</v>
      </c>
      <c r="M411">
        <v>1363.9184</v>
      </c>
      <c r="N411" s="14">
        <f t="shared" si="27"/>
        <v>1482.44</v>
      </c>
      <c r="O411" t="str">
        <f>VLOOKUP(E411,Store_Dim!$A$1:$E$21,3,FALSE)</f>
        <v>West</v>
      </c>
    </row>
    <row r="412" spans="1:15" x14ac:dyDescent="0.3">
      <c r="A412" t="s">
        <v>2236</v>
      </c>
      <c r="B412" s="2">
        <v>45706</v>
      </c>
      <c r="C412" t="s">
        <v>1220</v>
      </c>
      <c r="D412" t="s">
        <v>1606</v>
      </c>
      <c r="E412" t="s">
        <v>1813</v>
      </c>
      <c r="F412">
        <v>4</v>
      </c>
      <c r="G412">
        <f t="shared" si="24"/>
        <v>4</v>
      </c>
      <c r="H412">
        <v>349.84</v>
      </c>
      <c r="I412" s="14">
        <f t="shared" si="25"/>
        <v>349.84</v>
      </c>
      <c r="J412">
        <v>0.11</v>
      </c>
      <c r="K412" s="7">
        <f t="shared" si="26"/>
        <v>0.11</v>
      </c>
      <c r="L412" t="s">
        <v>1824</v>
      </c>
      <c r="M412">
        <v>1245.4304</v>
      </c>
      <c r="N412" s="14">
        <f t="shared" si="27"/>
        <v>1399.25</v>
      </c>
      <c r="O412" t="str">
        <f>VLOOKUP(E412,Store_Dim!$A$1:$E$21,3,FALSE)</f>
        <v>East</v>
      </c>
    </row>
    <row r="413" spans="1:15" x14ac:dyDescent="0.3">
      <c r="A413" t="s">
        <v>2237</v>
      </c>
      <c r="B413" s="2">
        <v>45823</v>
      </c>
      <c r="C413" t="s">
        <v>168</v>
      </c>
      <c r="D413" t="s">
        <v>1626</v>
      </c>
      <c r="E413" t="s">
        <v>1794</v>
      </c>
      <c r="F413">
        <v>1</v>
      </c>
      <c r="G413">
        <f t="shared" si="24"/>
        <v>1</v>
      </c>
      <c r="H413">
        <v>770.87</v>
      </c>
      <c r="I413" s="14">
        <f t="shared" si="25"/>
        <v>770.87</v>
      </c>
      <c r="J413">
        <v>0.1</v>
      </c>
      <c r="K413" s="7">
        <f t="shared" si="26"/>
        <v>0.1</v>
      </c>
      <c r="L413" t="s">
        <v>1829</v>
      </c>
      <c r="M413">
        <v>693.78300000000002</v>
      </c>
      <c r="N413" s="14">
        <f t="shared" si="27"/>
        <v>770.77</v>
      </c>
      <c r="O413" t="str">
        <f>VLOOKUP(E413,Store_Dim!$A$1:$E$21,3,FALSE)</f>
        <v>North</v>
      </c>
    </row>
    <row r="414" spans="1:15" x14ac:dyDescent="0.3">
      <c r="A414" t="s">
        <v>2238</v>
      </c>
      <c r="B414" s="2">
        <v>45518</v>
      </c>
      <c r="C414" t="s">
        <v>1475</v>
      </c>
      <c r="D414" t="s">
        <v>1746</v>
      </c>
      <c r="E414" t="s">
        <v>1807</v>
      </c>
      <c r="F414">
        <v>3</v>
      </c>
      <c r="G414">
        <f t="shared" si="24"/>
        <v>3</v>
      </c>
      <c r="H414">
        <v>507.33</v>
      </c>
      <c r="I414" s="14">
        <f t="shared" si="25"/>
        <v>507.33</v>
      </c>
      <c r="J414">
        <v>0.06</v>
      </c>
      <c r="K414" s="7">
        <f t="shared" si="26"/>
        <v>0.06</v>
      </c>
      <c r="L414" t="s">
        <v>1826</v>
      </c>
      <c r="M414">
        <v>1430.6705999999999</v>
      </c>
      <c r="N414" s="14">
        <f t="shared" si="27"/>
        <v>1521.93</v>
      </c>
      <c r="O414" t="str">
        <f>VLOOKUP(E414,Store_Dim!$A$1:$E$21,3,FALSE)</f>
        <v>North</v>
      </c>
    </row>
    <row r="415" spans="1:15" x14ac:dyDescent="0.3">
      <c r="A415" t="s">
        <v>2239</v>
      </c>
      <c r="B415" s="2">
        <v>45863</v>
      </c>
      <c r="C415" t="s">
        <v>610</v>
      </c>
      <c r="D415" t="s">
        <v>1680</v>
      </c>
      <c r="E415" t="s">
        <v>1786</v>
      </c>
      <c r="F415">
        <v>1</v>
      </c>
      <c r="G415">
        <f t="shared" si="24"/>
        <v>1</v>
      </c>
      <c r="H415">
        <v>87.78</v>
      </c>
      <c r="I415" s="14">
        <f t="shared" si="25"/>
        <v>87.78</v>
      </c>
      <c r="J415">
        <v>0.06</v>
      </c>
      <c r="K415" s="7">
        <f t="shared" si="26"/>
        <v>0.06</v>
      </c>
      <c r="L415" t="s">
        <v>1824</v>
      </c>
      <c r="M415">
        <v>82.513199999999998</v>
      </c>
      <c r="N415" s="14">
        <f t="shared" si="27"/>
        <v>87.72</v>
      </c>
      <c r="O415" t="str">
        <f>VLOOKUP(E415,Store_Dim!$A$1:$E$21,3,FALSE)</f>
        <v>South</v>
      </c>
    </row>
    <row r="416" spans="1:15" x14ac:dyDescent="0.3">
      <c r="A416" t="s">
        <v>2240</v>
      </c>
      <c r="B416" s="2">
        <v>45666</v>
      </c>
      <c r="C416" t="s">
        <v>36</v>
      </c>
      <c r="D416" t="s">
        <v>1734</v>
      </c>
      <c r="E416" t="s">
        <v>1769</v>
      </c>
      <c r="F416">
        <v>2</v>
      </c>
      <c r="G416">
        <f t="shared" si="24"/>
        <v>2</v>
      </c>
      <c r="H416">
        <v>772.24</v>
      </c>
      <c r="I416" s="14">
        <f t="shared" si="25"/>
        <v>772.24</v>
      </c>
      <c r="J416">
        <v>0.22</v>
      </c>
      <c r="K416" s="7">
        <f t="shared" si="26"/>
        <v>0.22</v>
      </c>
      <c r="L416" t="s">
        <v>1824</v>
      </c>
      <c r="M416">
        <v>1204.6944000000001</v>
      </c>
      <c r="N416" s="14">
        <f t="shared" si="27"/>
        <v>1544.26</v>
      </c>
      <c r="O416" t="str">
        <f>VLOOKUP(E416,Store_Dim!$A$1:$E$21,3,FALSE)</f>
        <v>South</v>
      </c>
    </row>
    <row r="417" spans="1:15" x14ac:dyDescent="0.3">
      <c r="A417" t="s">
        <v>2241</v>
      </c>
      <c r="B417" s="2">
        <v>45813</v>
      </c>
      <c r="C417" t="s">
        <v>181</v>
      </c>
      <c r="D417" t="s">
        <v>1688</v>
      </c>
      <c r="E417" t="s">
        <v>1799</v>
      </c>
      <c r="F417">
        <v>1</v>
      </c>
      <c r="G417">
        <f t="shared" si="24"/>
        <v>1</v>
      </c>
      <c r="H417">
        <v>108.27</v>
      </c>
      <c r="I417" s="14">
        <f t="shared" si="25"/>
        <v>108.27</v>
      </c>
      <c r="J417">
        <v>0.1</v>
      </c>
      <c r="K417" s="7">
        <f t="shared" si="26"/>
        <v>0.1</v>
      </c>
      <c r="L417" t="s">
        <v>1829</v>
      </c>
      <c r="M417">
        <v>97.442999999999998</v>
      </c>
      <c r="N417" s="14">
        <f t="shared" si="27"/>
        <v>108.17</v>
      </c>
      <c r="O417" t="str">
        <f>VLOOKUP(E417,Store_Dim!$A$1:$E$21,3,FALSE)</f>
        <v>South</v>
      </c>
    </row>
    <row r="418" spans="1:15" x14ac:dyDescent="0.3">
      <c r="A418" t="s">
        <v>2242</v>
      </c>
      <c r="B418" s="2">
        <v>45633</v>
      </c>
      <c r="C418" t="s">
        <v>1089</v>
      </c>
      <c r="D418" t="s">
        <v>1624</v>
      </c>
      <c r="E418" t="s">
        <v>1807</v>
      </c>
      <c r="F418">
        <v>2</v>
      </c>
      <c r="G418">
        <f t="shared" si="24"/>
        <v>2</v>
      </c>
      <c r="H418">
        <v>839.24</v>
      </c>
      <c r="I418" s="14">
        <f t="shared" si="25"/>
        <v>839.24</v>
      </c>
      <c r="J418">
        <v>0.21</v>
      </c>
      <c r="K418" s="7">
        <f t="shared" si="26"/>
        <v>0.21</v>
      </c>
      <c r="L418" t="s">
        <v>1826</v>
      </c>
      <c r="M418">
        <v>1325.9992</v>
      </c>
      <c r="N418" s="14">
        <f t="shared" si="27"/>
        <v>1678.27</v>
      </c>
      <c r="O418" t="str">
        <f>VLOOKUP(E418,Store_Dim!$A$1:$E$21,3,FALSE)</f>
        <v>North</v>
      </c>
    </row>
    <row r="419" spans="1:15" x14ac:dyDescent="0.3">
      <c r="A419" t="s">
        <v>2243</v>
      </c>
      <c r="B419" s="2">
        <v>45331</v>
      </c>
      <c r="C419" t="s">
        <v>1196</v>
      </c>
      <c r="D419" t="s">
        <v>1664</v>
      </c>
      <c r="E419" t="s">
        <v>1789</v>
      </c>
      <c r="F419">
        <v>2</v>
      </c>
      <c r="G419">
        <f t="shared" si="24"/>
        <v>2</v>
      </c>
      <c r="H419">
        <v>466.27</v>
      </c>
      <c r="I419" s="14">
        <f t="shared" si="25"/>
        <v>466.27</v>
      </c>
      <c r="J419">
        <v>0.11</v>
      </c>
      <c r="K419" s="7">
        <f t="shared" si="26"/>
        <v>0.11</v>
      </c>
      <c r="L419" t="s">
        <v>1826</v>
      </c>
      <c r="M419">
        <v>829.9606</v>
      </c>
      <c r="N419" s="14">
        <f t="shared" si="27"/>
        <v>932.43</v>
      </c>
      <c r="O419" t="str">
        <f>VLOOKUP(E419,Store_Dim!$A$1:$E$21,3,FALSE)</f>
        <v>East</v>
      </c>
    </row>
    <row r="420" spans="1:15" x14ac:dyDescent="0.3">
      <c r="A420" t="s">
        <v>2244</v>
      </c>
      <c r="B420" s="2">
        <v>45942</v>
      </c>
      <c r="C420" t="s">
        <v>1240</v>
      </c>
      <c r="D420" t="s">
        <v>1672</v>
      </c>
      <c r="E420" t="s">
        <v>1799</v>
      </c>
      <c r="F420">
        <v>3</v>
      </c>
      <c r="G420">
        <f t="shared" si="24"/>
        <v>3</v>
      </c>
      <c r="H420">
        <v>969.83</v>
      </c>
      <c r="I420" s="14">
        <f t="shared" si="25"/>
        <v>969.83</v>
      </c>
      <c r="J420">
        <v>0.02</v>
      </c>
      <c r="K420" s="7">
        <f t="shared" si="26"/>
        <v>0.02</v>
      </c>
      <c r="L420" t="s">
        <v>1824</v>
      </c>
      <c r="M420">
        <v>2851.3002000000001</v>
      </c>
      <c r="N420" s="14">
        <f t="shared" si="27"/>
        <v>2909.4700000000003</v>
      </c>
      <c r="O420" t="str">
        <f>VLOOKUP(E420,Store_Dim!$A$1:$E$21,3,FALSE)</f>
        <v>South</v>
      </c>
    </row>
    <row r="421" spans="1:15" x14ac:dyDescent="0.3">
      <c r="A421" t="s">
        <v>2245</v>
      </c>
      <c r="B421" s="2">
        <v>45824</v>
      </c>
      <c r="C421" t="s">
        <v>1295</v>
      </c>
      <c r="D421" t="s">
        <v>1730</v>
      </c>
      <c r="E421" t="s">
        <v>1813</v>
      </c>
      <c r="F421">
        <v>2</v>
      </c>
      <c r="G421">
        <f t="shared" si="24"/>
        <v>2</v>
      </c>
      <c r="H421">
        <v>782.11</v>
      </c>
      <c r="I421" s="14">
        <f t="shared" si="25"/>
        <v>782.11</v>
      </c>
      <c r="J421">
        <v>0.17</v>
      </c>
      <c r="K421" s="7">
        <f t="shared" si="26"/>
        <v>0.17</v>
      </c>
      <c r="L421" t="s">
        <v>1826</v>
      </c>
      <c r="M421">
        <v>1298.3026</v>
      </c>
      <c r="N421" s="14">
        <f t="shared" si="27"/>
        <v>1564.05</v>
      </c>
      <c r="O421" t="str">
        <f>VLOOKUP(E421,Store_Dim!$A$1:$E$21,3,FALSE)</f>
        <v>East</v>
      </c>
    </row>
    <row r="422" spans="1:15" x14ac:dyDescent="0.3">
      <c r="A422" t="s">
        <v>2246</v>
      </c>
      <c r="B422" s="2">
        <v>45921</v>
      </c>
      <c r="C422" t="s">
        <v>1395</v>
      </c>
      <c r="D422" t="s">
        <v>1628</v>
      </c>
      <c r="E422" t="s">
        <v>1792</v>
      </c>
      <c r="F422">
        <v>2</v>
      </c>
      <c r="G422">
        <f t="shared" si="24"/>
        <v>2</v>
      </c>
      <c r="H422">
        <v>74.63</v>
      </c>
      <c r="I422" s="14">
        <f t="shared" si="25"/>
        <v>74.63</v>
      </c>
      <c r="J422">
        <v>0.01</v>
      </c>
      <c r="K422" s="7">
        <f t="shared" si="26"/>
        <v>0.01</v>
      </c>
      <c r="L422" t="s">
        <v>1826</v>
      </c>
      <c r="M422">
        <v>147.76740000000001</v>
      </c>
      <c r="N422" s="14">
        <f t="shared" si="27"/>
        <v>149.25</v>
      </c>
      <c r="O422" t="str">
        <f>VLOOKUP(E422,Store_Dim!$A$1:$E$21,3,FALSE)</f>
        <v>South</v>
      </c>
    </row>
    <row r="423" spans="1:15" x14ac:dyDescent="0.3">
      <c r="A423" t="s">
        <v>2247</v>
      </c>
      <c r="B423" s="2">
        <v>45909</v>
      </c>
      <c r="C423" t="s">
        <v>160</v>
      </c>
      <c r="D423" t="s">
        <v>1718</v>
      </c>
      <c r="E423" t="s">
        <v>1776</v>
      </c>
      <c r="F423">
        <v>3</v>
      </c>
      <c r="G423">
        <f t="shared" si="24"/>
        <v>3</v>
      </c>
      <c r="H423">
        <v>522.78</v>
      </c>
      <c r="I423" s="14">
        <f t="shared" si="25"/>
        <v>522.78</v>
      </c>
      <c r="J423">
        <v>0.25</v>
      </c>
      <c r="K423" s="7">
        <f t="shared" si="26"/>
        <v>0.25</v>
      </c>
      <c r="L423" t="s">
        <v>1826</v>
      </c>
      <c r="M423">
        <v>1176.2550000000001</v>
      </c>
      <c r="N423" s="14">
        <f t="shared" si="27"/>
        <v>1568.09</v>
      </c>
      <c r="O423" t="str">
        <f>VLOOKUP(E423,Store_Dim!$A$1:$E$21,3,FALSE)</f>
        <v>East</v>
      </c>
    </row>
    <row r="424" spans="1:15" x14ac:dyDescent="0.3">
      <c r="A424" t="s">
        <v>2248</v>
      </c>
      <c r="B424" s="2">
        <v>45853</v>
      </c>
      <c r="C424" t="s">
        <v>1062</v>
      </c>
      <c r="D424" t="s">
        <v>1574</v>
      </c>
      <c r="E424" t="s">
        <v>1801</v>
      </c>
      <c r="F424">
        <v>1</v>
      </c>
      <c r="G424">
        <f t="shared" si="24"/>
        <v>1</v>
      </c>
      <c r="H424">
        <v>206.45</v>
      </c>
      <c r="I424" s="14">
        <f t="shared" si="25"/>
        <v>206.45</v>
      </c>
      <c r="J424">
        <v>0.15</v>
      </c>
      <c r="K424" s="7">
        <f t="shared" si="26"/>
        <v>0.15</v>
      </c>
      <c r="L424" t="s">
        <v>1826</v>
      </c>
      <c r="M424">
        <v>175.48249999999999</v>
      </c>
      <c r="N424" s="14">
        <f t="shared" si="27"/>
        <v>206.29999999999998</v>
      </c>
      <c r="O424" t="str">
        <f>VLOOKUP(E424,Store_Dim!$A$1:$E$21,3,FALSE)</f>
        <v>North</v>
      </c>
    </row>
    <row r="425" spans="1:15" x14ac:dyDescent="0.3">
      <c r="A425" t="s">
        <v>2249</v>
      </c>
      <c r="B425" s="2">
        <v>45580</v>
      </c>
      <c r="C425" t="s">
        <v>490</v>
      </c>
      <c r="D425" t="s">
        <v>1686</v>
      </c>
      <c r="E425" t="s">
        <v>1773</v>
      </c>
      <c r="F425">
        <v>1</v>
      </c>
      <c r="G425">
        <f t="shared" si="24"/>
        <v>1</v>
      </c>
      <c r="H425">
        <v>815.53</v>
      </c>
      <c r="I425" s="14">
        <f t="shared" si="25"/>
        <v>815.53</v>
      </c>
      <c r="J425">
        <v>0.3</v>
      </c>
      <c r="K425" s="7">
        <f t="shared" si="26"/>
        <v>0.3</v>
      </c>
      <c r="L425" t="s">
        <v>1826</v>
      </c>
      <c r="M425">
        <v>570.87099999999998</v>
      </c>
      <c r="N425" s="14">
        <f t="shared" si="27"/>
        <v>815.23</v>
      </c>
      <c r="O425" t="str">
        <f>VLOOKUP(E425,Store_Dim!$A$1:$E$21,3,FALSE)</f>
        <v>North</v>
      </c>
    </row>
    <row r="426" spans="1:15" x14ac:dyDescent="0.3">
      <c r="A426" t="s">
        <v>2250</v>
      </c>
      <c r="B426" s="2">
        <v>45220</v>
      </c>
      <c r="C426" t="s">
        <v>147</v>
      </c>
      <c r="D426" t="s">
        <v>1706</v>
      </c>
      <c r="E426" t="s">
        <v>1797</v>
      </c>
      <c r="F426">
        <v>1</v>
      </c>
      <c r="G426">
        <f t="shared" si="24"/>
        <v>1</v>
      </c>
      <c r="H426">
        <v>823.61</v>
      </c>
      <c r="I426" s="14">
        <f t="shared" si="25"/>
        <v>823.61</v>
      </c>
      <c r="J426">
        <v>0.28000000000000003</v>
      </c>
      <c r="K426" s="7">
        <f t="shared" si="26"/>
        <v>0.28000000000000003</v>
      </c>
      <c r="L426" t="s">
        <v>1829</v>
      </c>
      <c r="M426">
        <v>592.99919999999997</v>
      </c>
      <c r="N426" s="14">
        <f t="shared" si="27"/>
        <v>823.33</v>
      </c>
      <c r="O426" t="str">
        <f>VLOOKUP(E426,Store_Dim!$A$1:$E$21,3,FALSE)</f>
        <v>East</v>
      </c>
    </row>
    <row r="427" spans="1:15" x14ac:dyDescent="0.3">
      <c r="A427" t="s">
        <v>2251</v>
      </c>
      <c r="B427" s="2">
        <v>45807</v>
      </c>
      <c r="C427" t="s">
        <v>1472</v>
      </c>
      <c r="D427" t="s">
        <v>1722</v>
      </c>
      <c r="E427" t="s">
        <v>1786</v>
      </c>
      <c r="F427">
        <v>2</v>
      </c>
      <c r="G427">
        <f t="shared" si="24"/>
        <v>2</v>
      </c>
      <c r="H427">
        <v>209.96</v>
      </c>
      <c r="I427" s="14">
        <f t="shared" si="25"/>
        <v>209.96</v>
      </c>
      <c r="J427">
        <v>0</v>
      </c>
      <c r="K427" s="7">
        <f t="shared" si="26"/>
        <v>0</v>
      </c>
      <c r="L427" t="s">
        <v>1824</v>
      </c>
      <c r="M427">
        <v>419.92</v>
      </c>
      <c r="N427" s="14">
        <f t="shared" si="27"/>
        <v>419.92</v>
      </c>
      <c r="O427" t="str">
        <f>VLOOKUP(E427,Store_Dim!$A$1:$E$21,3,FALSE)</f>
        <v>South</v>
      </c>
    </row>
    <row r="428" spans="1:15" x14ac:dyDescent="0.3">
      <c r="A428" t="s">
        <v>2252</v>
      </c>
      <c r="B428" s="2">
        <v>45462</v>
      </c>
      <c r="C428" t="s">
        <v>579</v>
      </c>
      <c r="D428" t="s">
        <v>1543</v>
      </c>
      <c r="E428" t="s">
        <v>1804</v>
      </c>
      <c r="F428">
        <v>4</v>
      </c>
      <c r="G428">
        <f t="shared" si="24"/>
        <v>4</v>
      </c>
      <c r="H428">
        <v>897.93</v>
      </c>
      <c r="I428" s="14">
        <f t="shared" si="25"/>
        <v>897.93</v>
      </c>
      <c r="J428">
        <v>0.05</v>
      </c>
      <c r="K428" s="7">
        <f t="shared" si="26"/>
        <v>0.05</v>
      </c>
      <c r="L428" t="s">
        <v>1829</v>
      </c>
      <c r="M428">
        <v>3412.134</v>
      </c>
      <c r="N428" s="14">
        <f t="shared" si="27"/>
        <v>3591.6699999999996</v>
      </c>
      <c r="O428" t="str">
        <f>VLOOKUP(E428,Store_Dim!$A$1:$E$21,3,FALSE)</f>
        <v>West</v>
      </c>
    </row>
    <row r="429" spans="1:15" x14ac:dyDescent="0.3">
      <c r="A429" t="s">
        <v>2253</v>
      </c>
      <c r="B429" s="2">
        <v>45646</v>
      </c>
      <c r="C429" t="s">
        <v>598</v>
      </c>
      <c r="D429" t="s">
        <v>1674</v>
      </c>
      <c r="E429" t="s">
        <v>1752</v>
      </c>
      <c r="F429">
        <v>4</v>
      </c>
      <c r="G429">
        <f t="shared" si="24"/>
        <v>4</v>
      </c>
      <c r="H429">
        <v>925.95</v>
      </c>
      <c r="I429" s="14">
        <f t="shared" si="25"/>
        <v>925.95</v>
      </c>
      <c r="J429">
        <v>0.16</v>
      </c>
      <c r="K429" s="7">
        <f t="shared" si="26"/>
        <v>0.16</v>
      </c>
      <c r="L429" t="s">
        <v>1829</v>
      </c>
      <c r="M429">
        <v>3111.192</v>
      </c>
      <c r="N429" s="14">
        <f t="shared" si="27"/>
        <v>3703.6400000000003</v>
      </c>
      <c r="O429" t="str">
        <f>VLOOKUP(E429,Store_Dim!$A$1:$E$21,3,FALSE)</f>
        <v>East</v>
      </c>
    </row>
    <row r="430" spans="1:15" x14ac:dyDescent="0.3">
      <c r="A430" t="s">
        <v>2254</v>
      </c>
      <c r="B430" s="2">
        <v>45520</v>
      </c>
      <c r="C430" t="s">
        <v>304</v>
      </c>
      <c r="D430" t="s">
        <v>1650</v>
      </c>
      <c r="E430" t="s">
        <v>1776</v>
      </c>
      <c r="F430">
        <v>2</v>
      </c>
      <c r="G430">
        <f t="shared" si="24"/>
        <v>2</v>
      </c>
      <c r="H430">
        <v>573.09</v>
      </c>
      <c r="I430" s="14">
        <f t="shared" si="25"/>
        <v>573.09</v>
      </c>
      <c r="J430">
        <v>0.03</v>
      </c>
      <c r="K430" s="7">
        <f t="shared" si="26"/>
        <v>0.03</v>
      </c>
      <c r="L430" t="s">
        <v>1829</v>
      </c>
      <c r="M430">
        <v>1111.7945999999999</v>
      </c>
      <c r="N430" s="14">
        <f t="shared" si="27"/>
        <v>1146.1500000000001</v>
      </c>
      <c r="O430" t="str">
        <f>VLOOKUP(E430,Store_Dim!$A$1:$E$21,3,FALSE)</f>
        <v>East</v>
      </c>
    </row>
    <row r="431" spans="1:15" x14ac:dyDescent="0.3">
      <c r="A431" t="s">
        <v>2255</v>
      </c>
      <c r="B431" s="2">
        <v>45731</v>
      </c>
      <c r="C431" t="s">
        <v>604</v>
      </c>
      <c r="D431" t="s">
        <v>1560</v>
      </c>
      <c r="E431" t="s">
        <v>1769</v>
      </c>
      <c r="F431">
        <v>4</v>
      </c>
      <c r="G431">
        <f t="shared" si="24"/>
        <v>4</v>
      </c>
      <c r="H431">
        <v>149.83000000000001</v>
      </c>
      <c r="I431" s="14">
        <f t="shared" si="25"/>
        <v>149.83000000000001</v>
      </c>
      <c r="J431">
        <v>0.02</v>
      </c>
      <c r="K431" s="7">
        <f t="shared" si="26"/>
        <v>0.02</v>
      </c>
      <c r="L431" t="s">
        <v>1824</v>
      </c>
      <c r="M431">
        <v>587.33360000000005</v>
      </c>
      <c r="N431" s="14">
        <f t="shared" si="27"/>
        <v>599.30000000000007</v>
      </c>
      <c r="O431" t="str">
        <f>VLOOKUP(E431,Store_Dim!$A$1:$E$21,3,FALSE)</f>
        <v>South</v>
      </c>
    </row>
    <row r="432" spans="1:15" x14ac:dyDescent="0.3">
      <c r="A432" t="s">
        <v>2256</v>
      </c>
      <c r="B432" s="2">
        <v>45445</v>
      </c>
      <c r="C432" t="s">
        <v>14</v>
      </c>
      <c r="D432" t="s">
        <v>1650</v>
      </c>
      <c r="E432" t="s">
        <v>1799</v>
      </c>
      <c r="F432">
        <v>3</v>
      </c>
      <c r="G432">
        <f t="shared" si="24"/>
        <v>3</v>
      </c>
      <c r="H432">
        <v>287.70999999999998</v>
      </c>
      <c r="I432" s="14">
        <f t="shared" si="25"/>
        <v>287.70999999999998</v>
      </c>
      <c r="J432">
        <v>0.03</v>
      </c>
      <c r="K432" s="7">
        <f t="shared" si="26"/>
        <v>0.03</v>
      </c>
      <c r="L432" t="s">
        <v>1829</v>
      </c>
      <c r="M432">
        <v>837.23609999999985</v>
      </c>
      <c r="N432" s="14">
        <f t="shared" si="27"/>
        <v>863.09999999999991</v>
      </c>
      <c r="O432" t="str">
        <f>VLOOKUP(E432,Store_Dim!$A$1:$E$21,3,FALSE)</f>
        <v>South</v>
      </c>
    </row>
    <row r="433" spans="1:15" x14ac:dyDescent="0.3">
      <c r="A433" t="s">
        <v>2257</v>
      </c>
      <c r="B433" s="2">
        <v>45860</v>
      </c>
      <c r="C433" t="s">
        <v>338</v>
      </c>
      <c r="D433" t="s">
        <v>1682</v>
      </c>
      <c r="E433" t="s">
        <v>1776</v>
      </c>
      <c r="F433">
        <v>2</v>
      </c>
      <c r="G433">
        <f t="shared" si="24"/>
        <v>2</v>
      </c>
      <c r="H433">
        <v>849.8</v>
      </c>
      <c r="I433" s="14">
        <f t="shared" si="25"/>
        <v>849.8</v>
      </c>
      <c r="J433">
        <v>0.06</v>
      </c>
      <c r="K433" s="7">
        <f t="shared" si="26"/>
        <v>0.06</v>
      </c>
      <c r="L433" t="s">
        <v>1829</v>
      </c>
      <c r="M433">
        <v>1597.624</v>
      </c>
      <c r="N433" s="14">
        <f t="shared" si="27"/>
        <v>1699.54</v>
      </c>
      <c r="O433" t="str">
        <f>VLOOKUP(E433,Store_Dim!$A$1:$E$21,3,FALSE)</f>
        <v>East</v>
      </c>
    </row>
    <row r="434" spans="1:15" x14ac:dyDescent="0.3">
      <c r="A434" t="s">
        <v>2258</v>
      </c>
      <c r="B434" s="2">
        <v>45725</v>
      </c>
      <c r="C434" t="s">
        <v>75</v>
      </c>
      <c r="D434" t="s">
        <v>1630</v>
      </c>
      <c r="E434" t="s">
        <v>1766</v>
      </c>
      <c r="F434">
        <v>3</v>
      </c>
      <c r="G434">
        <f t="shared" si="24"/>
        <v>3</v>
      </c>
      <c r="H434">
        <v>482.58</v>
      </c>
      <c r="I434" s="14">
        <f t="shared" si="25"/>
        <v>482.58</v>
      </c>
      <c r="J434">
        <v>0.28000000000000003</v>
      </c>
      <c r="K434" s="7">
        <f t="shared" si="26"/>
        <v>0.28000000000000003</v>
      </c>
      <c r="L434" t="s">
        <v>1826</v>
      </c>
      <c r="M434">
        <v>1042.3728000000001</v>
      </c>
      <c r="N434" s="14">
        <f t="shared" si="27"/>
        <v>1447.46</v>
      </c>
      <c r="O434" t="str">
        <f>VLOOKUP(E434,Store_Dim!$A$1:$E$21,3,FALSE)</f>
        <v>North</v>
      </c>
    </row>
    <row r="435" spans="1:15" x14ac:dyDescent="0.3">
      <c r="A435" t="s">
        <v>2259</v>
      </c>
      <c r="B435" s="2">
        <v>45699</v>
      </c>
      <c r="C435" t="s">
        <v>399</v>
      </c>
      <c r="D435" t="s">
        <v>1666</v>
      </c>
      <c r="E435" t="s">
        <v>1761</v>
      </c>
      <c r="F435">
        <v>2</v>
      </c>
      <c r="G435">
        <f t="shared" si="24"/>
        <v>2</v>
      </c>
      <c r="H435">
        <v>64.7</v>
      </c>
      <c r="I435" s="14">
        <f t="shared" si="25"/>
        <v>64.7</v>
      </c>
      <c r="J435">
        <v>0</v>
      </c>
      <c r="K435" s="7">
        <f t="shared" si="26"/>
        <v>0</v>
      </c>
      <c r="L435" t="s">
        <v>1824</v>
      </c>
      <c r="M435">
        <v>129.4</v>
      </c>
      <c r="N435" s="14">
        <f t="shared" si="27"/>
        <v>129.4</v>
      </c>
      <c r="O435" t="str">
        <f>VLOOKUP(E435,Store_Dim!$A$1:$E$21,3,FALSE)</f>
        <v>South</v>
      </c>
    </row>
    <row r="436" spans="1:15" x14ac:dyDescent="0.3">
      <c r="A436" t="s">
        <v>2260</v>
      </c>
      <c r="B436" s="2">
        <v>45266</v>
      </c>
      <c r="C436" t="s">
        <v>499</v>
      </c>
      <c r="D436" t="s">
        <v>1555</v>
      </c>
      <c r="E436" t="s">
        <v>1773</v>
      </c>
      <c r="F436">
        <v>3</v>
      </c>
      <c r="G436">
        <f t="shared" si="24"/>
        <v>3</v>
      </c>
      <c r="H436">
        <v>589.83000000000004</v>
      </c>
      <c r="I436" s="14">
        <f t="shared" si="25"/>
        <v>589.83000000000004</v>
      </c>
      <c r="J436">
        <v>0.26</v>
      </c>
      <c r="K436" s="7">
        <f t="shared" si="26"/>
        <v>0.26</v>
      </c>
      <c r="L436" t="s">
        <v>1824</v>
      </c>
      <c r="M436">
        <v>1309.4226000000001</v>
      </c>
      <c r="N436" s="14">
        <f t="shared" si="27"/>
        <v>1769.2300000000002</v>
      </c>
      <c r="O436" t="str">
        <f>VLOOKUP(E436,Store_Dim!$A$1:$E$21,3,FALSE)</f>
        <v>North</v>
      </c>
    </row>
    <row r="437" spans="1:15" x14ac:dyDescent="0.3">
      <c r="A437" t="s">
        <v>2261</v>
      </c>
      <c r="B437" s="2">
        <v>45889</v>
      </c>
      <c r="C437" t="s">
        <v>914</v>
      </c>
      <c r="D437" t="s">
        <v>1551</v>
      </c>
      <c r="E437" t="s">
        <v>1786</v>
      </c>
      <c r="F437">
        <v>4</v>
      </c>
      <c r="G437">
        <f t="shared" si="24"/>
        <v>4</v>
      </c>
      <c r="H437">
        <v>758.49</v>
      </c>
      <c r="I437" s="14">
        <f t="shared" si="25"/>
        <v>758.49</v>
      </c>
      <c r="J437">
        <v>0.16</v>
      </c>
      <c r="K437" s="7">
        <f t="shared" si="26"/>
        <v>0.16</v>
      </c>
      <c r="L437" t="s">
        <v>1829</v>
      </c>
      <c r="M437">
        <v>2548.5264000000002</v>
      </c>
      <c r="N437" s="14">
        <f t="shared" si="27"/>
        <v>3033.8</v>
      </c>
      <c r="O437" t="str">
        <f>VLOOKUP(E437,Store_Dim!$A$1:$E$21,3,FALSE)</f>
        <v>South</v>
      </c>
    </row>
    <row r="438" spans="1:15" x14ac:dyDescent="0.3">
      <c r="A438" t="s">
        <v>2262</v>
      </c>
      <c r="B438" s="2">
        <v>45555</v>
      </c>
      <c r="C438" t="s">
        <v>202</v>
      </c>
      <c r="D438" t="s">
        <v>1622</v>
      </c>
      <c r="E438" t="s">
        <v>1794</v>
      </c>
      <c r="F438">
        <v>4</v>
      </c>
      <c r="G438">
        <f t="shared" si="24"/>
        <v>4</v>
      </c>
      <c r="H438">
        <v>747.56</v>
      </c>
      <c r="I438" s="14">
        <f t="shared" si="25"/>
        <v>747.56</v>
      </c>
      <c r="J438">
        <v>0.09</v>
      </c>
      <c r="K438" s="7">
        <f t="shared" si="26"/>
        <v>0.09</v>
      </c>
      <c r="L438" t="s">
        <v>1829</v>
      </c>
      <c r="M438">
        <v>2721.1183999999998</v>
      </c>
      <c r="N438" s="14">
        <f t="shared" si="27"/>
        <v>2990.1499999999996</v>
      </c>
      <c r="O438" t="str">
        <f>VLOOKUP(E438,Store_Dim!$A$1:$E$21,3,FALSE)</f>
        <v>North</v>
      </c>
    </row>
    <row r="439" spans="1:15" x14ac:dyDescent="0.3">
      <c r="A439" t="s">
        <v>2263</v>
      </c>
      <c r="B439" s="2">
        <v>45813</v>
      </c>
      <c r="C439" t="s">
        <v>809</v>
      </c>
      <c r="D439" t="s">
        <v>1628</v>
      </c>
      <c r="E439" t="s">
        <v>1807</v>
      </c>
      <c r="F439">
        <v>3</v>
      </c>
      <c r="G439">
        <f t="shared" si="24"/>
        <v>3</v>
      </c>
      <c r="H439">
        <v>551.22</v>
      </c>
      <c r="I439" s="14">
        <f t="shared" si="25"/>
        <v>551.22</v>
      </c>
      <c r="J439">
        <v>0.12</v>
      </c>
      <c r="K439" s="7">
        <f t="shared" si="26"/>
        <v>0.12</v>
      </c>
      <c r="L439" t="s">
        <v>1826</v>
      </c>
      <c r="M439">
        <v>1455.2208000000001</v>
      </c>
      <c r="N439" s="14">
        <f t="shared" si="27"/>
        <v>1653.5400000000002</v>
      </c>
      <c r="O439" t="str">
        <f>VLOOKUP(E439,Store_Dim!$A$1:$E$21,3,FALSE)</f>
        <v>North</v>
      </c>
    </row>
    <row r="440" spans="1:15" x14ac:dyDescent="0.3">
      <c r="A440" t="s">
        <v>2264</v>
      </c>
      <c r="B440" s="2">
        <v>45811</v>
      </c>
      <c r="C440" t="s">
        <v>532</v>
      </c>
      <c r="D440" t="s">
        <v>1686</v>
      </c>
      <c r="E440" t="s">
        <v>1799</v>
      </c>
      <c r="F440">
        <v>2</v>
      </c>
      <c r="G440">
        <f t="shared" si="24"/>
        <v>2</v>
      </c>
      <c r="H440">
        <v>527.05999999999995</v>
      </c>
      <c r="I440" s="14">
        <f t="shared" si="25"/>
        <v>527.05999999999995</v>
      </c>
      <c r="J440">
        <v>0.17</v>
      </c>
      <c r="K440" s="7">
        <f t="shared" si="26"/>
        <v>0.17</v>
      </c>
      <c r="L440" t="s">
        <v>1826</v>
      </c>
      <c r="M440">
        <v>874.91959999999983</v>
      </c>
      <c r="N440" s="14">
        <f t="shared" si="27"/>
        <v>1053.9499999999998</v>
      </c>
      <c r="O440" t="str">
        <f>VLOOKUP(E440,Store_Dim!$A$1:$E$21,3,FALSE)</f>
        <v>South</v>
      </c>
    </row>
    <row r="441" spans="1:15" x14ac:dyDescent="0.3">
      <c r="A441" t="s">
        <v>2265</v>
      </c>
      <c r="B441" s="2">
        <v>45670</v>
      </c>
      <c r="C441" t="s">
        <v>350</v>
      </c>
      <c r="D441" t="s">
        <v>1672</v>
      </c>
      <c r="E441" t="s">
        <v>1773</v>
      </c>
      <c r="F441">
        <v>4</v>
      </c>
      <c r="G441">
        <f t="shared" si="24"/>
        <v>4</v>
      </c>
      <c r="H441">
        <v>875.41</v>
      </c>
      <c r="I441" s="14">
        <f t="shared" si="25"/>
        <v>875.41</v>
      </c>
      <c r="J441">
        <v>0.27</v>
      </c>
      <c r="K441" s="7">
        <f t="shared" si="26"/>
        <v>0.27</v>
      </c>
      <c r="L441" t="s">
        <v>1824</v>
      </c>
      <c r="M441">
        <v>2556.1972000000001</v>
      </c>
      <c r="N441" s="14">
        <f t="shared" si="27"/>
        <v>3501.37</v>
      </c>
      <c r="O441" t="str">
        <f>VLOOKUP(E441,Store_Dim!$A$1:$E$21,3,FALSE)</f>
        <v>North</v>
      </c>
    </row>
    <row r="442" spans="1:15" x14ac:dyDescent="0.3">
      <c r="A442" t="s">
        <v>2266</v>
      </c>
      <c r="B442" s="2">
        <v>45736</v>
      </c>
      <c r="C442" t="s">
        <v>40</v>
      </c>
      <c r="D442" t="s">
        <v>1718</v>
      </c>
      <c r="E442" t="s">
        <v>1752</v>
      </c>
      <c r="F442">
        <v>2</v>
      </c>
      <c r="G442">
        <f t="shared" si="24"/>
        <v>2</v>
      </c>
      <c r="H442">
        <v>226.43</v>
      </c>
      <c r="I442" s="14">
        <f t="shared" si="25"/>
        <v>226.43</v>
      </c>
      <c r="J442">
        <v>0.03</v>
      </c>
      <c r="K442" s="7">
        <f t="shared" si="26"/>
        <v>0.03</v>
      </c>
      <c r="L442" t="s">
        <v>1824</v>
      </c>
      <c r="M442">
        <v>439.27420000000001</v>
      </c>
      <c r="N442" s="14">
        <f t="shared" si="27"/>
        <v>452.83000000000004</v>
      </c>
      <c r="O442" t="str">
        <f>VLOOKUP(E442,Store_Dim!$A$1:$E$21,3,FALSE)</f>
        <v>East</v>
      </c>
    </row>
    <row r="443" spans="1:15" x14ac:dyDescent="0.3">
      <c r="A443" t="s">
        <v>2267</v>
      </c>
      <c r="B443" s="2">
        <v>45480</v>
      </c>
      <c r="C443" t="s">
        <v>141</v>
      </c>
      <c r="D443" t="s">
        <v>1706</v>
      </c>
      <c r="E443" t="s">
        <v>1773</v>
      </c>
      <c r="F443">
        <v>2</v>
      </c>
      <c r="G443">
        <f t="shared" si="24"/>
        <v>2</v>
      </c>
      <c r="H443">
        <v>285.39</v>
      </c>
      <c r="I443" s="14">
        <f t="shared" si="25"/>
        <v>285.39</v>
      </c>
      <c r="J443">
        <v>0.1</v>
      </c>
      <c r="K443" s="7">
        <f t="shared" si="26"/>
        <v>0.1</v>
      </c>
      <c r="L443" t="s">
        <v>1824</v>
      </c>
      <c r="M443">
        <v>513.702</v>
      </c>
      <c r="N443" s="14">
        <f t="shared" si="27"/>
        <v>570.67999999999995</v>
      </c>
      <c r="O443" t="str">
        <f>VLOOKUP(E443,Store_Dim!$A$1:$E$21,3,FALSE)</f>
        <v>North</v>
      </c>
    </row>
    <row r="444" spans="1:15" x14ac:dyDescent="0.3">
      <c r="A444" t="s">
        <v>2268</v>
      </c>
      <c r="B444" s="2">
        <v>45929</v>
      </c>
      <c r="C444" t="s">
        <v>1050</v>
      </c>
      <c r="D444" t="s">
        <v>1570</v>
      </c>
      <c r="E444" t="s">
        <v>1801</v>
      </c>
      <c r="F444">
        <v>2</v>
      </c>
      <c r="G444">
        <f t="shared" si="24"/>
        <v>2</v>
      </c>
      <c r="H444">
        <v>298.01</v>
      </c>
      <c r="I444" s="14">
        <f t="shared" si="25"/>
        <v>298.01</v>
      </c>
      <c r="J444">
        <v>0.05</v>
      </c>
      <c r="K444" s="7">
        <f t="shared" si="26"/>
        <v>0.05</v>
      </c>
      <c r="L444" t="s">
        <v>1824</v>
      </c>
      <c r="M444">
        <v>566.21899999999994</v>
      </c>
      <c r="N444" s="14">
        <f t="shared" si="27"/>
        <v>595.97</v>
      </c>
      <c r="O444" t="str">
        <f>VLOOKUP(E444,Store_Dim!$A$1:$E$21,3,FALSE)</f>
        <v>North</v>
      </c>
    </row>
    <row r="445" spans="1:15" x14ac:dyDescent="0.3">
      <c r="A445" t="s">
        <v>2269</v>
      </c>
      <c r="B445" s="2">
        <v>45626</v>
      </c>
      <c r="C445" t="s">
        <v>532</v>
      </c>
      <c r="D445" t="s">
        <v>1628</v>
      </c>
      <c r="E445" t="s">
        <v>1769</v>
      </c>
      <c r="F445">
        <v>4</v>
      </c>
      <c r="G445">
        <f t="shared" si="24"/>
        <v>4</v>
      </c>
      <c r="H445">
        <v>753.49</v>
      </c>
      <c r="I445" s="14">
        <f t="shared" si="25"/>
        <v>753.49</v>
      </c>
      <c r="J445">
        <v>0.26</v>
      </c>
      <c r="K445" s="7">
        <f t="shared" si="26"/>
        <v>0.26</v>
      </c>
      <c r="L445" t="s">
        <v>1829</v>
      </c>
      <c r="M445">
        <v>2230.3303999999998</v>
      </c>
      <c r="N445" s="14">
        <f t="shared" si="27"/>
        <v>3013.7</v>
      </c>
      <c r="O445" t="str">
        <f>VLOOKUP(E445,Store_Dim!$A$1:$E$21,3,FALSE)</f>
        <v>South</v>
      </c>
    </row>
    <row r="446" spans="1:15" x14ac:dyDescent="0.3">
      <c r="A446" t="s">
        <v>2270</v>
      </c>
      <c r="B446" s="2">
        <v>45460</v>
      </c>
      <c r="C446" t="s">
        <v>1501</v>
      </c>
      <c r="D446" t="s">
        <v>1704</v>
      </c>
      <c r="E446" t="s">
        <v>1794</v>
      </c>
      <c r="F446">
        <v>2</v>
      </c>
      <c r="G446">
        <f t="shared" si="24"/>
        <v>2</v>
      </c>
      <c r="H446">
        <v>130.38999999999999</v>
      </c>
      <c r="I446" s="14">
        <f t="shared" si="25"/>
        <v>130.38999999999999</v>
      </c>
      <c r="J446">
        <v>0.17</v>
      </c>
      <c r="K446" s="7">
        <f t="shared" si="26"/>
        <v>0.17</v>
      </c>
      <c r="L446" t="s">
        <v>1826</v>
      </c>
      <c r="M446">
        <v>216.44739999999999</v>
      </c>
      <c r="N446" s="14">
        <f t="shared" si="27"/>
        <v>260.60999999999996</v>
      </c>
      <c r="O446" t="str">
        <f>VLOOKUP(E446,Store_Dim!$A$1:$E$21,3,FALSE)</f>
        <v>North</v>
      </c>
    </row>
    <row r="447" spans="1:15" x14ac:dyDescent="0.3">
      <c r="A447" t="s">
        <v>2271</v>
      </c>
      <c r="B447" s="2">
        <v>45709</v>
      </c>
      <c r="C447" t="s">
        <v>1083</v>
      </c>
      <c r="D447" t="s">
        <v>1592</v>
      </c>
      <c r="E447" t="s">
        <v>1786</v>
      </c>
      <c r="F447">
        <v>4</v>
      </c>
      <c r="G447">
        <f t="shared" si="24"/>
        <v>4</v>
      </c>
      <c r="H447">
        <v>164.02</v>
      </c>
      <c r="I447" s="14">
        <f t="shared" si="25"/>
        <v>164.02</v>
      </c>
      <c r="J447">
        <v>0.01</v>
      </c>
      <c r="K447" s="7">
        <f t="shared" si="26"/>
        <v>0.01</v>
      </c>
      <c r="L447" t="s">
        <v>1826</v>
      </c>
      <c r="M447">
        <v>649.51920000000007</v>
      </c>
      <c r="N447" s="14">
        <f t="shared" si="27"/>
        <v>656.07</v>
      </c>
      <c r="O447" t="str">
        <f>VLOOKUP(E447,Store_Dim!$A$1:$E$21,3,FALSE)</f>
        <v>South</v>
      </c>
    </row>
    <row r="448" spans="1:15" x14ac:dyDescent="0.3">
      <c r="A448" t="s">
        <v>2272</v>
      </c>
      <c r="B448" s="2">
        <v>45551</v>
      </c>
      <c r="C448" t="s">
        <v>547</v>
      </c>
      <c r="D448" t="s">
        <v>1606</v>
      </c>
      <c r="E448" t="s">
        <v>1769</v>
      </c>
      <c r="F448">
        <v>2</v>
      </c>
      <c r="G448">
        <f t="shared" si="24"/>
        <v>2</v>
      </c>
      <c r="H448">
        <v>527.51</v>
      </c>
      <c r="I448" s="14">
        <f t="shared" si="25"/>
        <v>527.51</v>
      </c>
      <c r="J448">
        <v>0.18</v>
      </c>
      <c r="K448" s="7">
        <f t="shared" si="26"/>
        <v>0.18</v>
      </c>
      <c r="L448" t="s">
        <v>1826</v>
      </c>
      <c r="M448">
        <v>865.1164</v>
      </c>
      <c r="N448" s="14">
        <f t="shared" si="27"/>
        <v>1054.8399999999999</v>
      </c>
      <c r="O448" t="str">
        <f>VLOOKUP(E448,Store_Dim!$A$1:$E$21,3,FALSE)</f>
        <v>South</v>
      </c>
    </row>
    <row r="449" spans="1:15" x14ac:dyDescent="0.3">
      <c r="A449" t="s">
        <v>2273</v>
      </c>
      <c r="B449" s="2">
        <v>45939</v>
      </c>
      <c r="C449" t="s">
        <v>809</v>
      </c>
      <c r="D449" t="s">
        <v>1662</v>
      </c>
      <c r="E449" t="s">
        <v>1797</v>
      </c>
      <c r="F449">
        <v>3</v>
      </c>
      <c r="G449">
        <f t="shared" si="24"/>
        <v>3</v>
      </c>
      <c r="H449">
        <v>628.17999999999995</v>
      </c>
      <c r="I449" s="14">
        <f t="shared" si="25"/>
        <v>628.17999999999995</v>
      </c>
      <c r="J449">
        <v>0.26</v>
      </c>
      <c r="K449" s="7">
        <f t="shared" si="26"/>
        <v>0.26</v>
      </c>
      <c r="L449" t="s">
        <v>1824</v>
      </c>
      <c r="M449">
        <v>1394.5596</v>
      </c>
      <c r="N449" s="14">
        <f t="shared" si="27"/>
        <v>1884.28</v>
      </c>
      <c r="O449" t="str">
        <f>VLOOKUP(E449,Store_Dim!$A$1:$E$21,3,FALSE)</f>
        <v>East</v>
      </c>
    </row>
    <row r="450" spans="1:15" x14ac:dyDescent="0.3">
      <c r="A450" t="s">
        <v>2274</v>
      </c>
      <c r="B450" s="2">
        <v>45553</v>
      </c>
      <c r="C450" t="s">
        <v>857</v>
      </c>
      <c r="D450" t="s">
        <v>1660</v>
      </c>
      <c r="E450" t="s">
        <v>1766</v>
      </c>
      <c r="F450">
        <v>1</v>
      </c>
      <c r="G450">
        <f t="shared" si="24"/>
        <v>1</v>
      </c>
      <c r="H450">
        <v>862.31</v>
      </c>
      <c r="I450" s="14">
        <f t="shared" si="25"/>
        <v>862.31</v>
      </c>
      <c r="J450">
        <v>0.06</v>
      </c>
      <c r="K450" s="7">
        <f t="shared" si="26"/>
        <v>0.06</v>
      </c>
      <c r="L450" t="s">
        <v>1824</v>
      </c>
      <c r="M450">
        <v>810.57139999999993</v>
      </c>
      <c r="N450" s="14">
        <f t="shared" si="27"/>
        <v>862.25</v>
      </c>
      <c r="O450" t="str">
        <f>VLOOKUP(E450,Store_Dim!$A$1:$E$21,3,FALSE)</f>
        <v>North</v>
      </c>
    </row>
    <row r="451" spans="1:15" x14ac:dyDescent="0.3">
      <c r="A451" t="s">
        <v>2275</v>
      </c>
      <c r="B451" s="2">
        <v>45806</v>
      </c>
      <c r="C451" t="s">
        <v>261</v>
      </c>
      <c r="D451" t="s">
        <v>1714</v>
      </c>
      <c r="E451" t="s">
        <v>1799</v>
      </c>
      <c r="F451">
        <v>2</v>
      </c>
      <c r="G451">
        <f t="shared" ref="G451:G514" si="28">IF(F451="",1,F451)</f>
        <v>2</v>
      </c>
      <c r="H451">
        <v>541.39</v>
      </c>
      <c r="I451" s="14">
        <f t="shared" ref="I451:I514" si="29">IF(ISBLANK(H451),AVERAGE($H$2:$H$2001),H451)</f>
        <v>541.39</v>
      </c>
      <c r="J451">
        <v>0.03</v>
      </c>
      <c r="K451" s="7">
        <f t="shared" ref="K451:K514" si="30">IF(ISBLANK(J451),AVERAGE($J$2:$J$2001),J451)</f>
        <v>0.03</v>
      </c>
      <c r="L451" t="s">
        <v>1829</v>
      </c>
      <c r="M451">
        <v>1050.2965999999999</v>
      </c>
      <c r="N451" s="14">
        <f t="shared" ref="N451:N514" si="31">(I451*G451)-J451</f>
        <v>1082.75</v>
      </c>
      <c r="O451" t="str">
        <f>VLOOKUP(E451,Store_Dim!$A$1:$E$21,3,FALSE)</f>
        <v>South</v>
      </c>
    </row>
    <row r="452" spans="1:15" x14ac:dyDescent="0.3">
      <c r="A452" t="s">
        <v>2276</v>
      </c>
      <c r="B452" s="2">
        <v>45811</v>
      </c>
      <c r="C452" t="s">
        <v>1469</v>
      </c>
      <c r="D452" t="s">
        <v>1700</v>
      </c>
      <c r="E452" t="s">
        <v>1804</v>
      </c>
      <c r="F452">
        <v>3</v>
      </c>
      <c r="G452">
        <f t="shared" si="28"/>
        <v>3</v>
      </c>
      <c r="H452">
        <v>761.8</v>
      </c>
      <c r="I452" s="14">
        <f t="shared" si="29"/>
        <v>761.8</v>
      </c>
      <c r="J452">
        <v>0.06</v>
      </c>
      <c r="K452" s="7">
        <f t="shared" si="30"/>
        <v>0.06</v>
      </c>
      <c r="L452" t="s">
        <v>1829</v>
      </c>
      <c r="M452">
        <v>2148.2759999999989</v>
      </c>
      <c r="N452" s="14">
        <f t="shared" si="31"/>
        <v>2285.3399999999997</v>
      </c>
      <c r="O452" t="str">
        <f>VLOOKUP(E452,Store_Dim!$A$1:$E$21,3,FALSE)</f>
        <v>West</v>
      </c>
    </row>
    <row r="453" spans="1:15" x14ac:dyDescent="0.3">
      <c r="A453" t="s">
        <v>2277</v>
      </c>
      <c r="B453" s="2">
        <v>45508</v>
      </c>
      <c r="C453" t="s">
        <v>1310</v>
      </c>
      <c r="D453" t="s">
        <v>1646</v>
      </c>
      <c r="E453" t="s">
        <v>1761</v>
      </c>
      <c r="F453">
        <v>4</v>
      </c>
      <c r="G453">
        <f t="shared" si="28"/>
        <v>4</v>
      </c>
      <c r="H453">
        <v>829.36</v>
      </c>
      <c r="I453" s="14">
        <f t="shared" si="29"/>
        <v>829.36</v>
      </c>
      <c r="J453">
        <v>0.11</v>
      </c>
      <c r="K453" s="7">
        <f t="shared" si="30"/>
        <v>0.11</v>
      </c>
      <c r="L453" t="s">
        <v>1826</v>
      </c>
      <c r="M453">
        <v>2952.5216</v>
      </c>
      <c r="N453" s="14">
        <f t="shared" si="31"/>
        <v>3317.33</v>
      </c>
      <c r="O453" t="str">
        <f>VLOOKUP(E453,Store_Dim!$A$1:$E$21,3,FALSE)</f>
        <v>South</v>
      </c>
    </row>
    <row r="454" spans="1:15" x14ac:dyDescent="0.3">
      <c r="A454" t="s">
        <v>2278</v>
      </c>
      <c r="B454" s="2">
        <v>45460</v>
      </c>
      <c r="C454" t="s">
        <v>1257</v>
      </c>
      <c r="D454" t="s">
        <v>1594</v>
      </c>
      <c r="E454" t="s">
        <v>1804</v>
      </c>
      <c r="F454">
        <v>2</v>
      </c>
      <c r="G454">
        <f t="shared" si="28"/>
        <v>2</v>
      </c>
      <c r="H454">
        <v>425.06</v>
      </c>
      <c r="I454" s="14">
        <f t="shared" si="29"/>
        <v>425.06</v>
      </c>
      <c r="J454">
        <v>0.09</v>
      </c>
      <c r="K454" s="7">
        <f t="shared" si="30"/>
        <v>0.09</v>
      </c>
      <c r="L454" t="s">
        <v>1826</v>
      </c>
      <c r="M454">
        <v>773.60919999999999</v>
      </c>
      <c r="N454" s="14">
        <f t="shared" si="31"/>
        <v>850.03</v>
      </c>
      <c r="O454" t="str">
        <f>VLOOKUP(E454,Store_Dim!$A$1:$E$21,3,FALSE)</f>
        <v>West</v>
      </c>
    </row>
    <row r="455" spans="1:15" x14ac:dyDescent="0.3">
      <c r="A455" t="s">
        <v>2279</v>
      </c>
      <c r="B455" s="2">
        <v>45311</v>
      </c>
      <c r="C455" t="s">
        <v>438</v>
      </c>
      <c r="D455" t="s">
        <v>1658</v>
      </c>
      <c r="E455" t="s">
        <v>1752</v>
      </c>
      <c r="F455">
        <v>2</v>
      </c>
      <c r="G455">
        <f t="shared" si="28"/>
        <v>2</v>
      </c>
      <c r="H455">
        <v>911.14</v>
      </c>
      <c r="I455" s="14">
        <f t="shared" si="29"/>
        <v>911.14</v>
      </c>
      <c r="J455">
        <v>0.1</v>
      </c>
      <c r="K455" s="7">
        <f t="shared" si="30"/>
        <v>0.1</v>
      </c>
      <c r="L455" t="s">
        <v>1824</v>
      </c>
      <c r="M455">
        <v>1640.0519999999999</v>
      </c>
      <c r="N455" s="14">
        <f t="shared" si="31"/>
        <v>1822.18</v>
      </c>
      <c r="O455" t="str">
        <f>VLOOKUP(E455,Store_Dim!$A$1:$E$21,3,FALSE)</f>
        <v>East</v>
      </c>
    </row>
    <row r="456" spans="1:15" x14ac:dyDescent="0.3">
      <c r="A456" t="s">
        <v>2280</v>
      </c>
      <c r="B456" s="2">
        <v>45906</v>
      </c>
      <c r="C456" t="s">
        <v>304</v>
      </c>
      <c r="D456" t="s">
        <v>1684</v>
      </c>
      <c r="E456" t="s">
        <v>1782</v>
      </c>
      <c r="F456">
        <v>3</v>
      </c>
      <c r="G456">
        <f t="shared" si="28"/>
        <v>3</v>
      </c>
      <c r="H456">
        <v>811.96</v>
      </c>
      <c r="I456" s="14">
        <f t="shared" si="29"/>
        <v>811.96</v>
      </c>
      <c r="J456">
        <v>0.28999999999999998</v>
      </c>
      <c r="K456" s="7">
        <f t="shared" si="30"/>
        <v>0.28999999999999998</v>
      </c>
      <c r="L456" t="s">
        <v>1824</v>
      </c>
      <c r="M456">
        <v>1729.4748</v>
      </c>
      <c r="N456" s="14">
        <f t="shared" si="31"/>
        <v>2435.59</v>
      </c>
      <c r="O456" t="str">
        <f>VLOOKUP(E456,Store_Dim!$A$1:$E$21,3,FALSE)</f>
        <v>West</v>
      </c>
    </row>
    <row r="457" spans="1:15" x14ac:dyDescent="0.3">
      <c r="A457" t="s">
        <v>2281</v>
      </c>
      <c r="B457" s="2">
        <v>45380</v>
      </c>
      <c r="C457" t="s">
        <v>869</v>
      </c>
      <c r="D457" t="s">
        <v>1610</v>
      </c>
      <c r="E457" t="s">
        <v>1789</v>
      </c>
      <c r="F457">
        <v>2</v>
      </c>
      <c r="G457">
        <f t="shared" si="28"/>
        <v>2</v>
      </c>
      <c r="H457">
        <v>780.05</v>
      </c>
      <c r="I457" s="14">
        <f t="shared" si="29"/>
        <v>780.05</v>
      </c>
      <c r="J457">
        <v>0.12</v>
      </c>
      <c r="K457" s="7">
        <f t="shared" si="30"/>
        <v>0.12</v>
      </c>
      <c r="L457" t="s">
        <v>1829</v>
      </c>
      <c r="M457">
        <v>1372.8879999999999</v>
      </c>
      <c r="N457" s="14">
        <f t="shared" si="31"/>
        <v>1559.98</v>
      </c>
      <c r="O457" t="str">
        <f>VLOOKUP(E457,Store_Dim!$A$1:$E$21,3,FALSE)</f>
        <v>East</v>
      </c>
    </row>
    <row r="458" spans="1:15" x14ac:dyDescent="0.3">
      <c r="A458" t="s">
        <v>2282</v>
      </c>
      <c r="B458" s="2">
        <v>45527</v>
      </c>
      <c r="C458" t="s">
        <v>699</v>
      </c>
      <c r="D458" t="s">
        <v>1612</v>
      </c>
      <c r="E458" t="s">
        <v>1786</v>
      </c>
      <c r="F458">
        <v>4</v>
      </c>
      <c r="G458">
        <f t="shared" si="28"/>
        <v>4</v>
      </c>
      <c r="H458">
        <v>315.95</v>
      </c>
      <c r="I458" s="14">
        <f t="shared" si="29"/>
        <v>315.95</v>
      </c>
      <c r="J458">
        <v>0.19</v>
      </c>
      <c r="K458" s="7">
        <f t="shared" si="30"/>
        <v>0.19</v>
      </c>
      <c r="L458" t="s">
        <v>1829</v>
      </c>
      <c r="M458">
        <v>1023.678</v>
      </c>
      <c r="N458" s="14">
        <f t="shared" si="31"/>
        <v>1263.6099999999999</v>
      </c>
      <c r="O458" t="str">
        <f>VLOOKUP(E458,Store_Dim!$A$1:$E$21,3,FALSE)</f>
        <v>South</v>
      </c>
    </row>
    <row r="459" spans="1:15" x14ac:dyDescent="0.3">
      <c r="A459" t="s">
        <v>2283</v>
      </c>
      <c r="B459" s="2">
        <v>45796</v>
      </c>
      <c r="C459" t="s">
        <v>737</v>
      </c>
      <c r="D459" t="s">
        <v>1652</v>
      </c>
      <c r="E459" t="s">
        <v>1786</v>
      </c>
      <c r="F459">
        <v>2</v>
      </c>
      <c r="G459">
        <f t="shared" si="28"/>
        <v>2</v>
      </c>
      <c r="H459">
        <v>810.17</v>
      </c>
      <c r="I459" s="14">
        <f t="shared" si="29"/>
        <v>810.17</v>
      </c>
      <c r="J459">
        <v>0.27</v>
      </c>
      <c r="K459" s="7">
        <f t="shared" si="30"/>
        <v>0.27</v>
      </c>
      <c r="L459" t="s">
        <v>1824</v>
      </c>
      <c r="M459">
        <v>1182.8481999999999</v>
      </c>
      <c r="N459" s="14">
        <f t="shared" si="31"/>
        <v>1620.07</v>
      </c>
      <c r="O459" t="str">
        <f>VLOOKUP(E459,Store_Dim!$A$1:$E$21,3,FALSE)</f>
        <v>South</v>
      </c>
    </row>
    <row r="460" spans="1:15" x14ac:dyDescent="0.3">
      <c r="A460" t="s">
        <v>2284</v>
      </c>
      <c r="B460" s="2">
        <v>45389</v>
      </c>
      <c r="C460" t="s">
        <v>669</v>
      </c>
      <c r="D460" t="s">
        <v>1716</v>
      </c>
      <c r="E460" t="s">
        <v>1769</v>
      </c>
      <c r="F460">
        <v>3</v>
      </c>
      <c r="G460">
        <f t="shared" si="28"/>
        <v>3</v>
      </c>
      <c r="H460">
        <v>505.01</v>
      </c>
      <c r="I460" s="14">
        <f t="shared" si="29"/>
        <v>505.01</v>
      </c>
      <c r="J460">
        <v>0.02</v>
      </c>
      <c r="K460" s="7">
        <f t="shared" si="30"/>
        <v>0.02</v>
      </c>
      <c r="L460" t="s">
        <v>1826</v>
      </c>
      <c r="M460">
        <v>1484.7293999999999</v>
      </c>
      <c r="N460" s="14">
        <f t="shared" si="31"/>
        <v>1515.01</v>
      </c>
      <c r="O460" t="str">
        <f>VLOOKUP(E460,Store_Dim!$A$1:$E$21,3,FALSE)</f>
        <v>South</v>
      </c>
    </row>
    <row r="461" spans="1:15" x14ac:dyDescent="0.3">
      <c r="A461" t="s">
        <v>2285</v>
      </c>
      <c r="B461" s="2">
        <v>45315</v>
      </c>
      <c r="C461" t="s">
        <v>1440</v>
      </c>
      <c r="D461" t="s">
        <v>1692</v>
      </c>
      <c r="E461" t="s">
        <v>1807</v>
      </c>
      <c r="F461">
        <v>2</v>
      </c>
      <c r="G461">
        <f t="shared" si="28"/>
        <v>2</v>
      </c>
      <c r="H461">
        <v>736.75</v>
      </c>
      <c r="I461" s="14">
        <f t="shared" si="29"/>
        <v>736.75</v>
      </c>
      <c r="J461">
        <v>0.18</v>
      </c>
      <c r="K461" s="7">
        <f t="shared" si="30"/>
        <v>0.18</v>
      </c>
      <c r="L461" t="s">
        <v>1824</v>
      </c>
      <c r="M461">
        <v>1208.27</v>
      </c>
      <c r="N461" s="14">
        <f t="shared" si="31"/>
        <v>1473.32</v>
      </c>
      <c r="O461" t="str">
        <f>VLOOKUP(E461,Store_Dim!$A$1:$E$21,3,FALSE)</f>
        <v>North</v>
      </c>
    </row>
    <row r="462" spans="1:15" x14ac:dyDescent="0.3">
      <c r="A462" t="s">
        <v>2286</v>
      </c>
      <c r="B462" s="2">
        <v>45311</v>
      </c>
      <c r="C462" t="s">
        <v>114</v>
      </c>
      <c r="D462" t="s">
        <v>1702</v>
      </c>
      <c r="E462" t="s">
        <v>1786</v>
      </c>
      <c r="F462">
        <v>4</v>
      </c>
      <c r="G462">
        <f t="shared" si="28"/>
        <v>4</v>
      </c>
      <c r="H462">
        <v>700.31</v>
      </c>
      <c r="I462" s="14">
        <f t="shared" si="29"/>
        <v>700.31</v>
      </c>
      <c r="J462">
        <v>0.2</v>
      </c>
      <c r="K462" s="7">
        <f t="shared" si="30"/>
        <v>0.2</v>
      </c>
      <c r="L462" t="s">
        <v>1826</v>
      </c>
      <c r="M462">
        <v>2240.9920000000002</v>
      </c>
      <c r="N462" s="14">
        <f t="shared" si="31"/>
        <v>2801.04</v>
      </c>
      <c r="O462" t="str">
        <f>VLOOKUP(E462,Store_Dim!$A$1:$E$21,3,FALSE)</f>
        <v>South</v>
      </c>
    </row>
    <row r="463" spans="1:15" x14ac:dyDescent="0.3">
      <c r="A463" t="s">
        <v>2287</v>
      </c>
      <c r="B463" s="2">
        <v>45270</v>
      </c>
      <c r="C463" t="s">
        <v>444</v>
      </c>
      <c r="D463" t="s">
        <v>1730</v>
      </c>
      <c r="E463" t="s">
        <v>1792</v>
      </c>
      <c r="F463">
        <v>4</v>
      </c>
      <c r="G463">
        <f t="shared" si="28"/>
        <v>4</v>
      </c>
      <c r="H463">
        <v>202.46</v>
      </c>
      <c r="I463" s="14">
        <f t="shared" si="29"/>
        <v>202.46</v>
      </c>
      <c r="J463">
        <v>0.24</v>
      </c>
      <c r="K463" s="7">
        <f t="shared" si="30"/>
        <v>0.24</v>
      </c>
      <c r="L463" t="s">
        <v>1824</v>
      </c>
      <c r="M463">
        <v>615.47840000000008</v>
      </c>
      <c r="N463" s="14">
        <f t="shared" si="31"/>
        <v>809.6</v>
      </c>
      <c r="O463" t="str">
        <f>VLOOKUP(E463,Store_Dim!$A$1:$E$21,3,FALSE)</f>
        <v>South</v>
      </c>
    </row>
    <row r="464" spans="1:15" x14ac:dyDescent="0.3">
      <c r="A464" t="s">
        <v>2288</v>
      </c>
      <c r="B464" s="2">
        <v>45279</v>
      </c>
      <c r="C464" t="s">
        <v>846</v>
      </c>
      <c r="D464" t="s">
        <v>1722</v>
      </c>
      <c r="E464" t="s">
        <v>1757</v>
      </c>
      <c r="F464">
        <v>2</v>
      </c>
      <c r="G464">
        <f t="shared" si="28"/>
        <v>2</v>
      </c>
      <c r="H464">
        <v>291.83999999999997</v>
      </c>
      <c r="I464" s="14">
        <f t="shared" si="29"/>
        <v>291.83999999999997</v>
      </c>
      <c r="J464">
        <v>0.25</v>
      </c>
      <c r="K464" s="7">
        <f t="shared" si="30"/>
        <v>0.25</v>
      </c>
      <c r="L464" t="s">
        <v>1826</v>
      </c>
      <c r="M464">
        <v>437.76</v>
      </c>
      <c r="N464" s="14">
        <f t="shared" si="31"/>
        <v>583.42999999999995</v>
      </c>
      <c r="O464" t="str">
        <f>VLOOKUP(E464,Store_Dim!$A$1:$E$21,3,FALSE)</f>
        <v>North</v>
      </c>
    </row>
    <row r="465" spans="1:15" x14ac:dyDescent="0.3">
      <c r="A465" t="s">
        <v>2289</v>
      </c>
      <c r="B465" s="2">
        <v>45252</v>
      </c>
      <c r="C465" t="s">
        <v>544</v>
      </c>
      <c r="D465" t="s">
        <v>1742</v>
      </c>
      <c r="E465" t="s">
        <v>1773</v>
      </c>
      <c r="F465">
        <v>2</v>
      </c>
      <c r="G465">
        <f t="shared" si="28"/>
        <v>2</v>
      </c>
      <c r="H465">
        <v>261.48</v>
      </c>
      <c r="I465" s="14">
        <f t="shared" si="29"/>
        <v>261.48</v>
      </c>
      <c r="J465">
        <v>0.17</v>
      </c>
      <c r="K465" s="7">
        <f t="shared" si="30"/>
        <v>0.17</v>
      </c>
      <c r="L465" t="s">
        <v>1824</v>
      </c>
      <c r="M465">
        <v>434.05680000000001</v>
      </c>
      <c r="N465" s="14">
        <f t="shared" si="31"/>
        <v>522.79000000000008</v>
      </c>
      <c r="O465" t="str">
        <f>VLOOKUP(E465,Store_Dim!$A$1:$E$21,3,FALSE)</f>
        <v>North</v>
      </c>
    </row>
    <row r="466" spans="1:15" x14ac:dyDescent="0.3">
      <c r="A466" t="s">
        <v>2290</v>
      </c>
      <c r="B466" s="2">
        <v>45938</v>
      </c>
      <c r="C466" t="s">
        <v>948</v>
      </c>
      <c r="D466" t="s">
        <v>1620</v>
      </c>
      <c r="E466" t="s">
        <v>1799</v>
      </c>
      <c r="F466">
        <v>1</v>
      </c>
      <c r="G466">
        <f t="shared" si="28"/>
        <v>1</v>
      </c>
      <c r="H466">
        <v>850.83</v>
      </c>
      <c r="I466" s="14">
        <f t="shared" si="29"/>
        <v>850.83</v>
      </c>
      <c r="J466">
        <v>0.28000000000000003</v>
      </c>
      <c r="K466" s="7">
        <f t="shared" si="30"/>
        <v>0.28000000000000003</v>
      </c>
      <c r="L466" t="s">
        <v>1826</v>
      </c>
      <c r="M466">
        <v>612.59760000000006</v>
      </c>
      <c r="N466" s="14">
        <f t="shared" si="31"/>
        <v>850.55000000000007</v>
      </c>
      <c r="O466" t="str">
        <f>VLOOKUP(E466,Store_Dim!$A$1:$E$21,3,FALSE)</f>
        <v>South</v>
      </c>
    </row>
    <row r="467" spans="1:15" x14ac:dyDescent="0.3">
      <c r="A467" t="s">
        <v>2291</v>
      </c>
      <c r="B467" s="2">
        <v>45711</v>
      </c>
      <c r="C467" t="s">
        <v>1260</v>
      </c>
      <c r="D467" t="s">
        <v>1640</v>
      </c>
      <c r="E467" t="s">
        <v>1786</v>
      </c>
      <c r="F467">
        <v>1</v>
      </c>
      <c r="G467">
        <f t="shared" si="28"/>
        <v>1</v>
      </c>
      <c r="H467">
        <v>83.83</v>
      </c>
      <c r="I467" s="14">
        <f t="shared" si="29"/>
        <v>83.83</v>
      </c>
      <c r="J467">
        <v>0.05</v>
      </c>
      <c r="K467" s="7">
        <f t="shared" si="30"/>
        <v>0.05</v>
      </c>
      <c r="L467" t="s">
        <v>1824</v>
      </c>
      <c r="M467">
        <v>79.638499999999993</v>
      </c>
      <c r="N467" s="14">
        <f t="shared" si="31"/>
        <v>83.78</v>
      </c>
      <c r="O467" t="str">
        <f>VLOOKUP(E467,Store_Dim!$A$1:$E$21,3,FALSE)</f>
        <v>South</v>
      </c>
    </row>
    <row r="468" spans="1:15" x14ac:dyDescent="0.3">
      <c r="A468" t="s">
        <v>2292</v>
      </c>
      <c r="B468" s="2">
        <v>45713</v>
      </c>
      <c r="C468" t="s">
        <v>36</v>
      </c>
      <c r="D468" t="s">
        <v>1724</v>
      </c>
      <c r="E468" t="s">
        <v>1804</v>
      </c>
      <c r="F468">
        <v>3</v>
      </c>
      <c r="G468">
        <f t="shared" si="28"/>
        <v>3</v>
      </c>
      <c r="H468">
        <v>649.95000000000005</v>
      </c>
      <c r="I468" s="14">
        <f t="shared" si="29"/>
        <v>649.95000000000005</v>
      </c>
      <c r="J468">
        <v>0.28000000000000003</v>
      </c>
      <c r="K468" s="7">
        <f t="shared" si="30"/>
        <v>0.28000000000000003</v>
      </c>
      <c r="L468" t="s">
        <v>1829</v>
      </c>
      <c r="M468">
        <v>1403.8920000000001</v>
      </c>
      <c r="N468" s="14">
        <f t="shared" si="31"/>
        <v>1949.5700000000002</v>
      </c>
      <c r="O468" t="str">
        <f>VLOOKUP(E468,Store_Dim!$A$1:$E$21,3,FALSE)</f>
        <v>West</v>
      </c>
    </row>
    <row r="469" spans="1:15" x14ac:dyDescent="0.3">
      <c r="A469" t="s">
        <v>2293</v>
      </c>
      <c r="B469" s="2">
        <v>45565</v>
      </c>
      <c r="C469" t="s">
        <v>1145</v>
      </c>
      <c r="D469" t="s">
        <v>1694</v>
      </c>
      <c r="E469" t="s">
        <v>1776</v>
      </c>
      <c r="F469">
        <v>4</v>
      </c>
      <c r="G469">
        <f t="shared" si="28"/>
        <v>4</v>
      </c>
      <c r="H469">
        <v>934.96</v>
      </c>
      <c r="I469" s="14">
        <f t="shared" si="29"/>
        <v>934.96</v>
      </c>
      <c r="J469">
        <v>0.18</v>
      </c>
      <c r="K469" s="7">
        <f t="shared" si="30"/>
        <v>0.18</v>
      </c>
      <c r="L469" t="s">
        <v>1826</v>
      </c>
      <c r="M469">
        <v>3066.6687999999999</v>
      </c>
      <c r="N469" s="14">
        <f t="shared" si="31"/>
        <v>3739.6600000000003</v>
      </c>
      <c r="O469" t="str">
        <f>VLOOKUP(E469,Store_Dim!$A$1:$E$21,3,FALSE)</f>
        <v>East</v>
      </c>
    </row>
    <row r="470" spans="1:15" x14ac:dyDescent="0.3">
      <c r="A470" t="s">
        <v>2294</v>
      </c>
      <c r="B470" s="2">
        <v>45279</v>
      </c>
      <c r="C470" t="s">
        <v>672</v>
      </c>
      <c r="D470" t="s">
        <v>1582</v>
      </c>
      <c r="E470" t="s">
        <v>1799</v>
      </c>
      <c r="F470">
        <v>1</v>
      </c>
      <c r="G470">
        <f t="shared" si="28"/>
        <v>1</v>
      </c>
      <c r="H470">
        <v>880.89</v>
      </c>
      <c r="I470" s="14">
        <f t="shared" si="29"/>
        <v>880.89</v>
      </c>
      <c r="J470">
        <v>0.13</v>
      </c>
      <c r="K470" s="7">
        <f t="shared" si="30"/>
        <v>0.13</v>
      </c>
      <c r="L470" t="s">
        <v>1829</v>
      </c>
      <c r="M470">
        <v>766.37429999999995</v>
      </c>
      <c r="N470" s="14">
        <f t="shared" si="31"/>
        <v>880.76</v>
      </c>
      <c r="O470" t="str">
        <f>VLOOKUP(E470,Store_Dim!$A$1:$E$21,3,FALSE)</f>
        <v>South</v>
      </c>
    </row>
    <row r="471" spans="1:15" x14ac:dyDescent="0.3">
      <c r="A471" t="s">
        <v>2295</v>
      </c>
      <c r="B471" s="2">
        <v>45614</v>
      </c>
      <c r="C471" t="s">
        <v>1469</v>
      </c>
      <c r="D471" t="s">
        <v>1744</v>
      </c>
      <c r="E471" t="s">
        <v>1782</v>
      </c>
      <c r="F471">
        <v>4</v>
      </c>
      <c r="G471">
        <f t="shared" si="28"/>
        <v>4</v>
      </c>
      <c r="H471">
        <v>610.6</v>
      </c>
      <c r="I471" s="14">
        <f t="shared" si="29"/>
        <v>610.6</v>
      </c>
      <c r="J471">
        <v>0.1</v>
      </c>
      <c r="K471" s="7">
        <f t="shared" si="30"/>
        <v>0.1</v>
      </c>
      <c r="L471" t="s">
        <v>1826</v>
      </c>
      <c r="M471">
        <v>2198.16</v>
      </c>
      <c r="N471" s="14">
        <f t="shared" si="31"/>
        <v>2442.3000000000002</v>
      </c>
      <c r="O471" t="str">
        <f>VLOOKUP(E471,Store_Dim!$A$1:$E$21,3,FALSE)</f>
        <v>West</v>
      </c>
    </row>
    <row r="472" spans="1:15" x14ac:dyDescent="0.3">
      <c r="A472" t="s">
        <v>2296</v>
      </c>
      <c r="B472" s="2">
        <v>45912</v>
      </c>
      <c r="C472" t="s">
        <v>275</v>
      </c>
      <c r="D472" t="s">
        <v>1604</v>
      </c>
      <c r="E472" t="s">
        <v>1810</v>
      </c>
      <c r="F472">
        <v>1</v>
      </c>
      <c r="G472">
        <f t="shared" si="28"/>
        <v>1</v>
      </c>
      <c r="H472">
        <v>514.19000000000005</v>
      </c>
      <c r="I472" s="14">
        <f t="shared" si="29"/>
        <v>514.19000000000005</v>
      </c>
      <c r="J472">
        <v>0.2</v>
      </c>
      <c r="K472" s="7">
        <f t="shared" si="30"/>
        <v>0.2</v>
      </c>
      <c r="L472" t="s">
        <v>1824</v>
      </c>
      <c r="M472">
        <v>411.35200000000009</v>
      </c>
      <c r="N472" s="14">
        <f t="shared" si="31"/>
        <v>513.99</v>
      </c>
      <c r="O472" t="str">
        <f>VLOOKUP(E472,Store_Dim!$A$1:$E$21,3,FALSE)</f>
        <v>East</v>
      </c>
    </row>
    <row r="473" spans="1:15" x14ac:dyDescent="0.3">
      <c r="A473" t="s">
        <v>2297</v>
      </c>
      <c r="B473" s="2">
        <v>45688</v>
      </c>
      <c r="C473" t="s">
        <v>1243</v>
      </c>
      <c r="D473" t="s">
        <v>1622</v>
      </c>
      <c r="E473" t="s">
        <v>1797</v>
      </c>
      <c r="F473">
        <v>1</v>
      </c>
      <c r="G473">
        <f t="shared" si="28"/>
        <v>1</v>
      </c>
      <c r="H473">
        <v>546.20000000000005</v>
      </c>
      <c r="I473" s="14">
        <f t="shared" si="29"/>
        <v>546.20000000000005</v>
      </c>
      <c r="J473">
        <v>0.22</v>
      </c>
      <c r="K473" s="7">
        <f t="shared" si="30"/>
        <v>0.22</v>
      </c>
      <c r="L473" t="s">
        <v>1826</v>
      </c>
      <c r="M473">
        <v>426.03600000000012</v>
      </c>
      <c r="N473" s="14">
        <f t="shared" si="31"/>
        <v>545.98</v>
      </c>
      <c r="O473" t="str">
        <f>VLOOKUP(E473,Store_Dim!$A$1:$E$21,3,FALSE)</f>
        <v>East</v>
      </c>
    </row>
    <row r="474" spans="1:15" x14ac:dyDescent="0.3">
      <c r="A474" t="s">
        <v>2298</v>
      </c>
      <c r="B474" s="2">
        <v>45591</v>
      </c>
      <c r="C474" t="s">
        <v>646</v>
      </c>
      <c r="D474" t="s">
        <v>1622</v>
      </c>
      <c r="E474" t="s">
        <v>1752</v>
      </c>
      <c r="F474">
        <v>3</v>
      </c>
      <c r="G474">
        <f t="shared" si="28"/>
        <v>3</v>
      </c>
      <c r="H474">
        <v>416.01</v>
      </c>
      <c r="I474" s="14">
        <f t="shared" si="29"/>
        <v>416.01</v>
      </c>
      <c r="J474">
        <v>0.02</v>
      </c>
      <c r="K474" s="7">
        <f t="shared" si="30"/>
        <v>0.02</v>
      </c>
      <c r="L474" t="s">
        <v>1824</v>
      </c>
      <c r="M474">
        <v>1223.0694000000001</v>
      </c>
      <c r="N474" s="14">
        <f t="shared" si="31"/>
        <v>1248.01</v>
      </c>
      <c r="O474" t="str">
        <f>VLOOKUP(E474,Store_Dim!$A$1:$E$21,3,FALSE)</f>
        <v>East</v>
      </c>
    </row>
    <row r="475" spans="1:15" x14ac:dyDescent="0.3">
      <c r="A475" t="s">
        <v>2299</v>
      </c>
      <c r="B475" s="2">
        <v>45864</v>
      </c>
      <c r="C475" t="s">
        <v>1199</v>
      </c>
      <c r="D475" t="s">
        <v>1696</v>
      </c>
      <c r="E475" t="s">
        <v>1789</v>
      </c>
      <c r="F475">
        <v>1</v>
      </c>
      <c r="G475">
        <f t="shared" si="28"/>
        <v>1</v>
      </c>
      <c r="H475">
        <v>30.94</v>
      </c>
      <c r="I475" s="14">
        <f t="shared" si="29"/>
        <v>30.94</v>
      </c>
      <c r="J475">
        <v>0.21</v>
      </c>
      <c r="K475" s="7">
        <f t="shared" si="30"/>
        <v>0.21</v>
      </c>
      <c r="L475" t="s">
        <v>1829</v>
      </c>
      <c r="M475">
        <v>24.442599999999999</v>
      </c>
      <c r="N475" s="14">
        <f t="shared" si="31"/>
        <v>30.73</v>
      </c>
      <c r="O475" t="str">
        <f>VLOOKUP(E475,Store_Dim!$A$1:$E$21,3,FALSE)</f>
        <v>East</v>
      </c>
    </row>
    <row r="476" spans="1:15" x14ac:dyDescent="0.3">
      <c r="A476" t="s">
        <v>2300</v>
      </c>
      <c r="B476" s="2">
        <v>45875</v>
      </c>
      <c r="C476" t="s">
        <v>654</v>
      </c>
      <c r="D476" t="s">
        <v>1664</v>
      </c>
      <c r="E476" t="s">
        <v>1804</v>
      </c>
      <c r="F476">
        <v>3</v>
      </c>
      <c r="G476">
        <f t="shared" si="28"/>
        <v>3</v>
      </c>
      <c r="H476">
        <v>666.39</v>
      </c>
      <c r="I476" s="14">
        <f t="shared" si="29"/>
        <v>666.39</v>
      </c>
      <c r="J476">
        <v>0.21</v>
      </c>
      <c r="K476" s="7">
        <f t="shared" si="30"/>
        <v>0.21</v>
      </c>
      <c r="L476" t="s">
        <v>1829</v>
      </c>
      <c r="M476">
        <v>1579.3443</v>
      </c>
      <c r="N476" s="14">
        <f t="shared" si="31"/>
        <v>1998.96</v>
      </c>
      <c r="O476" t="str">
        <f>VLOOKUP(E476,Store_Dim!$A$1:$E$21,3,FALSE)</f>
        <v>West</v>
      </c>
    </row>
    <row r="477" spans="1:15" x14ac:dyDescent="0.3">
      <c r="A477" t="s">
        <v>2301</v>
      </c>
      <c r="B477" s="2">
        <v>45797</v>
      </c>
      <c r="C477" t="s">
        <v>553</v>
      </c>
      <c r="D477" t="s">
        <v>1710</v>
      </c>
      <c r="E477" t="s">
        <v>1789</v>
      </c>
      <c r="F477">
        <v>2</v>
      </c>
      <c r="G477">
        <f t="shared" si="28"/>
        <v>2</v>
      </c>
      <c r="H477">
        <v>145.26</v>
      </c>
      <c r="I477" s="14">
        <f t="shared" si="29"/>
        <v>145.26</v>
      </c>
      <c r="J477">
        <v>0.19</v>
      </c>
      <c r="K477" s="7">
        <f t="shared" si="30"/>
        <v>0.19</v>
      </c>
      <c r="L477" t="s">
        <v>1826</v>
      </c>
      <c r="M477">
        <v>235.3212</v>
      </c>
      <c r="N477" s="14">
        <f t="shared" si="31"/>
        <v>290.33</v>
      </c>
      <c r="O477" t="str">
        <f>VLOOKUP(E477,Store_Dim!$A$1:$E$21,3,FALSE)</f>
        <v>East</v>
      </c>
    </row>
    <row r="478" spans="1:15" x14ac:dyDescent="0.3">
      <c r="A478" t="s">
        <v>2302</v>
      </c>
      <c r="B478" s="2">
        <v>45364</v>
      </c>
      <c r="C478" t="s">
        <v>411</v>
      </c>
      <c r="D478" t="s">
        <v>1730</v>
      </c>
      <c r="E478" t="s">
        <v>1773</v>
      </c>
      <c r="F478">
        <v>4</v>
      </c>
      <c r="G478">
        <f t="shared" si="28"/>
        <v>4</v>
      </c>
      <c r="H478">
        <v>940.77</v>
      </c>
      <c r="I478" s="14">
        <f t="shared" si="29"/>
        <v>940.77</v>
      </c>
      <c r="J478">
        <v>0.24</v>
      </c>
      <c r="K478" s="7">
        <f t="shared" si="30"/>
        <v>0.24</v>
      </c>
      <c r="L478" t="s">
        <v>1829</v>
      </c>
      <c r="M478">
        <v>2859.9407999999999</v>
      </c>
      <c r="N478" s="14">
        <f t="shared" si="31"/>
        <v>3762.84</v>
      </c>
      <c r="O478" t="str">
        <f>VLOOKUP(E478,Store_Dim!$A$1:$E$21,3,FALSE)</f>
        <v>North</v>
      </c>
    </row>
    <row r="479" spans="1:15" x14ac:dyDescent="0.3">
      <c r="A479" t="s">
        <v>2303</v>
      </c>
      <c r="B479" s="2">
        <v>45700</v>
      </c>
      <c r="C479" t="s">
        <v>1446</v>
      </c>
      <c r="D479" t="s">
        <v>1640</v>
      </c>
      <c r="E479" t="s">
        <v>1807</v>
      </c>
      <c r="F479">
        <v>1</v>
      </c>
      <c r="G479">
        <f t="shared" si="28"/>
        <v>1</v>
      </c>
      <c r="H479">
        <v>708.88</v>
      </c>
      <c r="I479" s="14">
        <f t="shared" si="29"/>
        <v>708.88</v>
      </c>
      <c r="J479">
        <v>0.09</v>
      </c>
      <c r="K479" s="7">
        <f t="shared" si="30"/>
        <v>0.09</v>
      </c>
      <c r="L479" t="s">
        <v>1824</v>
      </c>
      <c r="M479">
        <v>645.08080000000007</v>
      </c>
      <c r="N479" s="14">
        <f t="shared" si="31"/>
        <v>708.79</v>
      </c>
      <c r="O479" t="str">
        <f>VLOOKUP(E479,Store_Dim!$A$1:$E$21,3,FALSE)</f>
        <v>North</v>
      </c>
    </row>
    <row r="480" spans="1:15" x14ac:dyDescent="0.3">
      <c r="A480" t="s">
        <v>2304</v>
      </c>
      <c r="B480" s="2">
        <v>45924</v>
      </c>
      <c r="C480" t="s">
        <v>969</v>
      </c>
      <c r="D480" t="s">
        <v>1608</v>
      </c>
      <c r="E480" t="s">
        <v>1761</v>
      </c>
      <c r="F480">
        <v>1</v>
      </c>
      <c r="G480">
        <f t="shared" si="28"/>
        <v>1</v>
      </c>
      <c r="H480">
        <v>790.73</v>
      </c>
      <c r="I480" s="14">
        <f t="shared" si="29"/>
        <v>790.73</v>
      </c>
      <c r="J480">
        <v>0.24</v>
      </c>
      <c r="K480" s="7">
        <f t="shared" si="30"/>
        <v>0.24</v>
      </c>
      <c r="L480" t="s">
        <v>1826</v>
      </c>
      <c r="M480">
        <v>600.95479999999998</v>
      </c>
      <c r="N480" s="14">
        <f t="shared" si="31"/>
        <v>790.49</v>
      </c>
      <c r="O480" t="str">
        <f>VLOOKUP(E480,Store_Dim!$A$1:$E$21,3,FALSE)</f>
        <v>South</v>
      </c>
    </row>
    <row r="481" spans="1:15" x14ac:dyDescent="0.3">
      <c r="A481" t="s">
        <v>2305</v>
      </c>
      <c r="B481" s="2">
        <v>45574</v>
      </c>
      <c r="C481" t="s">
        <v>1389</v>
      </c>
      <c r="D481" t="s">
        <v>1578</v>
      </c>
      <c r="E481" t="s">
        <v>1786</v>
      </c>
      <c r="F481">
        <v>3</v>
      </c>
      <c r="G481">
        <f t="shared" si="28"/>
        <v>3</v>
      </c>
      <c r="H481">
        <v>635.13</v>
      </c>
      <c r="I481" s="14">
        <f t="shared" si="29"/>
        <v>635.13</v>
      </c>
      <c r="J481">
        <v>0.09</v>
      </c>
      <c r="K481" s="7">
        <f t="shared" si="30"/>
        <v>0.09</v>
      </c>
      <c r="L481" t="s">
        <v>1826</v>
      </c>
      <c r="M481">
        <v>1733.9049</v>
      </c>
      <c r="N481" s="14">
        <f t="shared" si="31"/>
        <v>1905.3</v>
      </c>
      <c r="O481" t="str">
        <f>VLOOKUP(E481,Store_Dim!$A$1:$E$21,3,FALSE)</f>
        <v>South</v>
      </c>
    </row>
    <row r="482" spans="1:15" x14ac:dyDescent="0.3">
      <c r="A482" t="s">
        <v>2306</v>
      </c>
      <c r="B482" s="2">
        <v>45233</v>
      </c>
      <c r="C482" t="s">
        <v>849</v>
      </c>
      <c r="D482" t="s">
        <v>1734</v>
      </c>
      <c r="E482" t="s">
        <v>1799</v>
      </c>
      <c r="F482">
        <v>1</v>
      </c>
      <c r="G482">
        <f t="shared" si="28"/>
        <v>1</v>
      </c>
      <c r="H482">
        <v>744.88</v>
      </c>
      <c r="I482" s="14">
        <f t="shared" si="29"/>
        <v>744.88</v>
      </c>
      <c r="J482">
        <v>0.15</v>
      </c>
      <c r="K482" s="7">
        <f t="shared" si="30"/>
        <v>0.15</v>
      </c>
      <c r="L482" t="s">
        <v>1829</v>
      </c>
      <c r="M482">
        <v>633.14800000000002</v>
      </c>
      <c r="N482" s="14">
        <f t="shared" si="31"/>
        <v>744.73</v>
      </c>
      <c r="O482" t="str">
        <f>VLOOKUP(E482,Store_Dim!$A$1:$E$21,3,FALSE)</f>
        <v>South</v>
      </c>
    </row>
    <row r="483" spans="1:15" x14ac:dyDescent="0.3">
      <c r="A483" t="s">
        <v>2307</v>
      </c>
      <c r="B483" s="2">
        <v>45745</v>
      </c>
      <c r="C483" t="s">
        <v>604</v>
      </c>
      <c r="D483" t="s">
        <v>1604</v>
      </c>
      <c r="E483" t="s">
        <v>1757</v>
      </c>
      <c r="F483">
        <v>3</v>
      </c>
      <c r="G483">
        <f t="shared" si="28"/>
        <v>3</v>
      </c>
      <c r="H483">
        <v>205.34</v>
      </c>
      <c r="I483" s="14">
        <f t="shared" si="29"/>
        <v>205.34</v>
      </c>
      <c r="J483">
        <v>0.25</v>
      </c>
      <c r="K483" s="7">
        <f t="shared" si="30"/>
        <v>0.25</v>
      </c>
      <c r="L483" t="s">
        <v>1824</v>
      </c>
      <c r="M483">
        <v>462.01499999999999</v>
      </c>
      <c r="N483" s="14">
        <f t="shared" si="31"/>
        <v>615.77</v>
      </c>
      <c r="O483" t="str">
        <f>VLOOKUP(E483,Store_Dim!$A$1:$E$21,3,FALSE)</f>
        <v>North</v>
      </c>
    </row>
    <row r="484" spans="1:15" x14ac:dyDescent="0.3">
      <c r="A484" t="s">
        <v>2308</v>
      </c>
      <c r="B484" s="2">
        <v>45851</v>
      </c>
      <c r="C484" t="s">
        <v>1301</v>
      </c>
      <c r="D484" t="s">
        <v>1606</v>
      </c>
      <c r="E484" t="s">
        <v>1782</v>
      </c>
      <c r="F484">
        <v>2</v>
      </c>
      <c r="G484">
        <f t="shared" si="28"/>
        <v>2</v>
      </c>
      <c r="H484">
        <v>756.8</v>
      </c>
      <c r="I484" s="14">
        <f t="shared" si="29"/>
        <v>756.8</v>
      </c>
      <c r="J484">
        <v>0.15</v>
      </c>
      <c r="K484" s="7">
        <f t="shared" si="30"/>
        <v>0.15</v>
      </c>
      <c r="L484" t="s">
        <v>1824</v>
      </c>
      <c r="M484">
        <v>1286.56</v>
      </c>
      <c r="N484" s="14">
        <f t="shared" si="31"/>
        <v>1513.4499999999998</v>
      </c>
      <c r="O484" t="str">
        <f>VLOOKUP(E484,Store_Dim!$A$1:$E$21,3,FALSE)</f>
        <v>West</v>
      </c>
    </row>
    <row r="485" spans="1:15" x14ac:dyDescent="0.3">
      <c r="A485" t="s">
        <v>2309</v>
      </c>
      <c r="B485" s="2">
        <v>45308</v>
      </c>
      <c r="C485" t="s">
        <v>172</v>
      </c>
      <c r="D485" t="s">
        <v>1590</v>
      </c>
      <c r="E485" t="s">
        <v>1789</v>
      </c>
      <c r="F485">
        <v>1</v>
      </c>
      <c r="G485">
        <f t="shared" si="28"/>
        <v>1</v>
      </c>
      <c r="H485">
        <v>771.73</v>
      </c>
      <c r="I485" s="14">
        <f t="shared" si="29"/>
        <v>771.73</v>
      </c>
      <c r="J485">
        <v>0.2</v>
      </c>
      <c r="K485" s="7">
        <f t="shared" si="30"/>
        <v>0.2</v>
      </c>
      <c r="L485" t="s">
        <v>1824</v>
      </c>
      <c r="M485">
        <v>617.38400000000001</v>
      </c>
      <c r="N485" s="14">
        <f t="shared" si="31"/>
        <v>771.53</v>
      </c>
      <c r="O485" t="str">
        <f>VLOOKUP(E485,Store_Dim!$A$1:$E$21,3,FALSE)</f>
        <v>East</v>
      </c>
    </row>
    <row r="486" spans="1:15" x14ac:dyDescent="0.3">
      <c r="A486" t="s">
        <v>2310</v>
      </c>
      <c r="B486" s="2">
        <v>45639</v>
      </c>
      <c r="C486" t="s">
        <v>1475</v>
      </c>
      <c r="D486" t="s">
        <v>1680</v>
      </c>
      <c r="E486" t="s">
        <v>1807</v>
      </c>
      <c r="F486">
        <v>1</v>
      </c>
      <c r="G486">
        <f t="shared" si="28"/>
        <v>1</v>
      </c>
      <c r="H486">
        <v>440.19</v>
      </c>
      <c r="I486" s="14">
        <f t="shared" si="29"/>
        <v>440.19</v>
      </c>
      <c r="J486">
        <v>0.03</v>
      </c>
      <c r="K486" s="7">
        <f t="shared" si="30"/>
        <v>0.03</v>
      </c>
      <c r="L486" t="s">
        <v>1826</v>
      </c>
      <c r="M486">
        <v>426.98430000000002</v>
      </c>
      <c r="N486" s="14">
        <f t="shared" si="31"/>
        <v>440.16</v>
      </c>
      <c r="O486" t="str">
        <f>VLOOKUP(E486,Store_Dim!$A$1:$E$21,3,FALSE)</f>
        <v>North</v>
      </c>
    </row>
    <row r="487" spans="1:15" x14ac:dyDescent="0.3">
      <c r="A487" t="s">
        <v>2311</v>
      </c>
      <c r="B487" s="2">
        <v>45919</v>
      </c>
      <c r="C487" t="s">
        <v>181</v>
      </c>
      <c r="D487" t="s">
        <v>1553</v>
      </c>
      <c r="E487" t="s">
        <v>1761</v>
      </c>
      <c r="F487">
        <v>2</v>
      </c>
      <c r="G487">
        <f t="shared" si="28"/>
        <v>2</v>
      </c>
      <c r="H487">
        <v>409</v>
      </c>
      <c r="I487" s="14">
        <f t="shared" si="29"/>
        <v>409</v>
      </c>
      <c r="J487">
        <v>0.17</v>
      </c>
      <c r="K487" s="7">
        <f t="shared" si="30"/>
        <v>0.17</v>
      </c>
      <c r="L487" t="s">
        <v>1824</v>
      </c>
      <c r="M487">
        <v>678.93999999999994</v>
      </c>
      <c r="N487" s="14">
        <f t="shared" si="31"/>
        <v>817.83</v>
      </c>
      <c r="O487" t="str">
        <f>VLOOKUP(E487,Store_Dim!$A$1:$E$21,3,FALSE)</f>
        <v>South</v>
      </c>
    </row>
    <row r="488" spans="1:15" x14ac:dyDescent="0.3">
      <c r="A488" t="s">
        <v>2312</v>
      </c>
      <c r="B488" s="2">
        <v>45333</v>
      </c>
      <c r="C488" t="s">
        <v>1077</v>
      </c>
      <c r="D488" t="s">
        <v>1624</v>
      </c>
      <c r="E488" t="s">
        <v>1813</v>
      </c>
      <c r="F488">
        <v>3</v>
      </c>
      <c r="G488">
        <f t="shared" si="28"/>
        <v>3</v>
      </c>
      <c r="H488">
        <v>134.58000000000001</v>
      </c>
      <c r="I488" s="14">
        <f t="shared" si="29"/>
        <v>134.58000000000001</v>
      </c>
      <c r="J488">
        <v>0.04</v>
      </c>
      <c r="K488" s="7">
        <f t="shared" si="30"/>
        <v>0.04</v>
      </c>
      <c r="L488" t="s">
        <v>1829</v>
      </c>
      <c r="M488">
        <v>387.59039999999999</v>
      </c>
      <c r="N488" s="14">
        <f t="shared" si="31"/>
        <v>403.7</v>
      </c>
      <c r="O488" t="str">
        <f>VLOOKUP(E488,Store_Dim!$A$1:$E$21,3,FALSE)</f>
        <v>East</v>
      </c>
    </row>
    <row r="489" spans="1:15" x14ac:dyDescent="0.3">
      <c r="A489" t="s">
        <v>2313</v>
      </c>
      <c r="B489" s="2">
        <v>45811</v>
      </c>
      <c r="C489" t="s">
        <v>1092</v>
      </c>
      <c r="D489" t="s">
        <v>1626</v>
      </c>
      <c r="E489" t="s">
        <v>1779</v>
      </c>
      <c r="F489">
        <v>4</v>
      </c>
      <c r="G489">
        <f t="shared" si="28"/>
        <v>4</v>
      </c>
      <c r="H489">
        <v>284.44</v>
      </c>
      <c r="I489" s="14">
        <f t="shared" si="29"/>
        <v>284.44</v>
      </c>
      <c r="J489">
        <v>0.02</v>
      </c>
      <c r="K489" s="7">
        <f t="shared" si="30"/>
        <v>0.02</v>
      </c>
      <c r="L489" t="s">
        <v>1824</v>
      </c>
      <c r="M489">
        <v>1115.0047999999999</v>
      </c>
      <c r="N489" s="14">
        <f t="shared" si="31"/>
        <v>1137.74</v>
      </c>
      <c r="O489" t="str">
        <f>VLOOKUP(E489,Store_Dim!$A$1:$E$21,3,FALSE)</f>
        <v>South</v>
      </c>
    </row>
    <row r="490" spans="1:15" x14ac:dyDescent="0.3">
      <c r="A490" t="s">
        <v>2314</v>
      </c>
      <c r="B490" s="2">
        <v>45726</v>
      </c>
      <c r="C490" t="s">
        <v>1260</v>
      </c>
      <c r="D490" t="s">
        <v>1694</v>
      </c>
      <c r="E490" t="s">
        <v>1797</v>
      </c>
      <c r="F490">
        <v>4</v>
      </c>
      <c r="G490">
        <f t="shared" si="28"/>
        <v>4</v>
      </c>
      <c r="H490">
        <v>922.69</v>
      </c>
      <c r="I490" s="14">
        <f t="shared" si="29"/>
        <v>922.69</v>
      </c>
      <c r="J490">
        <v>0.16</v>
      </c>
      <c r="K490" s="7">
        <f t="shared" si="30"/>
        <v>0.16</v>
      </c>
      <c r="L490" t="s">
        <v>1824</v>
      </c>
      <c r="M490">
        <v>3100.2384000000002</v>
      </c>
      <c r="N490" s="14">
        <f t="shared" si="31"/>
        <v>3690.6000000000004</v>
      </c>
      <c r="O490" t="str">
        <f>VLOOKUP(E490,Store_Dim!$A$1:$E$21,3,FALSE)</f>
        <v>East</v>
      </c>
    </row>
    <row r="491" spans="1:15" x14ac:dyDescent="0.3">
      <c r="A491" t="s">
        <v>2315</v>
      </c>
      <c r="B491" s="2">
        <v>45644</v>
      </c>
      <c r="C491" t="s">
        <v>875</v>
      </c>
      <c r="D491" t="s">
        <v>1620</v>
      </c>
      <c r="E491" t="s">
        <v>1776</v>
      </c>
      <c r="F491">
        <v>2</v>
      </c>
      <c r="G491">
        <f t="shared" si="28"/>
        <v>2</v>
      </c>
      <c r="H491">
        <v>992.55</v>
      </c>
      <c r="I491" s="14">
        <f t="shared" si="29"/>
        <v>992.55</v>
      </c>
      <c r="J491">
        <v>0.28000000000000003</v>
      </c>
      <c r="K491" s="7">
        <f t="shared" si="30"/>
        <v>0.28000000000000003</v>
      </c>
      <c r="L491" t="s">
        <v>1824</v>
      </c>
      <c r="M491">
        <v>1429.2719999999999</v>
      </c>
      <c r="N491" s="14">
        <f t="shared" si="31"/>
        <v>1984.82</v>
      </c>
      <c r="O491" t="str">
        <f>VLOOKUP(E491,Store_Dim!$A$1:$E$21,3,FALSE)</f>
        <v>East</v>
      </c>
    </row>
    <row r="492" spans="1:15" x14ac:dyDescent="0.3">
      <c r="A492" t="s">
        <v>2316</v>
      </c>
      <c r="B492" s="2">
        <v>45371</v>
      </c>
      <c r="C492" t="s">
        <v>1298</v>
      </c>
      <c r="D492" t="s">
        <v>1726</v>
      </c>
      <c r="E492" t="s">
        <v>1810</v>
      </c>
      <c r="F492">
        <v>1</v>
      </c>
      <c r="G492">
        <f t="shared" si="28"/>
        <v>1</v>
      </c>
      <c r="H492">
        <v>170.43</v>
      </c>
      <c r="I492" s="14">
        <f t="shared" si="29"/>
        <v>170.43</v>
      </c>
      <c r="J492">
        <v>0.03</v>
      </c>
      <c r="K492" s="7">
        <f t="shared" si="30"/>
        <v>0.03</v>
      </c>
      <c r="L492" t="s">
        <v>1824</v>
      </c>
      <c r="M492">
        <v>165.31710000000001</v>
      </c>
      <c r="N492" s="14">
        <f t="shared" si="31"/>
        <v>170.4</v>
      </c>
      <c r="O492" t="str">
        <f>VLOOKUP(E492,Store_Dim!$A$1:$E$21,3,FALSE)</f>
        <v>East</v>
      </c>
    </row>
    <row r="493" spans="1:15" x14ac:dyDescent="0.3">
      <c r="A493" t="s">
        <v>2317</v>
      </c>
      <c r="B493" s="2">
        <v>45462</v>
      </c>
      <c r="C493" t="s">
        <v>722</v>
      </c>
      <c r="D493" t="s">
        <v>1692</v>
      </c>
      <c r="E493" t="s">
        <v>1761</v>
      </c>
      <c r="F493">
        <v>3</v>
      </c>
      <c r="G493">
        <f t="shared" si="28"/>
        <v>3</v>
      </c>
      <c r="H493">
        <v>480.51</v>
      </c>
      <c r="I493" s="14">
        <f t="shared" si="29"/>
        <v>480.51</v>
      </c>
      <c r="J493">
        <v>0.03</v>
      </c>
      <c r="K493" s="7">
        <f t="shared" si="30"/>
        <v>0.03</v>
      </c>
      <c r="L493" t="s">
        <v>1824</v>
      </c>
      <c r="M493">
        <v>1398.2841000000001</v>
      </c>
      <c r="N493" s="14">
        <f t="shared" si="31"/>
        <v>1441.5</v>
      </c>
      <c r="O493" t="str">
        <f>VLOOKUP(E493,Store_Dim!$A$1:$E$21,3,FALSE)</f>
        <v>South</v>
      </c>
    </row>
    <row r="494" spans="1:15" x14ac:dyDescent="0.3">
      <c r="A494" t="s">
        <v>2318</v>
      </c>
      <c r="B494" s="2">
        <v>45632</v>
      </c>
      <c r="C494" t="s">
        <v>523</v>
      </c>
      <c r="D494" t="s">
        <v>1646</v>
      </c>
      <c r="E494" t="s">
        <v>1779</v>
      </c>
      <c r="F494">
        <v>2</v>
      </c>
      <c r="G494">
        <f t="shared" si="28"/>
        <v>2</v>
      </c>
      <c r="H494">
        <v>955.66</v>
      </c>
      <c r="I494" s="14">
        <f t="shared" si="29"/>
        <v>955.66</v>
      </c>
      <c r="J494">
        <v>0.28999999999999998</v>
      </c>
      <c r="K494" s="7">
        <f t="shared" si="30"/>
        <v>0.28999999999999998</v>
      </c>
      <c r="L494" t="s">
        <v>1829</v>
      </c>
      <c r="M494">
        <v>1357.0372</v>
      </c>
      <c r="N494" s="14">
        <f t="shared" si="31"/>
        <v>1911.03</v>
      </c>
      <c r="O494" t="str">
        <f>VLOOKUP(E494,Store_Dim!$A$1:$E$21,3,FALSE)</f>
        <v>South</v>
      </c>
    </row>
    <row r="495" spans="1:15" x14ac:dyDescent="0.3">
      <c r="A495" t="s">
        <v>2319</v>
      </c>
      <c r="B495" s="2">
        <v>45863</v>
      </c>
      <c r="C495" t="s">
        <v>1395</v>
      </c>
      <c r="D495" t="s">
        <v>1692</v>
      </c>
      <c r="E495" t="s">
        <v>1752</v>
      </c>
      <c r="F495">
        <v>2</v>
      </c>
      <c r="G495">
        <f t="shared" si="28"/>
        <v>2</v>
      </c>
      <c r="H495">
        <v>488.02</v>
      </c>
      <c r="I495" s="14">
        <f t="shared" si="29"/>
        <v>488.02</v>
      </c>
      <c r="J495">
        <v>0.27</v>
      </c>
      <c r="K495" s="7">
        <f t="shared" si="30"/>
        <v>0.27</v>
      </c>
      <c r="L495" t="s">
        <v>1826</v>
      </c>
      <c r="M495">
        <v>712.50919999999996</v>
      </c>
      <c r="N495" s="14">
        <f t="shared" si="31"/>
        <v>975.77</v>
      </c>
      <c r="O495" t="str">
        <f>VLOOKUP(E495,Store_Dim!$A$1:$E$21,3,FALSE)</f>
        <v>East</v>
      </c>
    </row>
    <row r="496" spans="1:15" x14ac:dyDescent="0.3">
      <c r="A496" t="s">
        <v>2320</v>
      </c>
      <c r="B496" s="2">
        <v>45501</v>
      </c>
      <c r="C496" t="s">
        <v>770</v>
      </c>
      <c r="D496" t="s">
        <v>1584</v>
      </c>
      <c r="E496" t="s">
        <v>1752</v>
      </c>
      <c r="F496">
        <v>1</v>
      </c>
      <c r="G496">
        <f t="shared" si="28"/>
        <v>1</v>
      </c>
      <c r="H496">
        <v>917.17</v>
      </c>
      <c r="I496" s="14">
        <f t="shared" si="29"/>
        <v>917.17</v>
      </c>
      <c r="J496">
        <v>0.13</v>
      </c>
      <c r="K496" s="7">
        <f t="shared" si="30"/>
        <v>0.13</v>
      </c>
      <c r="L496" t="s">
        <v>1829</v>
      </c>
      <c r="M496">
        <v>797.93790000000001</v>
      </c>
      <c r="N496" s="14">
        <f t="shared" si="31"/>
        <v>917.04</v>
      </c>
      <c r="O496" t="str">
        <f>VLOOKUP(E496,Store_Dim!$A$1:$E$21,3,FALSE)</f>
        <v>East</v>
      </c>
    </row>
    <row r="497" spans="1:15" x14ac:dyDescent="0.3">
      <c r="A497" t="s">
        <v>2321</v>
      </c>
      <c r="B497" s="2">
        <v>45568</v>
      </c>
      <c r="C497" t="s">
        <v>1020</v>
      </c>
      <c r="D497" t="s">
        <v>1562</v>
      </c>
      <c r="E497" t="s">
        <v>1773</v>
      </c>
      <c r="F497">
        <v>2</v>
      </c>
      <c r="G497">
        <f t="shared" si="28"/>
        <v>2</v>
      </c>
      <c r="H497">
        <v>406.46</v>
      </c>
      <c r="I497" s="14">
        <f t="shared" si="29"/>
        <v>406.46</v>
      </c>
      <c r="J497">
        <v>0.3</v>
      </c>
      <c r="K497" s="7">
        <f t="shared" si="30"/>
        <v>0.3</v>
      </c>
      <c r="L497" t="s">
        <v>1826</v>
      </c>
      <c r="M497">
        <v>569.04399999999998</v>
      </c>
      <c r="N497" s="14">
        <f t="shared" si="31"/>
        <v>812.62</v>
      </c>
      <c r="O497" t="str">
        <f>VLOOKUP(E497,Store_Dim!$A$1:$E$21,3,FALSE)</f>
        <v>North</v>
      </c>
    </row>
    <row r="498" spans="1:15" x14ac:dyDescent="0.3">
      <c r="A498" t="s">
        <v>2322</v>
      </c>
      <c r="B498" s="2">
        <v>45238</v>
      </c>
      <c r="C498" t="s">
        <v>746</v>
      </c>
      <c r="D498" t="s">
        <v>1738</v>
      </c>
      <c r="E498" t="s">
        <v>1752</v>
      </c>
      <c r="F498">
        <v>2</v>
      </c>
      <c r="G498">
        <f t="shared" si="28"/>
        <v>2</v>
      </c>
      <c r="H498">
        <v>264.39</v>
      </c>
      <c r="I498" s="14">
        <f t="shared" si="29"/>
        <v>264.39</v>
      </c>
      <c r="J498">
        <v>0.11</v>
      </c>
      <c r="K498" s="7">
        <f t="shared" si="30"/>
        <v>0.11</v>
      </c>
      <c r="L498" t="s">
        <v>1829</v>
      </c>
      <c r="M498">
        <v>470.61419999999998</v>
      </c>
      <c r="N498" s="14">
        <f t="shared" si="31"/>
        <v>528.66999999999996</v>
      </c>
      <c r="O498" t="str">
        <f>VLOOKUP(E498,Store_Dim!$A$1:$E$21,3,FALSE)</f>
        <v>East</v>
      </c>
    </row>
    <row r="499" spans="1:15" x14ac:dyDescent="0.3">
      <c r="A499" t="s">
        <v>2323</v>
      </c>
      <c r="B499" s="2">
        <v>45754</v>
      </c>
      <c r="C499" t="s">
        <v>628</v>
      </c>
      <c r="D499" t="s">
        <v>1684</v>
      </c>
      <c r="E499" t="s">
        <v>1804</v>
      </c>
      <c r="F499">
        <v>1</v>
      </c>
      <c r="G499">
        <f t="shared" si="28"/>
        <v>1</v>
      </c>
      <c r="H499">
        <v>414.97</v>
      </c>
      <c r="I499" s="14">
        <f t="shared" si="29"/>
        <v>414.97</v>
      </c>
      <c r="J499">
        <v>0.22</v>
      </c>
      <c r="K499" s="7">
        <f t="shared" si="30"/>
        <v>0.22</v>
      </c>
      <c r="L499" t="s">
        <v>1826</v>
      </c>
      <c r="M499">
        <v>323.67660000000001</v>
      </c>
      <c r="N499" s="14">
        <f t="shared" si="31"/>
        <v>414.75</v>
      </c>
      <c r="O499" t="str">
        <f>VLOOKUP(E499,Store_Dim!$A$1:$E$21,3,FALSE)</f>
        <v>West</v>
      </c>
    </row>
    <row r="500" spans="1:15" x14ac:dyDescent="0.3">
      <c r="A500" t="s">
        <v>2324</v>
      </c>
      <c r="B500" s="2">
        <v>45280</v>
      </c>
      <c r="C500" t="s">
        <v>493</v>
      </c>
      <c r="D500" t="s">
        <v>1598</v>
      </c>
      <c r="E500" t="s">
        <v>1794</v>
      </c>
      <c r="F500">
        <v>2</v>
      </c>
      <c r="G500">
        <f t="shared" si="28"/>
        <v>2</v>
      </c>
      <c r="H500">
        <v>583.51</v>
      </c>
      <c r="I500" s="14">
        <f t="shared" si="29"/>
        <v>583.51</v>
      </c>
      <c r="J500">
        <v>0.2</v>
      </c>
      <c r="K500" s="7">
        <f t="shared" si="30"/>
        <v>0.2</v>
      </c>
      <c r="L500" t="s">
        <v>1829</v>
      </c>
      <c r="M500">
        <v>933.61599999999999</v>
      </c>
      <c r="N500" s="14">
        <f t="shared" si="31"/>
        <v>1166.82</v>
      </c>
      <c r="O500" t="str">
        <f>VLOOKUP(E500,Store_Dim!$A$1:$E$21,3,FALSE)</f>
        <v>North</v>
      </c>
    </row>
    <row r="501" spans="1:15" x14ac:dyDescent="0.3">
      <c r="A501" t="s">
        <v>2325</v>
      </c>
      <c r="B501" s="2">
        <v>45911</v>
      </c>
      <c r="C501" t="s">
        <v>55</v>
      </c>
      <c r="D501" t="s">
        <v>1610</v>
      </c>
      <c r="E501" t="s">
        <v>1807</v>
      </c>
      <c r="F501">
        <v>1</v>
      </c>
      <c r="G501">
        <f t="shared" si="28"/>
        <v>1</v>
      </c>
      <c r="H501">
        <v>659.27</v>
      </c>
      <c r="I501" s="14">
        <f t="shared" si="29"/>
        <v>659.27</v>
      </c>
      <c r="J501">
        <v>0.15</v>
      </c>
      <c r="K501" s="7">
        <f t="shared" si="30"/>
        <v>0.15</v>
      </c>
      <c r="L501" t="s">
        <v>1826</v>
      </c>
      <c r="M501">
        <v>560.37950000000001</v>
      </c>
      <c r="N501" s="14">
        <f t="shared" si="31"/>
        <v>659.12</v>
      </c>
      <c r="O501" t="str">
        <f>VLOOKUP(E501,Store_Dim!$A$1:$E$21,3,FALSE)</f>
        <v>North</v>
      </c>
    </row>
    <row r="502" spans="1:15" x14ac:dyDescent="0.3">
      <c r="A502" t="s">
        <v>2326</v>
      </c>
      <c r="B502" s="2">
        <v>45627</v>
      </c>
      <c r="C502" t="s">
        <v>1377</v>
      </c>
      <c r="D502" t="s">
        <v>1549</v>
      </c>
      <c r="E502" t="s">
        <v>1769</v>
      </c>
      <c r="F502">
        <v>4</v>
      </c>
      <c r="G502">
        <f t="shared" si="28"/>
        <v>4</v>
      </c>
      <c r="H502">
        <v>106.66</v>
      </c>
      <c r="I502" s="14">
        <f t="shared" si="29"/>
        <v>106.66</v>
      </c>
      <c r="J502">
        <v>0.2</v>
      </c>
      <c r="K502" s="7">
        <f t="shared" si="30"/>
        <v>0.2</v>
      </c>
      <c r="L502" t="s">
        <v>1829</v>
      </c>
      <c r="M502">
        <v>341.31200000000001</v>
      </c>
      <c r="N502" s="14">
        <f t="shared" si="31"/>
        <v>426.44</v>
      </c>
      <c r="O502" t="str">
        <f>VLOOKUP(E502,Store_Dim!$A$1:$E$21,3,FALSE)</f>
        <v>South</v>
      </c>
    </row>
    <row r="503" spans="1:15" x14ac:dyDescent="0.3">
      <c r="A503" t="s">
        <v>2327</v>
      </c>
      <c r="B503" s="2">
        <v>45617</v>
      </c>
      <c r="C503" t="s">
        <v>544</v>
      </c>
      <c r="D503" t="s">
        <v>1568</v>
      </c>
      <c r="E503" t="s">
        <v>1773</v>
      </c>
      <c r="F503">
        <v>4</v>
      </c>
      <c r="G503">
        <f t="shared" si="28"/>
        <v>4</v>
      </c>
      <c r="H503">
        <v>168.55</v>
      </c>
      <c r="I503" s="14">
        <f t="shared" si="29"/>
        <v>168.55</v>
      </c>
      <c r="J503">
        <v>0.15</v>
      </c>
      <c r="K503" s="7">
        <f t="shared" si="30"/>
        <v>0.15</v>
      </c>
      <c r="L503" t="s">
        <v>1826</v>
      </c>
      <c r="M503">
        <v>573.07000000000005</v>
      </c>
      <c r="N503" s="14">
        <f t="shared" si="31"/>
        <v>674.05000000000007</v>
      </c>
      <c r="O503" t="str">
        <f>VLOOKUP(E503,Store_Dim!$A$1:$E$21,3,FALSE)</f>
        <v>North</v>
      </c>
    </row>
    <row r="504" spans="1:15" x14ac:dyDescent="0.3">
      <c r="A504" t="s">
        <v>2328</v>
      </c>
      <c r="B504" s="2">
        <v>45899</v>
      </c>
      <c r="C504" t="s">
        <v>1501</v>
      </c>
      <c r="D504" t="s">
        <v>1636</v>
      </c>
      <c r="E504" t="s">
        <v>1761</v>
      </c>
      <c r="F504">
        <v>1</v>
      </c>
      <c r="G504">
        <f t="shared" si="28"/>
        <v>1</v>
      </c>
      <c r="H504">
        <v>230.53</v>
      </c>
      <c r="I504" s="14">
        <f t="shared" si="29"/>
        <v>230.53</v>
      </c>
      <c r="J504">
        <v>0.06</v>
      </c>
      <c r="K504" s="7">
        <f t="shared" si="30"/>
        <v>0.06</v>
      </c>
      <c r="L504" t="s">
        <v>1829</v>
      </c>
      <c r="M504">
        <v>216.69820000000001</v>
      </c>
      <c r="N504" s="14">
        <f t="shared" si="31"/>
        <v>230.47</v>
      </c>
      <c r="O504" t="str">
        <f>VLOOKUP(E504,Store_Dim!$A$1:$E$21,3,FALSE)</f>
        <v>South</v>
      </c>
    </row>
    <row r="505" spans="1:15" x14ac:dyDescent="0.3">
      <c r="A505" t="s">
        <v>2329</v>
      </c>
      <c r="B505" s="2">
        <v>45889</v>
      </c>
      <c r="C505" t="s">
        <v>40</v>
      </c>
      <c r="D505" t="s">
        <v>1656</v>
      </c>
      <c r="E505" t="s">
        <v>1757</v>
      </c>
      <c r="F505">
        <v>2</v>
      </c>
      <c r="G505">
        <f t="shared" si="28"/>
        <v>2</v>
      </c>
      <c r="H505">
        <v>355.41</v>
      </c>
      <c r="I505" s="14">
        <f t="shared" si="29"/>
        <v>355.41</v>
      </c>
      <c r="J505">
        <v>0.13</v>
      </c>
      <c r="K505" s="7">
        <f t="shared" si="30"/>
        <v>0.13</v>
      </c>
      <c r="L505" t="s">
        <v>1829</v>
      </c>
      <c r="M505">
        <v>618.41340000000002</v>
      </c>
      <c r="N505" s="14">
        <f t="shared" si="31"/>
        <v>710.69</v>
      </c>
      <c r="O505" t="str">
        <f>VLOOKUP(E505,Store_Dim!$A$1:$E$21,3,FALSE)</f>
        <v>North</v>
      </c>
    </row>
    <row r="506" spans="1:15" x14ac:dyDescent="0.3">
      <c r="A506" t="s">
        <v>2330</v>
      </c>
      <c r="B506" s="2">
        <v>45943</v>
      </c>
      <c r="C506" t="s">
        <v>556</v>
      </c>
      <c r="D506" t="s">
        <v>1642</v>
      </c>
      <c r="E506" t="s">
        <v>1761</v>
      </c>
      <c r="F506">
        <v>3</v>
      </c>
      <c r="G506">
        <f t="shared" si="28"/>
        <v>3</v>
      </c>
      <c r="H506">
        <v>843.44</v>
      </c>
      <c r="I506" s="14">
        <f t="shared" si="29"/>
        <v>843.44</v>
      </c>
      <c r="J506">
        <v>0.22</v>
      </c>
      <c r="K506" s="7">
        <f t="shared" si="30"/>
        <v>0.22</v>
      </c>
      <c r="L506" t="s">
        <v>1824</v>
      </c>
      <c r="M506">
        <v>1973.6496</v>
      </c>
      <c r="N506" s="14">
        <f t="shared" si="31"/>
        <v>2530.1000000000004</v>
      </c>
      <c r="O506" t="str">
        <f>VLOOKUP(E506,Store_Dim!$A$1:$E$21,3,FALSE)</f>
        <v>South</v>
      </c>
    </row>
    <row r="507" spans="1:15" x14ac:dyDescent="0.3">
      <c r="A507" t="s">
        <v>2331</v>
      </c>
      <c r="B507" s="2">
        <v>45306</v>
      </c>
      <c r="C507" t="s">
        <v>544</v>
      </c>
      <c r="D507" t="s">
        <v>1738</v>
      </c>
      <c r="E507" t="s">
        <v>1757</v>
      </c>
      <c r="F507">
        <v>1</v>
      </c>
      <c r="G507">
        <f t="shared" si="28"/>
        <v>1</v>
      </c>
      <c r="H507">
        <v>301.60000000000002</v>
      </c>
      <c r="I507" s="14">
        <f t="shared" si="29"/>
        <v>301.60000000000002</v>
      </c>
      <c r="J507">
        <v>0.27</v>
      </c>
      <c r="K507" s="7">
        <f t="shared" si="30"/>
        <v>0.27</v>
      </c>
      <c r="L507" t="s">
        <v>1824</v>
      </c>
      <c r="M507">
        <v>220.16800000000001</v>
      </c>
      <c r="N507" s="14">
        <f t="shared" si="31"/>
        <v>301.33000000000004</v>
      </c>
      <c r="O507" t="str">
        <f>VLOOKUP(E507,Store_Dim!$A$1:$E$21,3,FALSE)</f>
        <v>North</v>
      </c>
    </row>
    <row r="508" spans="1:15" x14ac:dyDescent="0.3">
      <c r="A508" t="s">
        <v>2332</v>
      </c>
      <c r="B508" s="2">
        <v>45772</v>
      </c>
      <c r="C508" t="s">
        <v>164</v>
      </c>
      <c r="D508" t="s">
        <v>1726</v>
      </c>
      <c r="E508" t="s">
        <v>1761</v>
      </c>
      <c r="F508">
        <v>3</v>
      </c>
      <c r="G508">
        <f t="shared" si="28"/>
        <v>3</v>
      </c>
      <c r="H508">
        <v>21.59</v>
      </c>
      <c r="I508" s="14">
        <f t="shared" si="29"/>
        <v>21.59</v>
      </c>
      <c r="J508">
        <v>0.16</v>
      </c>
      <c r="K508" s="7">
        <f t="shared" si="30"/>
        <v>0.16</v>
      </c>
      <c r="L508" t="s">
        <v>1829</v>
      </c>
      <c r="M508">
        <v>54.406799999999997</v>
      </c>
      <c r="N508" s="14">
        <f t="shared" si="31"/>
        <v>64.61</v>
      </c>
      <c r="O508" t="str">
        <f>VLOOKUP(E508,Store_Dim!$A$1:$E$21,3,FALSE)</f>
        <v>South</v>
      </c>
    </row>
    <row r="509" spans="1:15" x14ac:dyDescent="0.3">
      <c r="A509" t="s">
        <v>2333</v>
      </c>
      <c r="B509" s="2">
        <v>45346</v>
      </c>
      <c r="C509" t="s">
        <v>690</v>
      </c>
      <c r="D509" t="s">
        <v>1574</v>
      </c>
      <c r="E509" t="s">
        <v>1761</v>
      </c>
      <c r="F509">
        <v>4</v>
      </c>
      <c r="G509">
        <f t="shared" si="28"/>
        <v>4</v>
      </c>
      <c r="H509">
        <v>284.24</v>
      </c>
      <c r="I509" s="14">
        <f t="shared" si="29"/>
        <v>284.24</v>
      </c>
      <c r="J509">
        <v>0.09</v>
      </c>
      <c r="K509" s="7">
        <f t="shared" si="30"/>
        <v>0.09</v>
      </c>
      <c r="L509" t="s">
        <v>1824</v>
      </c>
      <c r="M509">
        <v>1034.6335999999999</v>
      </c>
      <c r="N509" s="14">
        <f t="shared" si="31"/>
        <v>1136.8700000000001</v>
      </c>
      <c r="O509" t="str">
        <f>VLOOKUP(E509,Store_Dim!$A$1:$E$21,3,FALSE)</f>
        <v>South</v>
      </c>
    </row>
    <row r="510" spans="1:15" x14ac:dyDescent="0.3">
      <c r="A510" t="s">
        <v>2334</v>
      </c>
      <c r="B510" s="2">
        <v>45656</v>
      </c>
      <c r="C510" t="s">
        <v>1151</v>
      </c>
      <c r="D510" t="s">
        <v>1555</v>
      </c>
      <c r="E510" t="s">
        <v>1786</v>
      </c>
      <c r="F510">
        <v>1</v>
      </c>
      <c r="G510">
        <f t="shared" si="28"/>
        <v>1</v>
      </c>
      <c r="H510">
        <v>191.6</v>
      </c>
      <c r="I510" s="14">
        <f t="shared" si="29"/>
        <v>191.6</v>
      </c>
      <c r="J510">
        <v>0.27</v>
      </c>
      <c r="K510" s="7">
        <f t="shared" si="30"/>
        <v>0.27</v>
      </c>
      <c r="L510" t="s">
        <v>1826</v>
      </c>
      <c r="M510">
        <v>139.86799999999999</v>
      </c>
      <c r="N510" s="14">
        <f t="shared" si="31"/>
        <v>191.32999999999998</v>
      </c>
      <c r="O510" t="str">
        <f>VLOOKUP(E510,Store_Dim!$A$1:$E$21,3,FALSE)</f>
        <v>South</v>
      </c>
    </row>
    <row r="511" spans="1:15" x14ac:dyDescent="0.3">
      <c r="A511" t="s">
        <v>2335</v>
      </c>
      <c r="B511" s="2">
        <v>45762</v>
      </c>
      <c r="C511" t="s">
        <v>981</v>
      </c>
      <c r="D511" t="s">
        <v>1704</v>
      </c>
      <c r="E511" t="s">
        <v>1794</v>
      </c>
      <c r="F511">
        <v>2</v>
      </c>
      <c r="G511">
        <f t="shared" si="28"/>
        <v>2</v>
      </c>
      <c r="H511">
        <v>616.97</v>
      </c>
      <c r="I511" s="14">
        <f t="shared" si="29"/>
        <v>616.97</v>
      </c>
      <c r="J511">
        <v>0.22</v>
      </c>
      <c r="K511" s="7">
        <f t="shared" si="30"/>
        <v>0.22</v>
      </c>
      <c r="L511" t="s">
        <v>1824</v>
      </c>
      <c r="M511">
        <v>962.47320000000002</v>
      </c>
      <c r="N511" s="14">
        <f t="shared" si="31"/>
        <v>1233.72</v>
      </c>
      <c r="O511" t="str">
        <f>VLOOKUP(E511,Store_Dim!$A$1:$E$21,3,FALSE)</f>
        <v>North</v>
      </c>
    </row>
    <row r="512" spans="1:15" x14ac:dyDescent="0.3">
      <c r="A512" t="s">
        <v>2336</v>
      </c>
      <c r="B512" s="2">
        <v>45580</v>
      </c>
      <c r="C512" t="s">
        <v>559</v>
      </c>
      <c r="D512" t="s">
        <v>1604</v>
      </c>
      <c r="E512" t="s">
        <v>1789</v>
      </c>
      <c r="F512">
        <v>3</v>
      </c>
      <c r="G512">
        <f t="shared" si="28"/>
        <v>3</v>
      </c>
      <c r="H512">
        <v>125.68</v>
      </c>
      <c r="I512" s="14">
        <f t="shared" si="29"/>
        <v>125.68</v>
      </c>
      <c r="J512">
        <v>0.26</v>
      </c>
      <c r="K512" s="7">
        <f t="shared" si="30"/>
        <v>0.26</v>
      </c>
      <c r="L512" t="s">
        <v>1829</v>
      </c>
      <c r="M512">
        <v>279.00959999999998</v>
      </c>
      <c r="N512" s="14">
        <f t="shared" si="31"/>
        <v>376.78000000000003</v>
      </c>
      <c r="O512" t="str">
        <f>VLOOKUP(E512,Store_Dim!$A$1:$E$21,3,FALSE)</f>
        <v>East</v>
      </c>
    </row>
    <row r="513" spans="1:15" x14ac:dyDescent="0.3">
      <c r="A513" t="s">
        <v>2337</v>
      </c>
      <c r="B513" s="2">
        <v>45676</v>
      </c>
      <c r="C513" t="s">
        <v>1104</v>
      </c>
      <c r="D513" t="s">
        <v>1634</v>
      </c>
      <c r="E513" t="s">
        <v>1769</v>
      </c>
      <c r="F513">
        <v>3</v>
      </c>
      <c r="G513">
        <f t="shared" si="28"/>
        <v>3</v>
      </c>
      <c r="H513">
        <v>307.48</v>
      </c>
      <c r="I513" s="14">
        <f t="shared" si="29"/>
        <v>307.48</v>
      </c>
      <c r="J513">
        <v>0.24</v>
      </c>
      <c r="K513" s="7">
        <f t="shared" si="30"/>
        <v>0.24</v>
      </c>
      <c r="L513" t="s">
        <v>1824</v>
      </c>
      <c r="M513">
        <v>701.0544000000001</v>
      </c>
      <c r="N513" s="14">
        <f t="shared" si="31"/>
        <v>922.2</v>
      </c>
      <c r="O513" t="str">
        <f>VLOOKUP(E513,Store_Dim!$A$1:$E$21,3,FALSE)</f>
        <v>South</v>
      </c>
    </row>
    <row r="514" spans="1:15" x14ac:dyDescent="0.3">
      <c r="A514" t="s">
        <v>2338</v>
      </c>
      <c r="B514" s="2">
        <v>45495</v>
      </c>
      <c r="C514" t="s">
        <v>942</v>
      </c>
      <c r="D514" t="s">
        <v>1549</v>
      </c>
      <c r="E514" t="s">
        <v>1813</v>
      </c>
      <c r="F514">
        <v>1</v>
      </c>
      <c r="G514">
        <f t="shared" si="28"/>
        <v>1</v>
      </c>
      <c r="H514">
        <v>505.23</v>
      </c>
      <c r="I514" s="14">
        <f t="shared" si="29"/>
        <v>505.23</v>
      </c>
      <c r="J514">
        <v>0.11</v>
      </c>
      <c r="K514" s="7">
        <f t="shared" si="30"/>
        <v>0.11</v>
      </c>
      <c r="L514" t="s">
        <v>1824</v>
      </c>
      <c r="M514">
        <v>449.65469999999999</v>
      </c>
      <c r="N514" s="14">
        <f t="shared" si="31"/>
        <v>505.12</v>
      </c>
      <c r="O514" t="str">
        <f>VLOOKUP(E514,Store_Dim!$A$1:$E$21,3,FALSE)</f>
        <v>East</v>
      </c>
    </row>
    <row r="515" spans="1:15" x14ac:dyDescent="0.3">
      <c r="A515" t="s">
        <v>2339</v>
      </c>
      <c r="B515" s="2">
        <v>45735</v>
      </c>
      <c r="C515" t="s">
        <v>1142</v>
      </c>
      <c r="D515" t="s">
        <v>1638</v>
      </c>
      <c r="E515" t="s">
        <v>1804</v>
      </c>
      <c r="F515">
        <v>1</v>
      </c>
      <c r="G515">
        <f t="shared" ref="G515:G578" si="32">IF(F515="",1,F515)</f>
        <v>1</v>
      </c>
      <c r="H515">
        <v>853.12</v>
      </c>
      <c r="I515" s="14">
        <f t="shared" ref="I515:I578" si="33">IF(ISBLANK(H515),AVERAGE($H$2:$H$2001),H515)</f>
        <v>853.12</v>
      </c>
      <c r="J515">
        <v>0.19</v>
      </c>
      <c r="K515" s="7">
        <f t="shared" ref="K515:K578" si="34">IF(ISBLANK(J515),AVERAGE($J$2:$J$2001),J515)</f>
        <v>0.19</v>
      </c>
      <c r="L515" t="s">
        <v>1829</v>
      </c>
      <c r="M515">
        <v>691.02719999999999</v>
      </c>
      <c r="N515" s="14">
        <f t="shared" ref="N515:N578" si="35">(I515*G515)-J515</f>
        <v>852.93</v>
      </c>
      <c r="O515" t="str">
        <f>VLOOKUP(E515,Store_Dim!$A$1:$E$21,3,FALSE)</f>
        <v>West</v>
      </c>
    </row>
    <row r="516" spans="1:15" x14ac:dyDescent="0.3">
      <c r="A516" t="s">
        <v>2340</v>
      </c>
      <c r="B516" s="2">
        <v>45312</v>
      </c>
      <c r="C516" t="s">
        <v>444</v>
      </c>
      <c r="D516" t="s">
        <v>1543</v>
      </c>
      <c r="E516" t="s">
        <v>1779</v>
      </c>
      <c r="F516">
        <v>4</v>
      </c>
      <c r="G516">
        <f t="shared" si="32"/>
        <v>4</v>
      </c>
      <c r="H516">
        <v>191.65</v>
      </c>
      <c r="I516" s="14">
        <f t="shared" si="33"/>
        <v>191.65</v>
      </c>
      <c r="J516">
        <v>0.19</v>
      </c>
      <c r="K516" s="7">
        <f t="shared" si="34"/>
        <v>0.19</v>
      </c>
      <c r="L516" t="s">
        <v>1826</v>
      </c>
      <c r="M516">
        <v>620.94600000000003</v>
      </c>
      <c r="N516" s="14">
        <f t="shared" si="35"/>
        <v>766.41</v>
      </c>
      <c r="O516" t="str">
        <f>VLOOKUP(E516,Store_Dim!$A$1:$E$21,3,FALSE)</f>
        <v>South</v>
      </c>
    </row>
    <row r="517" spans="1:15" x14ac:dyDescent="0.3">
      <c r="A517" t="s">
        <v>2341</v>
      </c>
      <c r="B517" s="2">
        <v>45286</v>
      </c>
      <c r="C517" t="s">
        <v>535</v>
      </c>
      <c r="D517" t="s">
        <v>1642</v>
      </c>
      <c r="E517" t="s">
        <v>1766</v>
      </c>
      <c r="F517">
        <v>1</v>
      </c>
      <c r="G517">
        <f t="shared" si="32"/>
        <v>1</v>
      </c>
      <c r="H517">
        <v>169.69</v>
      </c>
      <c r="I517" s="14">
        <f t="shared" si="33"/>
        <v>169.69</v>
      </c>
      <c r="J517">
        <v>0.22</v>
      </c>
      <c r="K517" s="7">
        <f t="shared" si="34"/>
        <v>0.22</v>
      </c>
      <c r="L517" t="s">
        <v>1824</v>
      </c>
      <c r="M517">
        <v>132.35820000000001</v>
      </c>
      <c r="N517" s="14">
        <f t="shared" si="35"/>
        <v>169.47</v>
      </c>
      <c r="O517" t="str">
        <f>VLOOKUP(E517,Store_Dim!$A$1:$E$21,3,FALSE)</f>
        <v>North</v>
      </c>
    </row>
    <row r="518" spans="1:15" x14ac:dyDescent="0.3">
      <c r="A518" t="s">
        <v>2342</v>
      </c>
      <c r="B518" s="2">
        <v>45372</v>
      </c>
      <c r="C518" t="s">
        <v>579</v>
      </c>
      <c r="D518" t="s">
        <v>1672</v>
      </c>
      <c r="E518" t="s">
        <v>1799</v>
      </c>
      <c r="F518">
        <v>1</v>
      </c>
      <c r="G518">
        <f t="shared" si="32"/>
        <v>1</v>
      </c>
      <c r="H518">
        <v>145.43</v>
      </c>
      <c r="I518" s="14">
        <f t="shared" si="33"/>
        <v>145.43</v>
      </c>
      <c r="J518">
        <v>0.08</v>
      </c>
      <c r="K518" s="7">
        <f t="shared" si="34"/>
        <v>0.08</v>
      </c>
      <c r="L518" t="s">
        <v>1824</v>
      </c>
      <c r="M518">
        <v>133.79560000000001</v>
      </c>
      <c r="N518" s="14">
        <f t="shared" si="35"/>
        <v>145.35</v>
      </c>
      <c r="O518" t="str">
        <f>VLOOKUP(E518,Store_Dim!$A$1:$E$21,3,FALSE)</f>
        <v>South</v>
      </c>
    </row>
    <row r="519" spans="1:15" x14ac:dyDescent="0.3">
      <c r="A519" t="s">
        <v>2343</v>
      </c>
      <c r="B519" s="2">
        <v>45633</v>
      </c>
      <c r="C519" t="s">
        <v>304</v>
      </c>
      <c r="D519" t="s">
        <v>1734</v>
      </c>
      <c r="E519" t="s">
        <v>1794</v>
      </c>
      <c r="F519">
        <v>4</v>
      </c>
      <c r="G519">
        <f t="shared" si="32"/>
        <v>4</v>
      </c>
      <c r="H519">
        <v>828.35</v>
      </c>
      <c r="I519" s="14">
        <f t="shared" si="33"/>
        <v>828.35</v>
      </c>
      <c r="J519">
        <v>0.17</v>
      </c>
      <c r="K519" s="7">
        <f t="shared" si="34"/>
        <v>0.17</v>
      </c>
      <c r="L519" t="s">
        <v>1824</v>
      </c>
      <c r="M519">
        <v>2750.1219999999998</v>
      </c>
      <c r="N519" s="14">
        <f t="shared" si="35"/>
        <v>3313.23</v>
      </c>
      <c r="O519" t="str">
        <f>VLOOKUP(E519,Store_Dim!$A$1:$E$21,3,FALSE)</f>
        <v>North</v>
      </c>
    </row>
    <row r="520" spans="1:15" x14ac:dyDescent="0.3">
      <c r="A520" t="s">
        <v>2344</v>
      </c>
      <c r="B520" s="2">
        <v>45598</v>
      </c>
      <c r="C520" t="s">
        <v>1133</v>
      </c>
      <c r="D520" t="s">
        <v>1738</v>
      </c>
      <c r="E520" t="s">
        <v>1779</v>
      </c>
      <c r="F520">
        <v>3</v>
      </c>
      <c r="G520">
        <f t="shared" si="32"/>
        <v>3</v>
      </c>
      <c r="H520">
        <v>268.76</v>
      </c>
      <c r="I520" s="14">
        <f t="shared" si="33"/>
        <v>268.76</v>
      </c>
      <c r="J520">
        <v>0.01</v>
      </c>
      <c r="K520" s="7">
        <f t="shared" si="34"/>
        <v>0.01</v>
      </c>
      <c r="L520" t="s">
        <v>1826</v>
      </c>
      <c r="M520">
        <v>798.21719999999993</v>
      </c>
      <c r="N520" s="14">
        <f t="shared" si="35"/>
        <v>806.27</v>
      </c>
      <c r="O520" t="str">
        <f>VLOOKUP(E520,Store_Dim!$A$1:$E$21,3,FALSE)</f>
        <v>South</v>
      </c>
    </row>
    <row r="521" spans="1:15" x14ac:dyDescent="0.3">
      <c r="A521" t="s">
        <v>2345</v>
      </c>
      <c r="B521" s="2">
        <v>45495</v>
      </c>
      <c r="C521" t="s">
        <v>749</v>
      </c>
      <c r="D521" t="s">
        <v>1724</v>
      </c>
      <c r="E521" t="s">
        <v>1752</v>
      </c>
      <c r="F521">
        <v>4</v>
      </c>
      <c r="G521">
        <f t="shared" si="32"/>
        <v>4</v>
      </c>
      <c r="H521">
        <v>370.09</v>
      </c>
      <c r="I521" s="14">
        <f t="shared" si="33"/>
        <v>370.09</v>
      </c>
      <c r="J521">
        <v>0.22</v>
      </c>
      <c r="K521" s="7">
        <f t="shared" si="34"/>
        <v>0.22</v>
      </c>
      <c r="L521" t="s">
        <v>1829</v>
      </c>
      <c r="M521">
        <v>1154.6808000000001</v>
      </c>
      <c r="N521" s="14">
        <f t="shared" si="35"/>
        <v>1480.1399999999999</v>
      </c>
      <c r="O521" t="str">
        <f>VLOOKUP(E521,Store_Dim!$A$1:$E$21,3,FALSE)</f>
        <v>East</v>
      </c>
    </row>
    <row r="522" spans="1:15" x14ac:dyDescent="0.3">
      <c r="A522" t="s">
        <v>2346</v>
      </c>
      <c r="B522" s="2">
        <v>45229</v>
      </c>
      <c r="C522" t="s">
        <v>809</v>
      </c>
      <c r="D522" t="s">
        <v>1704</v>
      </c>
      <c r="E522" t="s">
        <v>1776</v>
      </c>
      <c r="F522">
        <v>3</v>
      </c>
      <c r="G522">
        <f t="shared" si="32"/>
        <v>3</v>
      </c>
      <c r="H522">
        <v>679.22</v>
      </c>
      <c r="I522" s="14">
        <f t="shared" si="33"/>
        <v>679.22</v>
      </c>
      <c r="J522">
        <v>0.11</v>
      </c>
      <c r="K522" s="7">
        <f t="shared" si="34"/>
        <v>0.11</v>
      </c>
      <c r="L522" t="s">
        <v>1826</v>
      </c>
      <c r="M522">
        <v>1813.5174</v>
      </c>
      <c r="N522" s="14">
        <f t="shared" si="35"/>
        <v>2037.5500000000002</v>
      </c>
      <c r="O522" t="str">
        <f>VLOOKUP(E522,Store_Dim!$A$1:$E$21,3,FALSE)</f>
        <v>East</v>
      </c>
    </row>
    <row r="523" spans="1:15" x14ac:dyDescent="0.3">
      <c r="A523" t="s">
        <v>2347</v>
      </c>
      <c r="B523" s="2">
        <v>45433</v>
      </c>
      <c r="C523" t="s">
        <v>1166</v>
      </c>
      <c r="D523" t="s">
        <v>1694</v>
      </c>
      <c r="E523" t="s">
        <v>1752</v>
      </c>
      <c r="F523">
        <v>3</v>
      </c>
      <c r="G523">
        <f t="shared" si="32"/>
        <v>3</v>
      </c>
      <c r="H523">
        <v>780.69</v>
      </c>
      <c r="I523" s="14">
        <f t="shared" si="33"/>
        <v>780.69</v>
      </c>
      <c r="J523">
        <v>0.1</v>
      </c>
      <c r="K523" s="7">
        <f t="shared" si="34"/>
        <v>0.1</v>
      </c>
      <c r="L523" t="s">
        <v>1829</v>
      </c>
      <c r="M523">
        <v>2107.8629999999998</v>
      </c>
      <c r="N523" s="14">
        <f t="shared" si="35"/>
        <v>2341.9700000000003</v>
      </c>
      <c r="O523" t="str">
        <f>VLOOKUP(E523,Store_Dim!$A$1:$E$21,3,FALSE)</f>
        <v>East</v>
      </c>
    </row>
    <row r="524" spans="1:15" x14ac:dyDescent="0.3">
      <c r="A524" t="s">
        <v>2348</v>
      </c>
      <c r="B524" s="2">
        <v>45766</v>
      </c>
      <c r="C524" t="s">
        <v>833</v>
      </c>
      <c r="D524" t="s">
        <v>1632</v>
      </c>
      <c r="E524" t="s">
        <v>1761</v>
      </c>
      <c r="F524">
        <v>2</v>
      </c>
      <c r="G524">
        <f t="shared" si="32"/>
        <v>2</v>
      </c>
      <c r="H524">
        <v>42.97</v>
      </c>
      <c r="I524" s="14">
        <f t="shared" si="33"/>
        <v>42.97</v>
      </c>
      <c r="J524">
        <v>0.18</v>
      </c>
      <c r="K524" s="7">
        <f t="shared" si="34"/>
        <v>0.18</v>
      </c>
      <c r="L524" t="s">
        <v>1826</v>
      </c>
      <c r="M524">
        <v>70.470799999999997</v>
      </c>
      <c r="N524" s="14">
        <f t="shared" si="35"/>
        <v>85.759999999999991</v>
      </c>
      <c r="O524" t="str">
        <f>VLOOKUP(E524,Store_Dim!$A$1:$E$21,3,FALSE)</f>
        <v>South</v>
      </c>
    </row>
    <row r="525" spans="1:15" x14ac:dyDescent="0.3">
      <c r="A525" t="s">
        <v>2349</v>
      </c>
      <c r="B525" s="2">
        <v>45639</v>
      </c>
      <c r="C525" t="s">
        <v>908</v>
      </c>
      <c r="D525" t="s">
        <v>1712</v>
      </c>
      <c r="E525" t="s">
        <v>1752</v>
      </c>
      <c r="F525">
        <v>4</v>
      </c>
      <c r="G525">
        <f t="shared" si="32"/>
        <v>4</v>
      </c>
      <c r="H525">
        <v>854.37</v>
      </c>
      <c r="I525" s="14">
        <f t="shared" si="33"/>
        <v>854.37</v>
      </c>
      <c r="J525">
        <v>7.0000000000000007E-2</v>
      </c>
      <c r="K525" s="7">
        <f t="shared" si="34"/>
        <v>7.0000000000000007E-2</v>
      </c>
      <c r="L525" t="s">
        <v>1826</v>
      </c>
      <c r="M525">
        <v>3178.2564000000002</v>
      </c>
      <c r="N525" s="14">
        <f t="shared" si="35"/>
        <v>3417.41</v>
      </c>
      <c r="O525" t="str">
        <f>VLOOKUP(E525,Store_Dim!$A$1:$E$21,3,FALSE)</f>
        <v>East</v>
      </c>
    </row>
    <row r="526" spans="1:15" x14ac:dyDescent="0.3">
      <c r="A526" t="s">
        <v>2350</v>
      </c>
      <c r="B526" s="2">
        <v>45774</v>
      </c>
      <c r="C526" t="s">
        <v>356</v>
      </c>
      <c r="D526" t="s">
        <v>1596</v>
      </c>
      <c r="E526" t="s">
        <v>1804</v>
      </c>
      <c r="F526">
        <v>2</v>
      </c>
      <c r="G526">
        <f t="shared" si="32"/>
        <v>2</v>
      </c>
      <c r="H526">
        <v>409.52</v>
      </c>
      <c r="I526" s="14">
        <f t="shared" si="33"/>
        <v>409.52</v>
      </c>
      <c r="J526">
        <v>0.06</v>
      </c>
      <c r="K526" s="7">
        <f t="shared" si="34"/>
        <v>0.06</v>
      </c>
      <c r="L526" t="s">
        <v>1829</v>
      </c>
      <c r="M526">
        <v>769.8975999999999</v>
      </c>
      <c r="N526" s="14">
        <f t="shared" si="35"/>
        <v>818.98</v>
      </c>
      <c r="O526" t="str">
        <f>VLOOKUP(E526,Store_Dim!$A$1:$E$21,3,FALSE)</f>
        <v>West</v>
      </c>
    </row>
    <row r="527" spans="1:15" x14ac:dyDescent="0.3">
      <c r="A527" t="s">
        <v>2351</v>
      </c>
      <c r="B527" s="2">
        <v>45569</v>
      </c>
      <c r="C527" t="s">
        <v>547</v>
      </c>
      <c r="D527" t="s">
        <v>1696</v>
      </c>
      <c r="E527" t="s">
        <v>1789</v>
      </c>
      <c r="F527">
        <v>2</v>
      </c>
      <c r="G527">
        <f t="shared" si="32"/>
        <v>2</v>
      </c>
      <c r="H527">
        <v>407.46</v>
      </c>
      <c r="I527" s="14">
        <f t="shared" si="33"/>
        <v>407.46</v>
      </c>
      <c r="J527">
        <v>0.21</v>
      </c>
      <c r="K527" s="7">
        <f t="shared" si="34"/>
        <v>0.21</v>
      </c>
      <c r="L527" t="s">
        <v>1824</v>
      </c>
      <c r="M527">
        <v>643.78679999999997</v>
      </c>
      <c r="N527" s="14">
        <f t="shared" si="35"/>
        <v>814.70999999999992</v>
      </c>
      <c r="O527" t="str">
        <f>VLOOKUP(E527,Store_Dim!$A$1:$E$21,3,FALSE)</f>
        <v>East</v>
      </c>
    </row>
    <row r="528" spans="1:15" x14ac:dyDescent="0.3">
      <c r="A528" t="s">
        <v>2352</v>
      </c>
      <c r="B528" s="2">
        <v>45856</v>
      </c>
      <c r="C528" t="s">
        <v>735</v>
      </c>
      <c r="D528" t="s">
        <v>1553</v>
      </c>
      <c r="E528" t="s">
        <v>1782</v>
      </c>
      <c r="F528">
        <v>1</v>
      </c>
      <c r="G528">
        <f t="shared" si="32"/>
        <v>1</v>
      </c>
      <c r="H528">
        <v>728.84</v>
      </c>
      <c r="I528" s="14">
        <f t="shared" si="33"/>
        <v>728.84</v>
      </c>
      <c r="J528">
        <v>0.28000000000000003</v>
      </c>
      <c r="K528" s="7">
        <f t="shared" si="34"/>
        <v>0.28000000000000003</v>
      </c>
      <c r="L528" t="s">
        <v>1826</v>
      </c>
      <c r="M528">
        <v>524.76480000000004</v>
      </c>
      <c r="N528" s="14">
        <f t="shared" si="35"/>
        <v>728.56000000000006</v>
      </c>
      <c r="O528" t="str">
        <f>VLOOKUP(E528,Store_Dim!$A$1:$E$21,3,FALSE)</f>
        <v>West</v>
      </c>
    </row>
    <row r="529" spans="1:15" x14ac:dyDescent="0.3">
      <c r="A529" t="s">
        <v>2353</v>
      </c>
      <c r="B529" s="2">
        <v>45362</v>
      </c>
      <c r="C529" t="s">
        <v>1400</v>
      </c>
      <c r="D529" t="s">
        <v>1704</v>
      </c>
      <c r="E529" t="s">
        <v>1776</v>
      </c>
      <c r="F529">
        <v>4</v>
      </c>
      <c r="G529">
        <f t="shared" si="32"/>
        <v>4</v>
      </c>
      <c r="H529">
        <v>467.24</v>
      </c>
      <c r="I529" s="14">
        <f t="shared" si="33"/>
        <v>467.24</v>
      </c>
      <c r="J529">
        <v>0.08</v>
      </c>
      <c r="K529" s="7">
        <f t="shared" si="34"/>
        <v>0.08</v>
      </c>
      <c r="L529" t="s">
        <v>1826</v>
      </c>
      <c r="M529">
        <v>1719.4431999999999</v>
      </c>
      <c r="N529" s="14">
        <f t="shared" si="35"/>
        <v>1868.88</v>
      </c>
      <c r="O529" t="str">
        <f>VLOOKUP(E529,Store_Dim!$A$1:$E$21,3,FALSE)</f>
        <v>East</v>
      </c>
    </row>
    <row r="530" spans="1:15" x14ac:dyDescent="0.3">
      <c r="A530" t="s">
        <v>2354</v>
      </c>
      <c r="B530" s="2">
        <v>45457</v>
      </c>
      <c r="C530" t="s">
        <v>332</v>
      </c>
      <c r="D530" t="s">
        <v>1568</v>
      </c>
      <c r="E530" t="s">
        <v>1792</v>
      </c>
      <c r="F530">
        <v>1</v>
      </c>
      <c r="G530">
        <f t="shared" si="32"/>
        <v>1</v>
      </c>
      <c r="H530">
        <v>57.94</v>
      </c>
      <c r="I530" s="14">
        <f t="shared" si="33"/>
        <v>57.94</v>
      </c>
      <c r="J530">
        <v>0.13</v>
      </c>
      <c r="K530" s="7">
        <f t="shared" si="34"/>
        <v>0.13</v>
      </c>
      <c r="L530" t="s">
        <v>1826</v>
      </c>
      <c r="M530">
        <v>50.407799999999988</v>
      </c>
      <c r="N530" s="14">
        <f t="shared" si="35"/>
        <v>57.809999999999995</v>
      </c>
      <c r="O530" t="str">
        <f>VLOOKUP(E530,Store_Dim!$A$1:$E$21,3,FALSE)</f>
        <v>South</v>
      </c>
    </row>
    <row r="531" spans="1:15" x14ac:dyDescent="0.3">
      <c r="A531" t="s">
        <v>2355</v>
      </c>
      <c r="B531" s="2">
        <v>45338</v>
      </c>
      <c r="C531" t="s">
        <v>1080</v>
      </c>
      <c r="D531" t="s">
        <v>1646</v>
      </c>
      <c r="E531" t="s">
        <v>1807</v>
      </c>
      <c r="F531">
        <v>1</v>
      </c>
      <c r="G531">
        <f t="shared" si="32"/>
        <v>1</v>
      </c>
      <c r="H531">
        <v>540.1</v>
      </c>
      <c r="I531" s="14">
        <f t="shared" si="33"/>
        <v>540.1</v>
      </c>
      <c r="J531">
        <v>0.22</v>
      </c>
      <c r="K531" s="7">
        <f t="shared" si="34"/>
        <v>0.22</v>
      </c>
      <c r="L531" t="s">
        <v>1824</v>
      </c>
      <c r="M531">
        <v>421.27800000000002</v>
      </c>
      <c r="N531" s="14">
        <f t="shared" si="35"/>
        <v>539.88</v>
      </c>
      <c r="O531" t="str">
        <f>VLOOKUP(E531,Store_Dim!$A$1:$E$21,3,FALSE)</f>
        <v>North</v>
      </c>
    </row>
    <row r="532" spans="1:15" x14ac:dyDescent="0.3">
      <c r="A532" t="s">
        <v>2356</v>
      </c>
      <c r="B532" s="2">
        <v>45552</v>
      </c>
      <c r="C532" t="s">
        <v>281</v>
      </c>
      <c r="D532" t="s">
        <v>1562</v>
      </c>
      <c r="E532" t="s">
        <v>1813</v>
      </c>
      <c r="F532">
        <v>4</v>
      </c>
      <c r="G532">
        <f t="shared" si="32"/>
        <v>4</v>
      </c>
      <c r="H532">
        <v>816.28</v>
      </c>
      <c r="I532" s="14">
        <f t="shared" si="33"/>
        <v>816.28</v>
      </c>
      <c r="J532">
        <v>0.15</v>
      </c>
      <c r="K532" s="7">
        <f t="shared" si="34"/>
        <v>0.15</v>
      </c>
      <c r="L532" t="s">
        <v>1829</v>
      </c>
      <c r="M532">
        <v>2775.3519999999999</v>
      </c>
      <c r="N532" s="14">
        <f t="shared" si="35"/>
        <v>3264.97</v>
      </c>
      <c r="O532" t="str">
        <f>VLOOKUP(E532,Store_Dim!$A$1:$E$21,3,FALSE)</f>
        <v>East</v>
      </c>
    </row>
    <row r="533" spans="1:15" x14ac:dyDescent="0.3">
      <c r="A533" t="s">
        <v>2357</v>
      </c>
      <c r="B533" s="2">
        <v>45895</v>
      </c>
      <c r="C533" t="s">
        <v>589</v>
      </c>
      <c r="D533" t="s">
        <v>1632</v>
      </c>
      <c r="E533" t="s">
        <v>1782</v>
      </c>
      <c r="F533">
        <v>4</v>
      </c>
      <c r="G533">
        <f t="shared" si="32"/>
        <v>4</v>
      </c>
      <c r="H533">
        <v>727.49</v>
      </c>
      <c r="I533" s="14">
        <f t="shared" si="33"/>
        <v>727.49</v>
      </c>
      <c r="J533">
        <v>0.11</v>
      </c>
      <c r="K533" s="7">
        <f t="shared" si="34"/>
        <v>0.11</v>
      </c>
      <c r="L533" t="s">
        <v>1824</v>
      </c>
      <c r="M533">
        <v>2589.8643999999999</v>
      </c>
      <c r="N533" s="14">
        <f t="shared" si="35"/>
        <v>2909.85</v>
      </c>
      <c r="O533" t="str">
        <f>VLOOKUP(E533,Store_Dim!$A$1:$E$21,3,FALSE)</f>
        <v>West</v>
      </c>
    </row>
    <row r="534" spans="1:15" x14ac:dyDescent="0.3">
      <c r="A534" t="s">
        <v>2358</v>
      </c>
      <c r="B534" s="2">
        <v>45447</v>
      </c>
      <c r="C534" t="s">
        <v>568</v>
      </c>
      <c r="D534" t="s">
        <v>1720</v>
      </c>
      <c r="E534" t="s">
        <v>1797</v>
      </c>
      <c r="F534">
        <v>4</v>
      </c>
      <c r="G534">
        <f t="shared" si="32"/>
        <v>4</v>
      </c>
      <c r="H534">
        <v>817.92</v>
      </c>
      <c r="I534" s="14">
        <f t="shared" si="33"/>
        <v>817.92</v>
      </c>
      <c r="J534">
        <v>0.21</v>
      </c>
      <c r="K534" s="7">
        <f t="shared" si="34"/>
        <v>0.21</v>
      </c>
      <c r="L534" t="s">
        <v>1824</v>
      </c>
      <c r="M534">
        <v>2584.6271999999999</v>
      </c>
      <c r="N534" s="14">
        <f t="shared" si="35"/>
        <v>3271.47</v>
      </c>
      <c r="O534" t="str">
        <f>VLOOKUP(E534,Store_Dim!$A$1:$E$21,3,FALSE)</f>
        <v>East</v>
      </c>
    </row>
    <row r="535" spans="1:15" x14ac:dyDescent="0.3">
      <c r="A535" t="s">
        <v>2359</v>
      </c>
      <c r="B535" s="2">
        <v>45578</v>
      </c>
      <c r="C535" t="s">
        <v>1023</v>
      </c>
      <c r="D535" t="s">
        <v>1624</v>
      </c>
      <c r="E535" t="s">
        <v>1779</v>
      </c>
      <c r="F535">
        <v>2</v>
      </c>
      <c r="G535">
        <f t="shared" si="32"/>
        <v>2</v>
      </c>
      <c r="H535">
        <v>358.45</v>
      </c>
      <c r="I535" s="14">
        <f t="shared" si="33"/>
        <v>358.45</v>
      </c>
      <c r="J535">
        <v>7.0000000000000007E-2</v>
      </c>
      <c r="K535" s="7">
        <f t="shared" si="34"/>
        <v>7.0000000000000007E-2</v>
      </c>
      <c r="L535" t="s">
        <v>1829</v>
      </c>
      <c r="M535">
        <v>666.71699999999998</v>
      </c>
      <c r="N535" s="14">
        <f t="shared" si="35"/>
        <v>716.82999999999993</v>
      </c>
      <c r="O535" t="str">
        <f>VLOOKUP(E535,Store_Dim!$A$1:$E$21,3,FALSE)</f>
        <v>South</v>
      </c>
    </row>
    <row r="536" spans="1:15" x14ac:dyDescent="0.3">
      <c r="A536" t="s">
        <v>2360</v>
      </c>
      <c r="B536" s="2">
        <v>45697</v>
      </c>
      <c r="C536" t="s">
        <v>657</v>
      </c>
      <c r="D536" t="s">
        <v>1722</v>
      </c>
      <c r="E536" t="s">
        <v>1786</v>
      </c>
      <c r="F536">
        <v>1</v>
      </c>
      <c r="G536">
        <f t="shared" si="32"/>
        <v>1</v>
      </c>
      <c r="H536">
        <v>972.06</v>
      </c>
      <c r="I536" s="14">
        <f t="shared" si="33"/>
        <v>972.06</v>
      </c>
      <c r="J536">
        <v>0.3</v>
      </c>
      <c r="K536" s="7">
        <f t="shared" si="34"/>
        <v>0.3</v>
      </c>
      <c r="L536" t="s">
        <v>1829</v>
      </c>
      <c r="M536">
        <v>680.44199999999989</v>
      </c>
      <c r="N536" s="14">
        <f t="shared" si="35"/>
        <v>971.76</v>
      </c>
      <c r="O536" t="str">
        <f>VLOOKUP(E536,Store_Dim!$A$1:$E$21,3,FALSE)</f>
        <v>South</v>
      </c>
    </row>
    <row r="537" spans="1:15" x14ac:dyDescent="0.3">
      <c r="A537" t="s">
        <v>2361</v>
      </c>
      <c r="B537" s="2">
        <v>45281</v>
      </c>
      <c r="C537" t="s">
        <v>130</v>
      </c>
      <c r="D537" t="s">
        <v>1580</v>
      </c>
      <c r="E537" t="s">
        <v>1752</v>
      </c>
      <c r="F537">
        <v>1</v>
      </c>
      <c r="G537">
        <f t="shared" si="32"/>
        <v>1</v>
      </c>
      <c r="H537">
        <v>791.36</v>
      </c>
      <c r="I537" s="14">
        <f t="shared" si="33"/>
        <v>791.36</v>
      </c>
      <c r="J537">
        <v>0.06</v>
      </c>
      <c r="K537" s="7">
        <f t="shared" si="34"/>
        <v>0.06</v>
      </c>
      <c r="L537" t="s">
        <v>1826</v>
      </c>
      <c r="M537">
        <v>743.87839999999994</v>
      </c>
      <c r="N537" s="14">
        <f t="shared" si="35"/>
        <v>791.30000000000007</v>
      </c>
      <c r="O537" t="str">
        <f>VLOOKUP(E537,Store_Dim!$A$1:$E$21,3,FALSE)</f>
        <v>East</v>
      </c>
    </row>
    <row r="538" spans="1:15" x14ac:dyDescent="0.3">
      <c r="A538" t="s">
        <v>2362</v>
      </c>
      <c r="B538" s="2">
        <v>45855</v>
      </c>
      <c r="C538" t="s">
        <v>990</v>
      </c>
      <c r="D538" t="s">
        <v>1676</v>
      </c>
      <c r="E538" t="s">
        <v>1773</v>
      </c>
      <c r="F538">
        <v>4</v>
      </c>
      <c r="G538">
        <f t="shared" si="32"/>
        <v>4</v>
      </c>
      <c r="H538">
        <v>839.65</v>
      </c>
      <c r="I538" s="14">
        <f t="shared" si="33"/>
        <v>839.65</v>
      </c>
      <c r="J538">
        <v>0.26</v>
      </c>
      <c r="K538" s="7">
        <f t="shared" si="34"/>
        <v>0.26</v>
      </c>
      <c r="L538" t="s">
        <v>1829</v>
      </c>
      <c r="M538">
        <v>2485.364</v>
      </c>
      <c r="N538" s="14">
        <f t="shared" si="35"/>
        <v>3358.3399999999997</v>
      </c>
      <c r="O538" t="str">
        <f>VLOOKUP(E538,Store_Dim!$A$1:$E$21,3,FALSE)</f>
        <v>North</v>
      </c>
    </row>
    <row r="539" spans="1:15" x14ac:dyDescent="0.3">
      <c r="A539" t="s">
        <v>2363</v>
      </c>
      <c r="B539" s="2">
        <v>45793</v>
      </c>
      <c r="C539" t="s">
        <v>815</v>
      </c>
      <c r="D539" t="s">
        <v>1692</v>
      </c>
      <c r="E539" t="s">
        <v>1761</v>
      </c>
      <c r="F539">
        <v>2</v>
      </c>
      <c r="G539">
        <f t="shared" si="32"/>
        <v>2</v>
      </c>
      <c r="H539">
        <v>245.52</v>
      </c>
      <c r="I539" s="14">
        <f t="shared" si="33"/>
        <v>245.52</v>
      </c>
      <c r="J539">
        <v>0.11</v>
      </c>
      <c r="K539" s="7">
        <f t="shared" si="34"/>
        <v>0.11</v>
      </c>
      <c r="L539" t="s">
        <v>1829</v>
      </c>
      <c r="M539">
        <v>437.0256</v>
      </c>
      <c r="N539" s="14">
        <f t="shared" si="35"/>
        <v>490.93</v>
      </c>
      <c r="O539" t="str">
        <f>VLOOKUP(E539,Store_Dim!$A$1:$E$21,3,FALSE)</f>
        <v>South</v>
      </c>
    </row>
    <row r="540" spans="1:15" x14ac:dyDescent="0.3">
      <c r="A540" t="s">
        <v>2364</v>
      </c>
      <c r="B540" s="2">
        <v>45881</v>
      </c>
      <c r="C540" t="s">
        <v>1211</v>
      </c>
      <c r="D540" t="s">
        <v>1712</v>
      </c>
      <c r="E540" t="s">
        <v>1782</v>
      </c>
      <c r="F540">
        <v>3</v>
      </c>
      <c r="G540">
        <f t="shared" si="32"/>
        <v>3</v>
      </c>
      <c r="H540">
        <v>787.91</v>
      </c>
      <c r="I540" s="14">
        <f t="shared" si="33"/>
        <v>787.91</v>
      </c>
      <c r="J540">
        <v>0.06</v>
      </c>
      <c r="K540" s="7">
        <f t="shared" si="34"/>
        <v>0.06</v>
      </c>
      <c r="L540" t="s">
        <v>1826</v>
      </c>
      <c r="M540">
        <v>2221.9061999999999</v>
      </c>
      <c r="N540" s="14">
        <f t="shared" si="35"/>
        <v>2363.67</v>
      </c>
      <c r="O540" t="str">
        <f>VLOOKUP(E540,Store_Dim!$A$1:$E$21,3,FALSE)</f>
        <v>West</v>
      </c>
    </row>
    <row r="541" spans="1:15" x14ac:dyDescent="0.3">
      <c r="A541" t="s">
        <v>2365</v>
      </c>
      <c r="B541" s="2">
        <v>45890</v>
      </c>
      <c r="C541" t="s">
        <v>202</v>
      </c>
      <c r="D541" t="s">
        <v>1698</v>
      </c>
      <c r="E541" t="s">
        <v>1769</v>
      </c>
      <c r="F541">
        <v>2</v>
      </c>
      <c r="G541">
        <f t="shared" si="32"/>
        <v>2</v>
      </c>
      <c r="H541">
        <v>709.17</v>
      </c>
      <c r="I541" s="14">
        <f t="shared" si="33"/>
        <v>709.17</v>
      </c>
      <c r="J541">
        <v>0.22</v>
      </c>
      <c r="K541" s="7">
        <f t="shared" si="34"/>
        <v>0.22</v>
      </c>
      <c r="L541" t="s">
        <v>1824</v>
      </c>
      <c r="M541">
        <v>1106.3052</v>
      </c>
      <c r="N541" s="14">
        <f t="shared" si="35"/>
        <v>1418.12</v>
      </c>
      <c r="O541" t="str">
        <f>VLOOKUP(E541,Store_Dim!$A$1:$E$21,3,FALSE)</f>
        <v>South</v>
      </c>
    </row>
    <row r="542" spans="1:15" x14ac:dyDescent="0.3">
      <c r="A542" t="s">
        <v>2366</v>
      </c>
      <c r="B542" s="2">
        <v>45251</v>
      </c>
      <c r="C542" t="s">
        <v>755</v>
      </c>
      <c r="D542" t="s">
        <v>1730</v>
      </c>
      <c r="E542" t="s">
        <v>1779</v>
      </c>
      <c r="F542">
        <v>2</v>
      </c>
      <c r="G542">
        <f t="shared" si="32"/>
        <v>2</v>
      </c>
      <c r="H542">
        <v>533.91999999999996</v>
      </c>
      <c r="I542" s="14">
        <f t="shared" si="33"/>
        <v>533.91999999999996</v>
      </c>
      <c r="J542">
        <v>0.13</v>
      </c>
      <c r="K542" s="7">
        <f t="shared" si="34"/>
        <v>0.13</v>
      </c>
      <c r="L542" t="s">
        <v>1824</v>
      </c>
      <c r="M542">
        <v>929.02079999999989</v>
      </c>
      <c r="N542" s="14">
        <f t="shared" si="35"/>
        <v>1067.7099999999998</v>
      </c>
      <c r="O542" t="str">
        <f>VLOOKUP(E542,Store_Dim!$A$1:$E$21,3,FALSE)</f>
        <v>South</v>
      </c>
    </row>
    <row r="543" spans="1:15" x14ac:dyDescent="0.3">
      <c r="A543" t="s">
        <v>2367</v>
      </c>
      <c r="B543" s="2">
        <v>45695</v>
      </c>
      <c r="C543" t="s">
        <v>1513</v>
      </c>
      <c r="D543" t="s">
        <v>1632</v>
      </c>
      <c r="E543" t="s">
        <v>1752</v>
      </c>
      <c r="F543">
        <v>1</v>
      </c>
      <c r="G543">
        <f t="shared" si="32"/>
        <v>1</v>
      </c>
      <c r="H543">
        <v>878.84</v>
      </c>
      <c r="I543" s="14">
        <f t="shared" si="33"/>
        <v>878.84</v>
      </c>
      <c r="J543">
        <v>0.28000000000000003</v>
      </c>
      <c r="K543" s="7">
        <f t="shared" si="34"/>
        <v>0.28000000000000003</v>
      </c>
      <c r="L543" t="s">
        <v>1829</v>
      </c>
      <c r="M543">
        <v>632.76480000000004</v>
      </c>
      <c r="N543" s="14">
        <f t="shared" si="35"/>
        <v>878.56000000000006</v>
      </c>
      <c r="O543" t="str">
        <f>VLOOKUP(E543,Store_Dim!$A$1:$E$21,3,FALSE)</f>
        <v>East</v>
      </c>
    </row>
    <row r="544" spans="1:15" x14ac:dyDescent="0.3">
      <c r="A544" t="s">
        <v>2368</v>
      </c>
      <c r="B544" s="2">
        <v>45287</v>
      </c>
      <c r="C544" t="s">
        <v>666</v>
      </c>
      <c r="D544" t="s">
        <v>1636</v>
      </c>
      <c r="E544" t="s">
        <v>1804</v>
      </c>
      <c r="F544">
        <v>1</v>
      </c>
      <c r="G544">
        <f t="shared" si="32"/>
        <v>1</v>
      </c>
      <c r="H544">
        <v>442.36</v>
      </c>
      <c r="I544" s="14">
        <f t="shared" si="33"/>
        <v>442.36</v>
      </c>
      <c r="J544">
        <v>0.14000000000000001</v>
      </c>
      <c r="K544" s="7">
        <f t="shared" si="34"/>
        <v>0.14000000000000001</v>
      </c>
      <c r="L544" t="s">
        <v>1824</v>
      </c>
      <c r="M544">
        <v>380.42959999999999</v>
      </c>
      <c r="N544" s="14">
        <f t="shared" si="35"/>
        <v>442.22</v>
      </c>
      <c r="O544" t="str">
        <f>VLOOKUP(E544,Store_Dim!$A$1:$E$21,3,FALSE)</f>
        <v>West</v>
      </c>
    </row>
    <row r="545" spans="1:15" x14ac:dyDescent="0.3">
      <c r="A545" t="s">
        <v>2369</v>
      </c>
      <c r="B545" s="2">
        <v>45711</v>
      </c>
      <c r="C545" t="s">
        <v>1047</v>
      </c>
      <c r="D545" t="s">
        <v>1618</v>
      </c>
      <c r="E545" t="s">
        <v>1776</v>
      </c>
      <c r="F545">
        <v>1</v>
      </c>
      <c r="G545">
        <f t="shared" si="32"/>
        <v>1</v>
      </c>
      <c r="H545">
        <v>763.34</v>
      </c>
      <c r="I545" s="14">
        <f t="shared" si="33"/>
        <v>763.34</v>
      </c>
      <c r="J545">
        <v>0.11</v>
      </c>
      <c r="K545" s="7">
        <f t="shared" si="34"/>
        <v>0.11</v>
      </c>
      <c r="L545" t="s">
        <v>1829</v>
      </c>
      <c r="M545">
        <v>679.37260000000003</v>
      </c>
      <c r="N545" s="14">
        <f t="shared" si="35"/>
        <v>763.23</v>
      </c>
      <c r="O545" t="str">
        <f>VLOOKUP(E545,Store_Dim!$A$1:$E$21,3,FALSE)</f>
        <v>East</v>
      </c>
    </row>
    <row r="546" spans="1:15" x14ac:dyDescent="0.3">
      <c r="A546" t="s">
        <v>2370</v>
      </c>
      <c r="B546" s="2">
        <v>45842</v>
      </c>
      <c r="C546" t="s">
        <v>553</v>
      </c>
      <c r="D546" t="s">
        <v>1666</v>
      </c>
      <c r="E546" t="s">
        <v>1810</v>
      </c>
      <c r="F546">
        <v>3</v>
      </c>
      <c r="G546">
        <f t="shared" si="32"/>
        <v>3</v>
      </c>
      <c r="H546">
        <v>178.22</v>
      </c>
      <c r="I546" s="14">
        <f t="shared" si="33"/>
        <v>178.22</v>
      </c>
      <c r="J546">
        <v>0.15</v>
      </c>
      <c r="K546" s="7">
        <f t="shared" si="34"/>
        <v>0.15</v>
      </c>
      <c r="L546" t="s">
        <v>1829</v>
      </c>
      <c r="M546">
        <v>454.46100000000001</v>
      </c>
      <c r="N546" s="14">
        <f t="shared" si="35"/>
        <v>534.51</v>
      </c>
      <c r="O546" t="str">
        <f>VLOOKUP(E546,Store_Dim!$A$1:$E$21,3,FALSE)</f>
        <v>East</v>
      </c>
    </row>
    <row r="547" spans="1:15" x14ac:dyDescent="0.3">
      <c r="A547" t="s">
        <v>2371</v>
      </c>
      <c r="B547" s="2">
        <v>45255</v>
      </c>
      <c r="C547" t="s">
        <v>366</v>
      </c>
      <c r="D547" t="s">
        <v>1600</v>
      </c>
      <c r="E547" t="s">
        <v>1757</v>
      </c>
      <c r="F547">
        <v>4</v>
      </c>
      <c r="G547">
        <f t="shared" si="32"/>
        <v>4</v>
      </c>
      <c r="H547">
        <v>90.32</v>
      </c>
      <c r="I547" s="14">
        <f t="shared" si="33"/>
        <v>90.32</v>
      </c>
      <c r="J547">
        <v>0.08</v>
      </c>
      <c r="K547" s="7">
        <f t="shared" si="34"/>
        <v>0.08</v>
      </c>
      <c r="L547" t="s">
        <v>1826</v>
      </c>
      <c r="M547">
        <v>332.37759999999997</v>
      </c>
      <c r="N547" s="14">
        <f t="shared" si="35"/>
        <v>361.2</v>
      </c>
      <c r="O547" t="str">
        <f>VLOOKUP(E547,Store_Dim!$A$1:$E$21,3,FALSE)</f>
        <v>North</v>
      </c>
    </row>
    <row r="548" spans="1:15" x14ac:dyDescent="0.3">
      <c r="A548" t="s">
        <v>2372</v>
      </c>
      <c r="B548" s="2">
        <v>45695</v>
      </c>
      <c r="C548" t="s">
        <v>1181</v>
      </c>
      <c r="D548" t="s">
        <v>1568</v>
      </c>
      <c r="E548" t="s">
        <v>1776</v>
      </c>
      <c r="F548">
        <v>3</v>
      </c>
      <c r="G548">
        <f t="shared" si="32"/>
        <v>3</v>
      </c>
      <c r="H548">
        <v>370.93</v>
      </c>
      <c r="I548" s="14">
        <f t="shared" si="33"/>
        <v>370.93</v>
      </c>
      <c r="J548">
        <v>0</v>
      </c>
      <c r="K548" s="7">
        <f t="shared" si="34"/>
        <v>0</v>
      </c>
      <c r="L548" t="s">
        <v>1824</v>
      </c>
      <c r="M548">
        <v>1112.79</v>
      </c>
      <c r="N548" s="14">
        <f t="shared" si="35"/>
        <v>1112.79</v>
      </c>
      <c r="O548" t="str">
        <f>VLOOKUP(E548,Store_Dim!$A$1:$E$21,3,FALSE)</f>
        <v>East</v>
      </c>
    </row>
    <row r="549" spans="1:15" x14ac:dyDescent="0.3">
      <c r="A549" t="s">
        <v>2373</v>
      </c>
      <c r="B549" s="2">
        <v>45281</v>
      </c>
      <c r="C549" t="s">
        <v>178</v>
      </c>
      <c r="D549" t="s">
        <v>1594</v>
      </c>
      <c r="E549" t="s">
        <v>1801</v>
      </c>
      <c r="F549">
        <v>1</v>
      </c>
      <c r="G549">
        <f t="shared" si="32"/>
        <v>1</v>
      </c>
      <c r="H549">
        <v>352.43</v>
      </c>
      <c r="I549" s="14">
        <f t="shared" si="33"/>
        <v>352.43</v>
      </c>
      <c r="J549">
        <v>0.14000000000000001</v>
      </c>
      <c r="K549" s="7">
        <f t="shared" si="34"/>
        <v>0.14000000000000001</v>
      </c>
      <c r="L549" t="s">
        <v>1826</v>
      </c>
      <c r="M549">
        <v>303.08980000000003</v>
      </c>
      <c r="N549" s="14">
        <f t="shared" si="35"/>
        <v>352.29</v>
      </c>
      <c r="O549" t="str">
        <f>VLOOKUP(E549,Store_Dim!$A$1:$E$21,3,FALSE)</f>
        <v>North</v>
      </c>
    </row>
    <row r="550" spans="1:15" x14ac:dyDescent="0.3">
      <c r="A550" t="s">
        <v>2374</v>
      </c>
      <c r="B550" s="2">
        <v>45295</v>
      </c>
      <c r="C550" t="s">
        <v>425</v>
      </c>
      <c r="D550" t="s">
        <v>1572</v>
      </c>
      <c r="E550" t="s">
        <v>1801</v>
      </c>
      <c r="F550">
        <v>2</v>
      </c>
      <c r="G550">
        <f t="shared" si="32"/>
        <v>2</v>
      </c>
      <c r="H550">
        <v>562.97</v>
      </c>
      <c r="I550" s="14">
        <f t="shared" si="33"/>
        <v>562.97</v>
      </c>
      <c r="J550">
        <v>0.2</v>
      </c>
      <c r="K550" s="7">
        <f t="shared" si="34"/>
        <v>0.2</v>
      </c>
      <c r="L550" t="s">
        <v>1824</v>
      </c>
      <c r="M550">
        <v>900.75200000000007</v>
      </c>
      <c r="N550" s="14">
        <f t="shared" si="35"/>
        <v>1125.74</v>
      </c>
      <c r="O550" t="str">
        <f>VLOOKUP(E550,Store_Dim!$A$1:$E$21,3,FALSE)</f>
        <v>North</v>
      </c>
    </row>
    <row r="551" spans="1:15" x14ac:dyDescent="0.3">
      <c r="A551" t="s">
        <v>2375</v>
      </c>
      <c r="B551" s="2">
        <v>45260</v>
      </c>
      <c r="C551" t="s">
        <v>526</v>
      </c>
      <c r="D551" t="s">
        <v>1658</v>
      </c>
      <c r="E551" t="s">
        <v>1779</v>
      </c>
      <c r="F551">
        <v>1</v>
      </c>
      <c r="G551">
        <f t="shared" si="32"/>
        <v>1</v>
      </c>
      <c r="H551">
        <v>522.85</v>
      </c>
      <c r="I551" s="14">
        <f t="shared" si="33"/>
        <v>522.85</v>
      </c>
      <c r="J551">
        <v>0.12</v>
      </c>
      <c r="K551" s="7">
        <f t="shared" si="34"/>
        <v>0.12</v>
      </c>
      <c r="L551" t="s">
        <v>1826</v>
      </c>
      <c r="M551">
        <v>460.108</v>
      </c>
      <c r="N551" s="14">
        <f t="shared" si="35"/>
        <v>522.73</v>
      </c>
      <c r="O551" t="str">
        <f>VLOOKUP(E551,Store_Dim!$A$1:$E$21,3,FALSE)</f>
        <v>South</v>
      </c>
    </row>
    <row r="552" spans="1:15" x14ac:dyDescent="0.3">
      <c r="A552" t="s">
        <v>2376</v>
      </c>
      <c r="B552" s="2">
        <v>45851</v>
      </c>
      <c r="C552" t="s">
        <v>1095</v>
      </c>
      <c r="D552" t="s">
        <v>1590</v>
      </c>
      <c r="E552" t="s">
        <v>1804</v>
      </c>
      <c r="F552">
        <v>4</v>
      </c>
      <c r="G552">
        <f t="shared" si="32"/>
        <v>4</v>
      </c>
      <c r="H552">
        <v>714.89</v>
      </c>
      <c r="I552" s="14">
        <f t="shared" si="33"/>
        <v>714.89</v>
      </c>
      <c r="J552">
        <v>0.15</v>
      </c>
      <c r="K552" s="7">
        <f t="shared" si="34"/>
        <v>0.15</v>
      </c>
      <c r="L552" t="s">
        <v>1824</v>
      </c>
      <c r="M552">
        <v>2430.6260000000002</v>
      </c>
      <c r="N552" s="14">
        <f t="shared" si="35"/>
        <v>2859.41</v>
      </c>
      <c r="O552" t="str">
        <f>VLOOKUP(E552,Store_Dim!$A$1:$E$21,3,FALSE)</f>
        <v>West</v>
      </c>
    </row>
    <row r="553" spans="1:15" x14ac:dyDescent="0.3">
      <c r="A553" t="s">
        <v>2377</v>
      </c>
      <c r="B553" s="2">
        <v>45222</v>
      </c>
      <c r="C553" t="s">
        <v>616</v>
      </c>
      <c r="D553" t="s">
        <v>1634</v>
      </c>
      <c r="E553" t="s">
        <v>1761</v>
      </c>
      <c r="F553">
        <v>3</v>
      </c>
      <c r="G553">
        <f t="shared" si="32"/>
        <v>3</v>
      </c>
      <c r="H553">
        <v>137.77000000000001</v>
      </c>
      <c r="I553" s="14">
        <f t="shared" si="33"/>
        <v>137.77000000000001</v>
      </c>
      <c r="J553">
        <v>0.26</v>
      </c>
      <c r="K553" s="7">
        <f t="shared" si="34"/>
        <v>0.26</v>
      </c>
      <c r="L553" t="s">
        <v>1826</v>
      </c>
      <c r="M553">
        <v>305.84940000000012</v>
      </c>
      <c r="N553" s="14">
        <f t="shared" si="35"/>
        <v>413.05000000000007</v>
      </c>
      <c r="O553" t="str">
        <f>VLOOKUP(E553,Store_Dim!$A$1:$E$21,3,FALSE)</f>
        <v>South</v>
      </c>
    </row>
    <row r="554" spans="1:15" x14ac:dyDescent="0.3">
      <c r="A554" t="s">
        <v>2378</v>
      </c>
      <c r="B554" s="2">
        <v>45940</v>
      </c>
      <c r="C554" t="s">
        <v>114</v>
      </c>
      <c r="D554" t="s">
        <v>1732</v>
      </c>
      <c r="E554" t="s">
        <v>1792</v>
      </c>
      <c r="F554">
        <v>3</v>
      </c>
      <c r="G554">
        <f t="shared" si="32"/>
        <v>3</v>
      </c>
      <c r="H554">
        <v>862.18</v>
      </c>
      <c r="I554" s="14">
        <f t="shared" si="33"/>
        <v>862.18</v>
      </c>
      <c r="J554">
        <v>0.22</v>
      </c>
      <c r="K554" s="7">
        <f t="shared" si="34"/>
        <v>0.22</v>
      </c>
      <c r="L554" t="s">
        <v>1826</v>
      </c>
      <c r="M554">
        <v>2017.5011999999999</v>
      </c>
      <c r="N554" s="14">
        <f t="shared" si="35"/>
        <v>2586.3200000000002</v>
      </c>
      <c r="O554" t="str">
        <f>VLOOKUP(E554,Store_Dim!$A$1:$E$21,3,FALSE)</f>
        <v>South</v>
      </c>
    </row>
    <row r="555" spans="1:15" x14ac:dyDescent="0.3">
      <c r="A555" t="s">
        <v>2379</v>
      </c>
      <c r="B555" s="2">
        <v>45822</v>
      </c>
      <c r="C555" t="s">
        <v>214</v>
      </c>
      <c r="D555" t="s">
        <v>1624</v>
      </c>
      <c r="E555" t="s">
        <v>1799</v>
      </c>
      <c r="F555">
        <v>2</v>
      </c>
      <c r="G555">
        <f t="shared" si="32"/>
        <v>2</v>
      </c>
      <c r="H555">
        <v>833.64</v>
      </c>
      <c r="I555" s="14">
        <f t="shared" si="33"/>
        <v>833.64</v>
      </c>
      <c r="J555">
        <v>0.24</v>
      </c>
      <c r="K555" s="7">
        <f t="shared" si="34"/>
        <v>0.24</v>
      </c>
      <c r="L555" t="s">
        <v>1826</v>
      </c>
      <c r="M555">
        <v>1267.1328000000001</v>
      </c>
      <c r="N555" s="14">
        <f t="shared" si="35"/>
        <v>1667.04</v>
      </c>
      <c r="O555" t="str">
        <f>VLOOKUP(E555,Store_Dim!$A$1:$E$21,3,FALSE)</f>
        <v>South</v>
      </c>
    </row>
    <row r="556" spans="1:15" x14ac:dyDescent="0.3">
      <c r="A556" t="s">
        <v>2380</v>
      </c>
      <c r="B556" s="2">
        <v>45752</v>
      </c>
      <c r="C556" t="s">
        <v>860</v>
      </c>
      <c r="D556" t="s">
        <v>1586</v>
      </c>
      <c r="E556" t="s">
        <v>1801</v>
      </c>
      <c r="F556">
        <v>3</v>
      </c>
      <c r="G556">
        <f t="shared" si="32"/>
        <v>3</v>
      </c>
      <c r="H556">
        <v>543.22</v>
      </c>
      <c r="I556" s="14">
        <f t="shared" si="33"/>
        <v>543.22</v>
      </c>
      <c r="J556">
        <v>0.05</v>
      </c>
      <c r="K556" s="7">
        <f t="shared" si="34"/>
        <v>0.05</v>
      </c>
      <c r="L556" t="s">
        <v>1829</v>
      </c>
      <c r="M556">
        <v>1548.1769999999999</v>
      </c>
      <c r="N556" s="14">
        <f t="shared" si="35"/>
        <v>1629.6100000000001</v>
      </c>
      <c r="O556" t="str">
        <f>VLOOKUP(E556,Store_Dim!$A$1:$E$21,3,FALSE)</f>
        <v>North</v>
      </c>
    </row>
    <row r="557" spans="1:15" x14ac:dyDescent="0.3">
      <c r="A557" t="s">
        <v>2381</v>
      </c>
      <c r="B557" s="2">
        <v>45677</v>
      </c>
      <c r="C557" t="s">
        <v>884</v>
      </c>
      <c r="D557" t="s">
        <v>1724</v>
      </c>
      <c r="E557" t="s">
        <v>1761</v>
      </c>
      <c r="F557">
        <v>3</v>
      </c>
      <c r="G557">
        <f t="shared" si="32"/>
        <v>3</v>
      </c>
      <c r="H557">
        <v>691.02</v>
      </c>
      <c r="I557" s="14">
        <f t="shared" si="33"/>
        <v>691.02</v>
      </c>
      <c r="J557">
        <v>0.12</v>
      </c>
      <c r="K557" s="7">
        <f t="shared" si="34"/>
        <v>0.12</v>
      </c>
      <c r="L557" t="s">
        <v>1829</v>
      </c>
      <c r="M557">
        <v>1824.2927999999999</v>
      </c>
      <c r="N557" s="14">
        <f t="shared" si="35"/>
        <v>2072.94</v>
      </c>
      <c r="O557" t="str">
        <f>VLOOKUP(E557,Store_Dim!$A$1:$E$21,3,FALSE)</f>
        <v>South</v>
      </c>
    </row>
    <row r="558" spans="1:15" x14ac:dyDescent="0.3">
      <c r="A558" t="s">
        <v>2382</v>
      </c>
      <c r="B558" s="2">
        <v>45253</v>
      </c>
      <c r="C558" t="s">
        <v>314</v>
      </c>
      <c r="D558" t="s">
        <v>1720</v>
      </c>
      <c r="E558" t="s">
        <v>1807</v>
      </c>
      <c r="F558">
        <v>4</v>
      </c>
      <c r="G558">
        <f t="shared" si="32"/>
        <v>4</v>
      </c>
      <c r="H558">
        <v>338.73</v>
      </c>
      <c r="I558" s="14">
        <f t="shared" si="33"/>
        <v>338.73</v>
      </c>
      <c r="J558">
        <v>0.18</v>
      </c>
      <c r="K558" s="7">
        <f t="shared" si="34"/>
        <v>0.18</v>
      </c>
      <c r="L558" t="s">
        <v>1824</v>
      </c>
      <c r="M558">
        <v>1111.0344</v>
      </c>
      <c r="N558" s="14">
        <f t="shared" si="35"/>
        <v>1354.74</v>
      </c>
      <c r="O558" t="str">
        <f>VLOOKUP(E558,Store_Dim!$A$1:$E$21,3,FALSE)</f>
        <v>North</v>
      </c>
    </row>
    <row r="559" spans="1:15" x14ac:dyDescent="0.3">
      <c r="A559" t="s">
        <v>2383</v>
      </c>
      <c r="B559" s="2">
        <v>45389</v>
      </c>
      <c r="C559" t="s">
        <v>230</v>
      </c>
      <c r="D559" t="s">
        <v>1716</v>
      </c>
      <c r="E559" t="s">
        <v>1804</v>
      </c>
      <c r="F559">
        <v>3</v>
      </c>
      <c r="G559">
        <f t="shared" si="32"/>
        <v>3</v>
      </c>
      <c r="H559">
        <v>366.08</v>
      </c>
      <c r="I559" s="14">
        <f t="shared" si="33"/>
        <v>366.08</v>
      </c>
      <c r="J559">
        <v>0.05</v>
      </c>
      <c r="K559" s="7">
        <f t="shared" si="34"/>
        <v>0.05</v>
      </c>
      <c r="L559" t="s">
        <v>1824</v>
      </c>
      <c r="M559">
        <v>1043.328</v>
      </c>
      <c r="N559" s="14">
        <f t="shared" si="35"/>
        <v>1098.19</v>
      </c>
      <c r="O559" t="str">
        <f>VLOOKUP(E559,Store_Dim!$A$1:$E$21,3,FALSE)</f>
        <v>West</v>
      </c>
    </row>
    <row r="560" spans="1:15" x14ac:dyDescent="0.3">
      <c r="A560" t="s">
        <v>2384</v>
      </c>
      <c r="B560" s="2">
        <v>45840</v>
      </c>
      <c r="C560" t="s">
        <v>372</v>
      </c>
      <c r="D560" t="s">
        <v>1574</v>
      </c>
      <c r="E560" t="s">
        <v>1797</v>
      </c>
      <c r="F560">
        <v>4</v>
      </c>
      <c r="G560">
        <f t="shared" si="32"/>
        <v>4</v>
      </c>
      <c r="H560">
        <v>539.48</v>
      </c>
      <c r="I560" s="14">
        <f t="shared" si="33"/>
        <v>539.48</v>
      </c>
      <c r="J560">
        <v>0.28000000000000003</v>
      </c>
      <c r="K560" s="7">
        <f t="shared" si="34"/>
        <v>0.28000000000000003</v>
      </c>
      <c r="L560" t="s">
        <v>1829</v>
      </c>
      <c r="M560">
        <v>1553.7023999999999</v>
      </c>
      <c r="N560" s="14">
        <f t="shared" si="35"/>
        <v>2157.64</v>
      </c>
      <c r="O560" t="str">
        <f>VLOOKUP(E560,Store_Dim!$A$1:$E$21,3,FALSE)</f>
        <v>East</v>
      </c>
    </row>
    <row r="561" spans="1:15" x14ac:dyDescent="0.3">
      <c r="A561" t="s">
        <v>2385</v>
      </c>
      <c r="B561" s="2">
        <v>45256</v>
      </c>
      <c r="C561" t="s">
        <v>1214</v>
      </c>
      <c r="D561" t="s">
        <v>1730</v>
      </c>
      <c r="E561" t="s">
        <v>1804</v>
      </c>
      <c r="F561">
        <v>1</v>
      </c>
      <c r="G561">
        <f t="shared" si="32"/>
        <v>1</v>
      </c>
      <c r="H561">
        <v>499.59</v>
      </c>
      <c r="I561" s="14">
        <f t="shared" si="33"/>
        <v>499.59</v>
      </c>
      <c r="J561">
        <v>0.03</v>
      </c>
      <c r="K561" s="7">
        <f t="shared" si="34"/>
        <v>0.03</v>
      </c>
      <c r="L561" t="s">
        <v>1829</v>
      </c>
      <c r="M561">
        <v>484.60230000000001</v>
      </c>
      <c r="N561" s="14">
        <f t="shared" si="35"/>
        <v>499.56</v>
      </c>
      <c r="O561" t="str">
        <f>VLOOKUP(E561,Store_Dim!$A$1:$E$21,3,FALSE)</f>
        <v>West</v>
      </c>
    </row>
    <row r="562" spans="1:15" x14ac:dyDescent="0.3">
      <c r="A562" t="s">
        <v>2386</v>
      </c>
      <c r="B562" s="2">
        <v>45326</v>
      </c>
      <c r="C562" t="s">
        <v>619</v>
      </c>
      <c r="D562" t="s">
        <v>1608</v>
      </c>
      <c r="E562" t="s">
        <v>1782</v>
      </c>
      <c r="F562">
        <v>3</v>
      </c>
      <c r="G562">
        <f t="shared" si="32"/>
        <v>3</v>
      </c>
      <c r="H562">
        <v>330.04</v>
      </c>
      <c r="I562" s="14">
        <f t="shared" si="33"/>
        <v>330.04</v>
      </c>
      <c r="J562">
        <v>0.2</v>
      </c>
      <c r="K562" s="7">
        <f t="shared" si="34"/>
        <v>0.2</v>
      </c>
      <c r="L562" t="s">
        <v>1824</v>
      </c>
      <c r="M562">
        <v>792.09600000000012</v>
      </c>
      <c r="N562" s="14">
        <f t="shared" si="35"/>
        <v>989.92000000000007</v>
      </c>
      <c r="O562" t="str">
        <f>VLOOKUP(E562,Store_Dim!$A$1:$E$21,3,FALSE)</f>
        <v>West</v>
      </c>
    </row>
    <row r="563" spans="1:15" x14ac:dyDescent="0.3">
      <c r="A563" t="s">
        <v>2387</v>
      </c>
      <c r="B563" s="2">
        <v>45459</v>
      </c>
      <c r="C563" t="s">
        <v>601</v>
      </c>
      <c r="D563" t="s">
        <v>1570</v>
      </c>
      <c r="E563" t="s">
        <v>1807</v>
      </c>
      <c r="F563">
        <v>2</v>
      </c>
      <c r="G563">
        <f t="shared" si="32"/>
        <v>2</v>
      </c>
      <c r="H563">
        <v>813.01</v>
      </c>
      <c r="I563" s="14">
        <f t="shared" si="33"/>
        <v>813.01</v>
      </c>
      <c r="J563">
        <v>0.06</v>
      </c>
      <c r="K563" s="7">
        <f t="shared" si="34"/>
        <v>0.06</v>
      </c>
      <c r="L563" t="s">
        <v>1826</v>
      </c>
      <c r="M563">
        <v>1528.4588000000001</v>
      </c>
      <c r="N563" s="14">
        <f t="shared" si="35"/>
        <v>1625.96</v>
      </c>
      <c r="O563" t="str">
        <f>VLOOKUP(E563,Store_Dim!$A$1:$E$21,3,FALSE)</f>
        <v>North</v>
      </c>
    </row>
    <row r="564" spans="1:15" x14ac:dyDescent="0.3">
      <c r="A564" t="s">
        <v>2388</v>
      </c>
      <c r="B564" s="2">
        <v>45715</v>
      </c>
      <c r="C564" t="s">
        <v>110</v>
      </c>
      <c r="D564" t="s">
        <v>1546</v>
      </c>
      <c r="E564" t="s">
        <v>1761</v>
      </c>
      <c r="F564">
        <v>4</v>
      </c>
      <c r="G564">
        <f t="shared" si="32"/>
        <v>4</v>
      </c>
      <c r="H564">
        <v>204.8</v>
      </c>
      <c r="I564" s="14">
        <f t="shared" si="33"/>
        <v>204.8</v>
      </c>
      <c r="J564">
        <v>0.03</v>
      </c>
      <c r="K564" s="7">
        <f t="shared" si="34"/>
        <v>0.03</v>
      </c>
      <c r="L564" t="s">
        <v>1826</v>
      </c>
      <c r="M564">
        <v>794.62400000000002</v>
      </c>
      <c r="N564" s="14">
        <f t="shared" si="35"/>
        <v>819.17000000000007</v>
      </c>
      <c r="O564" t="str">
        <f>VLOOKUP(E564,Store_Dim!$A$1:$E$21,3,FALSE)</f>
        <v>South</v>
      </c>
    </row>
    <row r="565" spans="1:15" x14ac:dyDescent="0.3">
      <c r="A565" t="s">
        <v>2389</v>
      </c>
      <c r="B565" s="2">
        <v>45223</v>
      </c>
      <c r="C565" t="s">
        <v>55</v>
      </c>
      <c r="D565" t="s">
        <v>1551</v>
      </c>
      <c r="E565" t="s">
        <v>1766</v>
      </c>
      <c r="F565">
        <v>3</v>
      </c>
      <c r="G565">
        <f t="shared" si="32"/>
        <v>3</v>
      </c>
      <c r="H565">
        <v>728.32</v>
      </c>
      <c r="I565" s="14">
        <f t="shared" si="33"/>
        <v>728.32</v>
      </c>
      <c r="J565">
        <v>0.01</v>
      </c>
      <c r="K565" s="7">
        <f t="shared" si="34"/>
        <v>0.01</v>
      </c>
      <c r="L565" t="s">
        <v>1824</v>
      </c>
      <c r="M565">
        <v>2163.1104</v>
      </c>
      <c r="N565" s="14">
        <f t="shared" si="35"/>
        <v>2184.9499999999998</v>
      </c>
      <c r="O565" t="str">
        <f>VLOOKUP(E565,Store_Dim!$A$1:$E$21,3,FALSE)</f>
        <v>North</v>
      </c>
    </row>
    <row r="566" spans="1:15" x14ac:dyDescent="0.3">
      <c r="A566" t="s">
        <v>2390</v>
      </c>
      <c r="B566" s="2">
        <v>45507</v>
      </c>
      <c r="C566" t="s">
        <v>1397</v>
      </c>
      <c r="D566" t="s">
        <v>1666</v>
      </c>
      <c r="E566" t="s">
        <v>1779</v>
      </c>
      <c r="F566">
        <v>3</v>
      </c>
      <c r="G566">
        <f t="shared" si="32"/>
        <v>3</v>
      </c>
      <c r="H566">
        <v>836.4</v>
      </c>
      <c r="I566" s="14">
        <f t="shared" si="33"/>
        <v>836.4</v>
      </c>
      <c r="J566">
        <v>0</v>
      </c>
      <c r="K566" s="7">
        <f t="shared" si="34"/>
        <v>0</v>
      </c>
      <c r="L566" t="s">
        <v>1824</v>
      </c>
      <c r="M566">
        <v>2509.1999999999998</v>
      </c>
      <c r="N566" s="14">
        <f t="shared" si="35"/>
        <v>2509.1999999999998</v>
      </c>
      <c r="O566" t="str">
        <f>VLOOKUP(E566,Store_Dim!$A$1:$E$21,3,FALSE)</f>
        <v>South</v>
      </c>
    </row>
    <row r="567" spans="1:15" x14ac:dyDescent="0.3">
      <c r="A567" t="s">
        <v>2391</v>
      </c>
      <c r="B567" s="2">
        <v>45843</v>
      </c>
      <c r="C567" t="s">
        <v>502</v>
      </c>
      <c r="D567" t="s">
        <v>1728</v>
      </c>
      <c r="E567" t="s">
        <v>1794</v>
      </c>
      <c r="F567">
        <v>1</v>
      </c>
      <c r="G567">
        <f t="shared" si="32"/>
        <v>1</v>
      </c>
      <c r="H567">
        <v>780.16</v>
      </c>
      <c r="I567" s="14">
        <f t="shared" si="33"/>
        <v>780.16</v>
      </c>
      <c r="J567">
        <v>0.02</v>
      </c>
      <c r="K567" s="7">
        <f t="shared" si="34"/>
        <v>0.02</v>
      </c>
      <c r="L567" t="s">
        <v>1829</v>
      </c>
      <c r="M567">
        <v>764.55679999999995</v>
      </c>
      <c r="N567" s="14">
        <f t="shared" si="35"/>
        <v>780.14</v>
      </c>
      <c r="O567" t="str">
        <f>VLOOKUP(E567,Store_Dim!$A$1:$E$21,3,FALSE)</f>
        <v>North</v>
      </c>
    </row>
    <row r="568" spans="1:15" x14ac:dyDescent="0.3">
      <c r="A568" t="s">
        <v>2392</v>
      </c>
      <c r="B568" s="2">
        <v>45804</v>
      </c>
      <c r="C568" t="s">
        <v>1449</v>
      </c>
      <c r="D568" t="s">
        <v>1640</v>
      </c>
      <c r="E568" t="s">
        <v>1797</v>
      </c>
      <c r="F568">
        <v>4</v>
      </c>
      <c r="G568">
        <f t="shared" si="32"/>
        <v>4</v>
      </c>
      <c r="H568">
        <v>354.12</v>
      </c>
      <c r="I568" s="14">
        <f t="shared" si="33"/>
        <v>354.12</v>
      </c>
      <c r="J568">
        <v>0.06</v>
      </c>
      <c r="K568" s="7">
        <f t="shared" si="34"/>
        <v>0.06</v>
      </c>
      <c r="L568" t="s">
        <v>1826</v>
      </c>
      <c r="M568">
        <v>1331.4911999999999</v>
      </c>
      <c r="N568" s="14">
        <f t="shared" si="35"/>
        <v>1416.42</v>
      </c>
      <c r="O568" t="str">
        <f>VLOOKUP(E568,Store_Dim!$A$1:$E$21,3,FALSE)</f>
        <v>East</v>
      </c>
    </row>
    <row r="569" spans="1:15" x14ac:dyDescent="0.3">
      <c r="A569" t="s">
        <v>2393</v>
      </c>
      <c r="B569" s="2">
        <v>45602</v>
      </c>
      <c r="C569" t="s">
        <v>1397</v>
      </c>
      <c r="D569" t="s">
        <v>1674</v>
      </c>
      <c r="E569" t="s">
        <v>1761</v>
      </c>
      <c r="F569">
        <v>4</v>
      </c>
      <c r="G569">
        <f t="shared" si="32"/>
        <v>4</v>
      </c>
      <c r="H569">
        <v>282.48</v>
      </c>
      <c r="I569" s="14">
        <f t="shared" si="33"/>
        <v>282.48</v>
      </c>
      <c r="J569">
        <v>0.11</v>
      </c>
      <c r="K569" s="7">
        <f t="shared" si="34"/>
        <v>0.11</v>
      </c>
      <c r="L569" t="s">
        <v>1826</v>
      </c>
      <c r="M569">
        <v>1005.6288</v>
      </c>
      <c r="N569" s="14">
        <f t="shared" si="35"/>
        <v>1129.8100000000002</v>
      </c>
      <c r="O569" t="str">
        <f>VLOOKUP(E569,Store_Dim!$A$1:$E$21,3,FALSE)</f>
        <v>South</v>
      </c>
    </row>
    <row r="570" spans="1:15" x14ac:dyDescent="0.3">
      <c r="A570" t="s">
        <v>2394</v>
      </c>
      <c r="B570" s="2">
        <v>45446</v>
      </c>
      <c r="C570" t="s">
        <v>1032</v>
      </c>
      <c r="D570" t="s">
        <v>1588</v>
      </c>
      <c r="E570" t="s">
        <v>1776</v>
      </c>
      <c r="F570">
        <v>2</v>
      </c>
      <c r="G570">
        <f t="shared" si="32"/>
        <v>2</v>
      </c>
      <c r="H570">
        <v>740.68</v>
      </c>
      <c r="I570" s="14">
        <f t="shared" si="33"/>
        <v>740.68</v>
      </c>
      <c r="J570">
        <v>0.02</v>
      </c>
      <c r="K570" s="7">
        <f t="shared" si="34"/>
        <v>0.02</v>
      </c>
      <c r="L570" t="s">
        <v>1826</v>
      </c>
      <c r="M570">
        <v>1451.7328</v>
      </c>
      <c r="N570" s="14">
        <f t="shared" si="35"/>
        <v>1481.34</v>
      </c>
      <c r="O570" t="str">
        <f>VLOOKUP(E570,Store_Dim!$A$1:$E$21,3,FALSE)</f>
        <v>East</v>
      </c>
    </row>
    <row r="571" spans="1:15" x14ac:dyDescent="0.3">
      <c r="A571" t="s">
        <v>2395</v>
      </c>
      <c r="B571" s="2">
        <v>45384</v>
      </c>
      <c r="C571" t="s">
        <v>372</v>
      </c>
      <c r="D571" t="s">
        <v>1660</v>
      </c>
      <c r="E571" t="s">
        <v>1786</v>
      </c>
      <c r="F571">
        <v>3</v>
      </c>
      <c r="G571">
        <f t="shared" si="32"/>
        <v>3</v>
      </c>
      <c r="H571">
        <v>600.58000000000004</v>
      </c>
      <c r="I571" s="14">
        <f t="shared" si="33"/>
        <v>600.58000000000004</v>
      </c>
      <c r="J571">
        <v>0.28999999999999998</v>
      </c>
      <c r="K571" s="7">
        <f t="shared" si="34"/>
        <v>0.28999999999999998</v>
      </c>
      <c r="L571" t="s">
        <v>1829</v>
      </c>
      <c r="M571">
        <v>1279.2354</v>
      </c>
      <c r="N571" s="14">
        <f t="shared" si="35"/>
        <v>1801.4500000000003</v>
      </c>
      <c r="O571" t="str">
        <f>VLOOKUP(E571,Store_Dim!$A$1:$E$21,3,FALSE)</f>
        <v>South</v>
      </c>
    </row>
    <row r="572" spans="1:15" x14ac:dyDescent="0.3">
      <c r="A572" t="s">
        <v>2396</v>
      </c>
      <c r="B572" s="2">
        <v>45348</v>
      </c>
      <c r="C572" t="s">
        <v>1422</v>
      </c>
      <c r="D572" t="s">
        <v>1678</v>
      </c>
      <c r="E572" t="s">
        <v>1766</v>
      </c>
      <c r="F572">
        <v>3</v>
      </c>
      <c r="G572">
        <f t="shared" si="32"/>
        <v>3</v>
      </c>
      <c r="H572">
        <v>345.58</v>
      </c>
      <c r="I572" s="14">
        <f t="shared" si="33"/>
        <v>345.58</v>
      </c>
      <c r="J572">
        <v>0.22</v>
      </c>
      <c r="K572" s="7">
        <f t="shared" si="34"/>
        <v>0.22</v>
      </c>
      <c r="L572" t="s">
        <v>1824</v>
      </c>
      <c r="M572">
        <v>808.65719999999999</v>
      </c>
      <c r="N572" s="14">
        <f t="shared" si="35"/>
        <v>1036.52</v>
      </c>
      <c r="O572" t="str">
        <f>VLOOKUP(E572,Store_Dim!$A$1:$E$21,3,FALSE)</f>
        <v>North</v>
      </c>
    </row>
    <row r="573" spans="1:15" x14ac:dyDescent="0.3">
      <c r="A573" t="s">
        <v>2397</v>
      </c>
      <c r="B573" s="2">
        <v>45688</v>
      </c>
      <c r="C573" t="s">
        <v>902</v>
      </c>
      <c r="D573" t="s">
        <v>1584</v>
      </c>
      <c r="E573" t="s">
        <v>1792</v>
      </c>
      <c r="F573">
        <v>1</v>
      </c>
      <c r="G573">
        <f t="shared" si="32"/>
        <v>1</v>
      </c>
      <c r="H573">
        <v>974.52</v>
      </c>
      <c r="I573" s="14">
        <f t="shared" si="33"/>
        <v>974.52</v>
      </c>
      <c r="J573">
        <v>0.01</v>
      </c>
      <c r="K573" s="7">
        <f t="shared" si="34"/>
        <v>0.01</v>
      </c>
      <c r="L573" t="s">
        <v>1826</v>
      </c>
      <c r="M573">
        <v>964.77480000000003</v>
      </c>
      <c r="N573" s="14">
        <f t="shared" si="35"/>
        <v>974.51</v>
      </c>
      <c r="O573" t="str">
        <f>VLOOKUP(E573,Store_Dim!$A$1:$E$21,3,FALSE)</f>
        <v>South</v>
      </c>
    </row>
    <row r="574" spans="1:15" x14ac:dyDescent="0.3">
      <c r="A574" t="s">
        <v>2398</v>
      </c>
      <c r="B574" s="2">
        <v>45249</v>
      </c>
      <c r="C574" t="s">
        <v>157</v>
      </c>
      <c r="D574" t="s">
        <v>1582</v>
      </c>
      <c r="E574" t="s">
        <v>1757</v>
      </c>
      <c r="F574">
        <v>3</v>
      </c>
      <c r="G574">
        <f t="shared" si="32"/>
        <v>3</v>
      </c>
      <c r="H574">
        <v>282.33</v>
      </c>
      <c r="I574" s="14">
        <f t="shared" si="33"/>
        <v>282.33</v>
      </c>
      <c r="J574">
        <v>7.0000000000000007E-2</v>
      </c>
      <c r="K574" s="7">
        <f t="shared" si="34"/>
        <v>7.0000000000000007E-2</v>
      </c>
      <c r="L574" t="s">
        <v>1824</v>
      </c>
      <c r="M574">
        <v>787.70069999999998</v>
      </c>
      <c r="N574" s="14">
        <f t="shared" si="35"/>
        <v>846.92</v>
      </c>
      <c r="O574" t="str">
        <f>VLOOKUP(E574,Store_Dim!$A$1:$E$21,3,FALSE)</f>
        <v>North</v>
      </c>
    </row>
    <row r="575" spans="1:15" x14ac:dyDescent="0.3">
      <c r="A575" t="s">
        <v>2399</v>
      </c>
      <c r="B575" s="2">
        <v>45726</v>
      </c>
      <c r="C575" t="s">
        <v>1193</v>
      </c>
      <c r="D575" t="s">
        <v>1700</v>
      </c>
      <c r="E575" t="s">
        <v>1813</v>
      </c>
      <c r="F575">
        <v>4</v>
      </c>
      <c r="G575">
        <f t="shared" si="32"/>
        <v>4</v>
      </c>
      <c r="H575">
        <v>158.46</v>
      </c>
      <c r="I575" s="14">
        <f t="shared" si="33"/>
        <v>158.46</v>
      </c>
      <c r="J575">
        <v>0.09</v>
      </c>
      <c r="K575" s="7">
        <f t="shared" si="34"/>
        <v>0.09</v>
      </c>
      <c r="L575" t="s">
        <v>1826</v>
      </c>
      <c r="M575">
        <v>576.7944</v>
      </c>
      <c r="N575" s="14">
        <f t="shared" si="35"/>
        <v>633.75</v>
      </c>
      <c r="O575" t="str">
        <f>VLOOKUP(E575,Store_Dim!$A$1:$E$21,3,FALSE)</f>
        <v>East</v>
      </c>
    </row>
    <row r="576" spans="1:15" x14ac:dyDescent="0.3">
      <c r="A576" t="s">
        <v>2400</v>
      </c>
      <c r="B576" s="2">
        <v>45283</v>
      </c>
      <c r="C576" t="s">
        <v>1077</v>
      </c>
      <c r="D576" t="s">
        <v>1658</v>
      </c>
      <c r="E576" t="s">
        <v>1779</v>
      </c>
      <c r="F576">
        <v>2</v>
      </c>
      <c r="G576">
        <f t="shared" si="32"/>
        <v>2</v>
      </c>
      <c r="H576">
        <v>778.56</v>
      </c>
      <c r="I576" s="14">
        <f t="shared" si="33"/>
        <v>778.56</v>
      </c>
      <c r="J576">
        <v>0.11</v>
      </c>
      <c r="K576" s="7">
        <f t="shared" si="34"/>
        <v>0.11</v>
      </c>
      <c r="L576" t="s">
        <v>1829</v>
      </c>
      <c r="M576">
        <v>1385.8368</v>
      </c>
      <c r="N576" s="14">
        <f t="shared" si="35"/>
        <v>1557.01</v>
      </c>
      <c r="O576" t="str">
        <f>VLOOKUP(E576,Store_Dim!$A$1:$E$21,3,FALSE)</f>
        <v>South</v>
      </c>
    </row>
    <row r="577" spans="1:15" x14ac:dyDescent="0.3">
      <c r="A577" t="s">
        <v>2401</v>
      </c>
      <c r="B577" s="2">
        <v>45353</v>
      </c>
      <c r="C577" t="s">
        <v>761</v>
      </c>
      <c r="D577" t="s">
        <v>1648</v>
      </c>
      <c r="E577" t="s">
        <v>1813</v>
      </c>
      <c r="F577">
        <v>4</v>
      </c>
      <c r="G577">
        <f t="shared" si="32"/>
        <v>4</v>
      </c>
      <c r="H577">
        <v>280.16000000000003</v>
      </c>
      <c r="I577" s="14">
        <f t="shared" si="33"/>
        <v>280.16000000000003</v>
      </c>
      <c r="J577">
        <v>0.18</v>
      </c>
      <c r="K577" s="7">
        <f t="shared" si="34"/>
        <v>0.18</v>
      </c>
      <c r="L577" t="s">
        <v>1829</v>
      </c>
      <c r="M577">
        <v>918.92480000000012</v>
      </c>
      <c r="N577" s="14">
        <f t="shared" si="35"/>
        <v>1120.46</v>
      </c>
      <c r="O577" t="str">
        <f>VLOOKUP(E577,Store_Dim!$A$1:$E$21,3,FALSE)</f>
        <v>East</v>
      </c>
    </row>
    <row r="578" spans="1:15" x14ac:dyDescent="0.3">
      <c r="A578" t="s">
        <v>2402</v>
      </c>
      <c r="B578" s="2">
        <v>45592</v>
      </c>
      <c r="C578" t="s">
        <v>911</v>
      </c>
      <c r="D578" t="s">
        <v>1690</v>
      </c>
      <c r="E578" t="s">
        <v>1797</v>
      </c>
      <c r="F578">
        <v>2</v>
      </c>
      <c r="G578">
        <f t="shared" si="32"/>
        <v>2</v>
      </c>
      <c r="H578">
        <v>649.54999999999995</v>
      </c>
      <c r="I578" s="14">
        <f t="shared" si="33"/>
        <v>649.54999999999995</v>
      </c>
      <c r="J578">
        <v>0.28999999999999998</v>
      </c>
      <c r="K578" s="7">
        <f t="shared" si="34"/>
        <v>0.28999999999999998</v>
      </c>
      <c r="L578" t="s">
        <v>1826</v>
      </c>
      <c r="M578">
        <v>922.36099999999988</v>
      </c>
      <c r="N578" s="14">
        <f t="shared" si="35"/>
        <v>1298.81</v>
      </c>
      <c r="O578" t="str">
        <f>VLOOKUP(E578,Store_Dim!$A$1:$E$21,3,FALSE)</f>
        <v>East</v>
      </c>
    </row>
    <row r="579" spans="1:15" x14ac:dyDescent="0.3">
      <c r="A579" t="s">
        <v>2403</v>
      </c>
      <c r="B579" s="2">
        <v>45360</v>
      </c>
      <c r="C579" t="s">
        <v>40</v>
      </c>
      <c r="D579" t="s">
        <v>1724</v>
      </c>
      <c r="E579" t="s">
        <v>1761</v>
      </c>
      <c r="F579">
        <v>2</v>
      </c>
      <c r="G579">
        <f t="shared" ref="G579:G642" si="36">IF(F579="",1,F579)</f>
        <v>2</v>
      </c>
      <c r="H579">
        <v>994.32</v>
      </c>
      <c r="I579" s="14">
        <f t="shared" ref="I579:I642" si="37">IF(ISBLANK(H579),AVERAGE($H$2:$H$2001),H579)</f>
        <v>994.32</v>
      </c>
      <c r="J579">
        <v>0.27</v>
      </c>
      <c r="K579" s="7">
        <f t="shared" ref="K579:K642" si="38">IF(ISBLANK(J579),AVERAGE($J$2:$J$2001),J579)</f>
        <v>0.27</v>
      </c>
      <c r="L579" t="s">
        <v>1826</v>
      </c>
      <c r="M579">
        <v>1451.7072000000001</v>
      </c>
      <c r="N579" s="14">
        <f t="shared" ref="N579:N642" si="39">(I579*G579)-J579</f>
        <v>1988.3700000000001</v>
      </c>
      <c r="O579" t="str">
        <f>VLOOKUP(E579,Store_Dim!$A$1:$E$21,3,FALSE)</f>
        <v>South</v>
      </c>
    </row>
    <row r="580" spans="1:15" x14ac:dyDescent="0.3">
      <c r="A580" t="s">
        <v>2404</v>
      </c>
      <c r="B580" s="2">
        <v>45649</v>
      </c>
      <c r="C580" t="s">
        <v>722</v>
      </c>
      <c r="D580" t="s">
        <v>1710</v>
      </c>
      <c r="E580" t="s">
        <v>1794</v>
      </c>
      <c r="F580">
        <v>1</v>
      </c>
      <c r="G580">
        <f t="shared" si="36"/>
        <v>1</v>
      </c>
      <c r="H580">
        <v>64.94</v>
      </c>
      <c r="I580" s="14">
        <f t="shared" si="37"/>
        <v>64.94</v>
      </c>
      <c r="J580">
        <v>0.21</v>
      </c>
      <c r="K580" s="7">
        <f t="shared" si="38"/>
        <v>0.21</v>
      </c>
      <c r="L580" t="s">
        <v>1826</v>
      </c>
      <c r="M580">
        <v>51.302599999999998</v>
      </c>
      <c r="N580" s="14">
        <f t="shared" si="39"/>
        <v>64.73</v>
      </c>
      <c r="O580" t="str">
        <f>VLOOKUP(E580,Store_Dim!$A$1:$E$21,3,FALSE)</f>
        <v>North</v>
      </c>
    </row>
    <row r="581" spans="1:15" x14ac:dyDescent="0.3">
      <c r="A581" t="s">
        <v>2405</v>
      </c>
      <c r="B581" s="2">
        <v>45709</v>
      </c>
      <c r="C581" t="s">
        <v>464</v>
      </c>
      <c r="D581" t="s">
        <v>1626</v>
      </c>
      <c r="E581" t="s">
        <v>1779</v>
      </c>
      <c r="F581">
        <v>2</v>
      </c>
      <c r="G581">
        <f t="shared" si="36"/>
        <v>2</v>
      </c>
      <c r="H581">
        <v>507.66</v>
      </c>
      <c r="I581" s="14">
        <f t="shared" si="37"/>
        <v>507.66</v>
      </c>
      <c r="J581">
        <v>0</v>
      </c>
      <c r="K581" s="7">
        <f t="shared" si="38"/>
        <v>0</v>
      </c>
      <c r="L581" t="s">
        <v>1829</v>
      </c>
      <c r="M581">
        <v>1015.32</v>
      </c>
      <c r="N581" s="14">
        <f t="shared" si="39"/>
        <v>1015.32</v>
      </c>
      <c r="O581" t="str">
        <f>VLOOKUP(E581,Store_Dim!$A$1:$E$21,3,FALSE)</f>
        <v>South</v>
      </c>
    </row>
    <row r="582" spans="1:15" x14ac:dyDescent="0.3">
      <c r="A582" t="s">
        <v>2406</v>
      </c>
      <c r="B582" s="2">
        <v>45273</v>
      </c>
      <c r="C582" t="s">
        <v>776</v>
      </c>
      <c r="D582" t="s">
        <v>1710</v>
      </c>
      <c r="E582" t="s">
        <v>1769</v>
      </c>
      <c r="F582">
        <v>4</v>
      </c>
      <c r="G582">
        <f t="shared" si="36"/>
        <v>4</v>
      </c>
      <c r="H582">
        <v>968.27</v>
      </c>
      <c r="I582" s="14">
        <f t="shared" si="37"/>
        <v>968.27</v>
      </c>
      <c r="J582">
        <v>0.03</v>
      </c>
      <c r="K582" s="7">
        <f t="shared" si="38"/>
        <v>0.03</v>
      </c>
      <c r="L582" t="s">
        <v>1826</v>
      </c>
      <c r="M582">
        <v>3756.8876</v>
      </c>
      <c r="N582" s="14">
        <f t="shared" si="39"/>
        <v>3873.0499999999997</v>
      </c>
      <c r="O582" t="str">
        <f>VLOOKUP(E582,Store_Dim!$A$1:$E$21,3,FALSE)</f>
        <v>South</v>
      </c>
    </row>
    <row r="583" spans="1:15" x14ac:dyDescent="0.3">
      <c r="A583" t="s">
        <v>2407</v>
      </c>
      <c r="B583" s="2">
        <v>45250</v>
      </c>
      <c r="C583" t="s">
        <v>78</v>
      </c>
      <c r="D583" t="s">
        <v>1724</v>
      </c>
      <c r="E583" t="s">
        <v>1773</v>
      </c>
      <c r="F583">
        <v>4</v>
      </c>
      <c r="G583">
        <f t="shared" si="36"/>
        <v>4</v>
      </c>
      <c r="H583">
        <v>510.33</v>
      </c>
      <c r="I583" s="14">
        <f t="shared" si="37"/>
        <v>510.33</v>
      </c>
      <c r="J583">
        <v>0.2</v>
      </c>
      <c r="K583" s="7">
        <f t="shared" si="38"/>
        <v>0.2</v>
      </c>
      <c r="L583" t="s">
        <v>1826</v>
      </c>
      <c r="M583">
        <v>1633.056</v>
      </c>
      <c r="N583" s="14">
        <f t="shared" si="39"/>
        <v>2041.12</v>
      </c>
      <c r="O583" t="str">
        <f>VLOOKUP(E583,Store_Dim!$A$1:$E$21,3,FALSE)</f>
        <v>North</v>
      </c>
    </row>
    <row r="584" spans="1:15" x14ac:dyDescent="0.3">
      <c r="A584" t="s">
        <v>2408</v>
      </c>
      <c r="B584" s="2">
        <v>45539</v>
      </c>
      <c r="C584" t="s">
        <v>55</v>
      </c>
      <c r="D584" t="s">
        <v>1636</v>
      </c>
      <c r="E584" t="s">
        <v>1813</v>
      </c>
      <c r="F584">
        <v>2</v>
      </c>
      <c r="G584">
        <f t="shared" si="36"/>
        <v>2</v>
      </c>
      <c r="H584">
        <v>156.72999999999999</v>
      </c>
      <c r="I584" s="14">
        <f t="shared" si="37"/>
        <v>156.72999999999999</v>
      </c>
      <c r="J584">
        <v>0.18</v>
      </c>
      <c r="K584" s="7">
        <f t="shared" si="38"/>
        <v>0.18</v>
      </c>
      <c r="L584" t="s">
        <v>1829</v>
      </c>
      <c r="M584">
        <v>257.03719999999998</v>
      </c>
      <c r="N584" s="14">
        <f t="shared" si="39"/>
        <v>313.27999999999997</v>
      </c>
      <c r="O584" t="str">
        <f>VLOOKUP(E584,Store_Dim!$A$1:$E$21,3,FALSE)</f>
        <v>East</v>
      </c>
    </row>
    <row r="585" spans="1:15" x14ac:dyDescent="0.3">
      <c r="A585" t="s">
        <v>2409</v>
      </c>
      <c r="B585" s="2">
        <v>45810</v>
      </c>
      <c r="C585" t="s">
        <v>481</v>
      </c>
      <c r="D585" t="s">
        <v>1746</v>
      </c>
      <c r="E585" t="s">
        <v>1789</v>
      </c>
      <c r="F585">
        <v>3</v>
      </c>
      <c r="G585">
        <f t="shared" si="36"/>
        <v>3</v>
      </c>
      <c r="H585">
        <v>53.83</v>
      </c>
      <c r="I585" s="14">
        <f t="shared" si="37"/>
        <v>53.83</v>
      </c>
      <c r="J585">
        <v>0.24</v>
      </c>
      <c r="K585" s="7">
        <f t="shared" si="38"/>
        <v>0.24</v>
      </c>
      <c r="L585" t="s">
        <v>1824</v>
      </c>
      <c r="M585">
        <v>122.7324</v>
      </c>
      <c r="N585" s="14">
        <f t="shared" si="39"/>
        <v>161.25</v>
      </c>
      <c r="O585" t="str">
        <f>VLOOKUP(E585,Store_Dim!$A$1:$E$21,3,FALSE)</f>
        <v>East</v>
      </c>
    </row>
    <row r="586" spans="1:15" x14ac:dyDescent="0.3">
      <c r="A586" t="s">
        <v>2410</v>
      </c>
      <c r="B586" s="2">
        <v>45350</v>
      </c>
      <c r="C586" t="s">
        <v>1178</v>
      </c>
      <c r="D586" t="s">
        <v>1704</v>
      </c>
      <c r="E586" t="s">
        <v>1769</v>
      </c>
      <c r="F586">
        <v>1</v>
      </c>
      <c r="G586">
        <f t="shared" si="36"/>
        <v>1</v>
      </c>
      <c r="H586">
        <v>34.71</v>
      </c>
      <c r="I586" s="14">
        <f t="shared" si="37"/>
        <v>34.71</v>
      </c>
      <c r="J586">
        <v>0.1</v>
      </c>
      <c r="K586" s="7">
        <f t="shared" si="38"/>
        <v>0.1</v>
      </c>
      <c r="L586" t="s">
        <v>1829</v>
      </c>
      <c r="M586">
        <v>31.239000000000001</v>
      </c>
      <c r="N586" s="14">
        <f t="shared" si="39"/>
        <v>34.61</v>
      </c>
      <c r="O586" t="str">
        <f>VLOOKUP(E586,Store_Dim!$A$1:$E$21,3,FALSE)</f>
        <v>South</v>
      </c>
    </row>
    <row r="587" spans="1:15" x14ac:dyDescent="0.3">
      <c r="A587" t="s">
        <v>2411</v>
      </c>
      <c r="B587" s="2">
        <v>45633</v>
      </c>
      <c r="C587" t="s">
        <v>737</v>
      </c>
      <c r="D587" t="s">
        <v>1702</v>
      </c>
      <c r="E587" t="s">
        <v>1757</v>
      </c>
      <c r="F587">
        <v>2</v>
      </c>
      <c r="G587">
        <f t="shared" si="36"/>
        <v>2</v>
      </c>
      <c r="H587">
        <v>829.15</v>
      </c>
      <c r="I587" s="14">
        <f t="shared" si="37"/>
        <v>829.15</v>
      </c>
      <c r="J587">
        <v>0.11</v>
      </c>
      <c r="K587" s="7">
        <f t="shared" si="38"/>
        <v>0.11</v>
      </c>
      <c r="L587" t="s">
        <v>1826</v>
      </c>
      <c r="M587">
        <v>1475.8869999999999</v>
      </c>
      <c r="N587" s="14">
        <f t="shared" si="39"/>
        <v>1658.19</v>
      </c>
      <c r="O587" t="str">
        <f>VLOOKUP(E587,Store_Dim!$A$1:$E$21,3,FALSE)</f>
        <v>North</v>
      </c>
    </row>
    <row r="588" spans="1:15" x14ac:dyDescent="0.3">
      <c r="A588" t="s">
        <v>2412</v>
      </c>
      <c r="B588" s="2">
        <v>45798</v>
      </c>
      <c r="C588" t="s">
        <v>842</v>
      </c>
      <c r="D588" t="s">
        <v>1744</v>
      </c>
      <c r="E588" t="s">
        <v>1766</v>
      </c>
      <c r="F588">
        <v>2</v>
      </c>
      <c r="G588">
        <f t="shared" si="36"/>
        <v>2</v>
      </c>
      <c r="H588">
        <v>481.86</v>
      </c>
      <c r="I588" s="14">
        <f t="shared" si="37"/>
        <v>481.86</v>
      </c>
      <c r="J588">
        <v>0.1</v>
      </c>
      <c r="K588" s="7">
        <f t="shared" si="38"/>
        <v>0.1</v>
      </c>
      <c r="L588" t="s">
        <v>1829</v>
      </c>
      <c r="M588">
        <v>867.34800000000007</v>
      </c>
      <c r="N588" s="14">
        <f t="shared" si="39"/>
        <v>963.62</v>
      </c>
      <c r="O588" t="str">
        <f>VLOOKUP(E588,Store_Dim!$A$1:$E$21,3,FALSE)</f>
        <v>North</v>
      </c>
    </row>
    <row r="589" spans="1:15" x14ac:dyDescent="0.3">
      <c r="A589" t="s">
        <v>2413</v>
      </c>
      <c r="B589" s="2">
        <v>45354</v>
      </c>
      <c r="C589" t="s">
        <v>496</v>
      </c>
      <c r="D589" t="s">
        <v>1652</v>
      </c>
      <c r="E589" t="s">
        <v>1779</v>
      </c>
      <c r="F589">
        <v>4</v>
      </c>
      <c r="G589">
        <f t="shared" si="36"/>
        <v>4</v>
      </c>
      <c r="H589">
        <v>915.17</v>
      </c>
      <c r="I589" s="14">
        <f t="shared" si="37"/>
        <v>915.17</v>
      </c>
      <c r="J589">
        <v>0.19</v>
      </c>
      <c r="K589" s="7">
        <f t="shared" si="38"/>
        <v>0.19</v>
      </c>
      <c r="L589" t="s">
        <v>1829</v>
      </c>
      <c r="M589">
        <v>2965.1507999999999</v>
      </c>
      <c r="N589" s="14">
        <f t="shared" si="39"/>
        <v>3660.49</v>
      </c>
      <c r="O589" t="str">
        <f>VLOOKUP(E589,Store_Dim!$A$1:$E$21,3,FALSE)</f>
        <v>South</v>
      </c>
    </row>
    <row r="590" spans="1:15" x14ac:dyDescent="0.3">
      <c r="A590" t="s">
        <v>2414</v>
      </c>
      <c r="B590" s="2">
        <v>45357</v>
      </c>
      <c r="C590" t="s">
        <v>696</v>
      </c>
      <c r="D590" t="s">
        <v>1690</v>
      </c>
      <c r="E590" t="s">
        <v>1810</v>
      </c>
      <c r="F590">
        <v>1</v>
      </c>
      <c r="G590">
        <f t="shared" si="36"/>
        <v>1</v>
      </c>
      <c r="H590">
        <v>250.95</v>
      </c>
      <c r="I590" s="14">
        <f t="shared" si="37"/>
        <v>250.95</v>
      </c>
      <c r="J590">
        <v>0.03</v>
      </c>
      <c r="K590" s="7">
        <f t="shared" si="38"/>
        <v>0.03</v>
      </c>
      <c r="L590" t="s">
        <v>1826</v>
      </c>
      <c r="M590">
        <v>243.42150000000001</v>
      </c>
      <c r="N590" s="14">
        <f t="shared" si="39"/>
        <v>250.92</v>
      </c>
      <c r="O590" t="str">
        <f>VLOOKUP(E590,Store_Dim!$A$1:$E$21,3,FALSE)</f>
        <v>East</v>
      </c>
    </row>
    <row r="591" spans="1:15" x14ac:dyDescent="0.3">
      <c r="A591" t="s">
        <v>2415</v>
      </c>
      <c r="B591" s="2">
        <v>45257</v>
      </c>
      <c r="C591" t="s">
        <v>1023</v>
      </c>
      <c r="D591" t="s">
        <v>1740</v>
      </c>
      <c r="E591" t="s">
        <v>1773</v>
      </c>
      <c r="F591">
        <v>3</v>
      </c>
      <c r="G591">
        <f t="shared" si="36"/>
        <v>3</v>
      </c>
      <c r="H591">
        <v>882.84</v>
      </c>
      <c r="I591" s="14">
        <f t="shared" si="37"/>
        <v>882.84</v>
      </c>
      <c r="J591">
        <v>0.1</v>
      </c>
      <c r="K591" s="7">
        <f t="shared" si="38"/>
        <v>0.1</v>
      </c>
      <c r="L591" t="s">
        <v>1824</v>
      </c>
      <c r="M591">
        <v>2383.6680000000001</v>
      </c>
      <c r="N591" s="14">
        <f t="shared" si="39"/>
        <v>2648.42</v>
      </c>
      <c r="O591" t="str">
        <f>VLOOKUP(E591,Store_Dim!$A$1:$E$21,3,FALSE)</f>
        <v>North</v>
      </c>
    </row>
    <row r="592" spans="1:15" x14ac:dyDescent="0.3">
      <c r="A592" t="s">
        <v>2416</v>
      </c>
      <c r="B592" s="2">
        <v>45702</v>
      </c>
      <c r="C592" t="s">
        <v>470</v>
      </c>
      <c r="D592" t="s">
        <v>1586</v>
      </c>
      <c r="E592" t="s">
        <v>1810</v>
      </c>
      <c r="F592">
        <v>4</v>
      </c>
      <c r="G592">
        <f t="shared" si="36"/>
        <v>4</v>
      </c>
      <c r="H592">
        <v>573.37</v>
      </c>
      <c r="I592" s="14">
        <f t="shared" si="37"/>
        <v>573.37</v>
      </c>
      <c r="J592">
        <v>0.04</v>
      </c>
      <c r="K592" s="7">
        <f t="shared" si="38"/>
        <v>0.04</v>
      </c>
      <c r="L592" t="s">
        <v>1829</v>
      </c>
      <c r="M592">
        <v>2201.7408</v>
      </c>
      <c r="N592" s="14">
        <f t="shared" si="39"/>
        <v>2293.44</v>
      </c>
      <c r="O592" t="str">
        <f>VLOOKUP(E592,Store_Dim!$A$1:$E$21,3,FALSE)</f>
        <v>East</v>
      </c>
    </row>
    <row r="593" spans="1:15" x14ac:dyDescent="0.3">
      <c r="A593" t="s">
        <v>2417</v>
      </c>
      <c r="B593" s="2">
        <v>45318</v>
      </c>
      <c r="C593" t="s">
        <v>218</v>
      </c>
      <c r="D593" t="s">
        <v>1612</v>
      </c>
      <c r="E593" t="s">
        <v>1794</v>
      </c>
      <c r="F593">
        <v>3</v>
      </c>
      <c r="G593">
        <f t="shared" si="36"/>
        <v>3</v>
      </c>
      <c r="H593">
        <v>622.72</v>
      </c>
      <c r="I593" s="14">
        <f t="shared" si="37"/>
        <v>622.72</v>
      </c>
      <c r="J593">
        <v>0.04</v>
      </c>
      <c r="K593" s="7">
        <f t="shared" si="38"/>
        <v>0.04</v>
      </c>
      <c r="L593" t="s">
        <v>1824</v>
      </c>
      <c r="M593">
        <v>1793.4336000000001</v>
      </c>
      <c r="N593" s="14">
        <f t="shared" si="39"/>
        <v>1868.1200000000001</v>
      </c>
      <c r="O593" t="str">
        <f>VLOOKUP(E593,Store_Dim!$A$1:$E$21,3,FALSE)</f>
        <v>North</v>
      </c>
    </row>
    <row r="594" spans="1:15" x14ac:dyDescent="0.3">
      <c r="A594" t="s">
        <v>2418</v>
      </c>
      <c r="B594" s="2">
        <v>45943</v>
      </c>
      <c r="C594" t="s">
        <v>1211</v>
      </c>
      <c r="D594" t="s">
        <v>1732</v>
      </c>
      <c r="E594" t="s">
        <v>1807</v>
      </c>
      <c r="F594">
        <v>3</v>
      </c>
      <c r="G594">
        <f t="shared" si="36"/>
        <v>3</v>
      </c>
      <c r="H594">
        <v>259.74</v>
      </c>
      <c r="I594" s="14">
        <f t="shared" si="37"/>
        <v>259.74</v>
      </c>
      <c r="J594">
        <v>0.24</v>
      </c>
      <c r="K594" s="7">
        <f t="shared" si="38"/>
        <v>0.24</v>
      </c>
      <c r="L594" t="s">
        <v>1824</v>
      </c>
      <c r="M594">
        <v>592.20720000000006</v>
      </c>
      <c r="N594" s="14">
        <f t="shared" si="39"/>
        <v>778.98</v>
      </c>
      <c r="O594" t="str">
        <f>VLOOKUP(E594,Store_Dim!$A$1:$E$21,3,FALSE)</f>
        <v>North</v>
      </c>
    </row>
    <row r="595" spans="1:15" x14ac:dyDescent="0.3">
      <c r="A595" t="s">
        <v>2419</v>
      </c>
      <c r="B595" s="2">
        <v>45769</v>
      </c>
      <c r="C595" t="s">
        <v>205</v>
      </c>
      <c r="D595" t="s">
        <v>1604</v>
      </c>
      <c r="E595" t="s">
        <v>1797</v>
      </c>
      <c r="F595">
        <v>4</v>
      </c>
      <c r="G595">
        <f t="shared" si="36"/>
        <v>4</v>
      </c>
      <c r="H595">
        <v>951.09</v>
      </c>
      <c r="I595" s="14">
        <f t="shared" si="37"/>
        <v>951.09</v>
      </c>
      <c r="J595">
        <v>0.14000000000000001</v>
      </c>
      <c r="K595" s="7">
        <f t="shared" si="38"/>
        <v>0.14000000000000001</v>
      </c>
      <c r="L595" t="s">
        <v>1829</v>
      </c>
      <c r="M595">
        <v>3271.7496000000001</v>
      </c>
      <c r="N595" s="14">
        <f t="shared" si="39"/>
        <v>3804.2200000000003</v>
      </c>
      <c r="O595" t="str">
        <f>VLOOKUP(E595,Store_Dim!$A$1:$E$21,3,FALSE)</f>
        <v>East</v>
      </c>
    </row>
    <row r="596" spans="1:15" x14ac:dyDescent="0.3">
      <c r="A596" t="s">
        <v>2420</v>
      </c>
      <c r="B596" s="2">
        <v>45765</v>
      </c>
      <c r="C596" t="s">
        <v>651</v>
      </c>
      <c r="D596" t="s">
        <v>1746</v>
      </c>
      <c r="E596" t="s">
        <v>1761</v>
      </c>
      <c r="F596">
        <v>1</v>
      </c>
      <c r="G596">
        <f t="shared" si="36"/>
        <v>1</v>
      </c>
      <c r="H596">
        <v>71.709999999999994</v>
      </c>
      <c r="I596" s="14">
        <f t="shared" si="37"/>
        <v>71.709999999999994</v>
      </c>
      <c r="J596">
        <v>0.23</v>
      </c>
      <c r="K596" s="7">
        <f t="shared" si="38"/>
        <v>0.23</v>
      </c>
      <c r="L596" t="s">
        <v>1829</v>
      </c>
      <c r="M596">
        <v>55.216700000000003</v>
      </c>
      <c r="N596" s="14">
        <f t="shared" si="39"/>
        <v>71.47999999999999</v>
      </c>
      <c r="O596" t="str">
        <f>VLOOKUP(E596,Store_Dim!$A$1:$E$21,3,FALSE)</f>
        <v>South</v>
      </c>
    </row>
    <row r="597" spans="1:15" x14ac:dyDescent="0.3">
      <c r="A597" t="s">
        <v>2421</v>
      </c>
      <c r="B597" s="2">
        <v>45891</v>
      </c>
      <c r="C597" t="s">
        <v>574</v>
      </c>
      <c r="D597" t="s">
        <v>1588</v>
      </c>
      <c r="E597" t="s">
        <v>1779</v>
      </c>
      <c r="F597">
        <v>4</v>
      </c>
      <c r="G597">
        <f t="shared" si="36"/>
        <v>4</v>
      </c>
      <c r="H597">
        <v>894.93</v>
      </c>
      <c r="I597" s="14">
        <f t="shared" si="37"/>
        <v>894.93</v>
      </c>
      <c r="J597">
        <v>0.05</v>
      </c>
      <c r="K597" s="7">
        <f t="shared" si="38"/>
        <v>0.05</v>
      </c>
      <c r="L597" t="s">
        <v>1829</v>
      </c>
      <c r="M597">
        <v>3400.733999999999</v>
      </c>
      <c r="N597" s="14">
        <f t="shared" si="39"/>
        <v>3579.6699999999996</v>
      </c>
      <c r="O597" t="str">
        <f>VLOOKUP(E597,Store_Dim!$A$1:$E$21,3,FALSE)</f>
        <v>South</v>
      </c>
    </row>
    <row r="598" spans="1:15" x14ac:dyDescent="0.3">
      <c r="A598" t="s">
        <v>2422</v>
      </c>
      <c r="B598" s="2">
        <v>45842</v>
      </c>
      <c r="C598" t="s">
        <v>660</v>
      </c>
      <c r="D598" t="s">
        <v>1704</v>
      </c>
      <c r="E598" t="s">
        <v>1782</v>
      </c>
      <c r="F598">
        <v>4</v>
      </c>
      <c r="G598">
        <f t="shared" si="36"/>
        <v>4</v>
      </c>
      <c r="H598">
        <v>870.18</v>
      </c>
      <c r="I598" s="14">
        <f t="shared" si="37"/>
        <v>870.18</v>
      </c>
      <c r="J598">
        <v>0.13</v>
      </c>
      <c r="K598" s="7">
        <f t="shared" si="38"/>
        <v>0.13</v>
      </c>
      <c r="L598" t="s">
        <v>1829</v>
      </c>
      <c r="M598">
        <v>3028.2264</v>
      </c>
      <c r="N598" s="14">
        <f t="shared" si="39"/>
        <v>3480.5899999999997</v>
      </c>
      <c r="O598" t="str">
        <f>VLOOKUP(E598,Store_Dim!$A$1:$E$21,3,FALSE)</f>
        <v>West</v>
      </c>
    </row>
    <row r="599" spans="1:15" x14ac:dyDescent="0.3">
      <c r="A599" t="s">
        <v>2423</v>
      </c>
      <c r="B599" s="2">
        <v>45382</v>
      </c>
      <c r="C599" t="s">
        <v>884</v>
      </c>
      <c r="D599" t="s">
        <v>1676</v>
      </c>
      <c r="E599" t="s">
        <v>1761</v>
      </c>
      <c r="F599">
        <v>2</v>
      </c>
      <c r="G599">
        <f t="shared" si="36"/>
        <v>2</v>
      </c>
      <c r="H599">
        <v>552.72</v>
      </c>
      <c r="I599" s="14">
        <f t="shared" si="37"/>
        <v>552.72</v>
      </c>
      <c r="J599">
        <v>0.06</v>
      </c>
      <c r="K599" s="7">
        <f t="shared" si="38"/>
        <v>0.06</v>
      </c>
      <c r="L599" t="s">
        <v>1826</v>
      </c>
      <c r="M599">
        <v>1039.1135999999999</v>
      </c>
      <c r="N599" s="14">
        <f t="shared" si="39"/>
        <v>1105.3800000000001</v>
      </c>
      <c r="O599" t="str">
        <f>VLOOKUP(E599,Store_Dim!$A$1:$E$21,3,FALSE)</f>
        <v>South</v>
      </c>
    </row>
    <row r="600" spans="1:15" x14ac:dyDescent="0.3">
      <c r="A600" t="s">
        <v>2424</v>
      </c>
      <c r="B600" s="2">
        <v>45236</v>
      </c>
      <c r="C600" t="s">
        <v>788</v>
      </c>
      <c r="D600" t="s">
        <v>1626</v>
      </c>
      <c r="E600" t="s">
        <v>1782</v>
      </c>
      <c r="F600">
        <v>3</v>
      </c>
      <c r="G600">
        <f t="shared" si="36"/>
        <v>3</v>
      </c>
      <c r="H600">
        <v>700.43</v>
      </c>
      <c r="I600" s="14">
        <f t="shared" si="37"/>
        <v>700.43</v>
      </c>
      <c r="J600">
        <v>0.01</v>
      </c>
      <c r="K600" s="7">
        <f t="shared" si="38"/>
        <v>0.01</v>
      </c>
      <c r="L600" t="s">
        <v>1829</v>
      </c>
      <c r="M600">
        <v>2080.2770999999998</v>
      </c>
      <c r="N600" s="14">
        <f t="shared" si="39"/>
        <v>2101.2799999999997</v>
      </c>
      <c r="O600" t="str">
        <f>VLOOKUP(E600,Store_Dim!$A$1:$E$21,3,FALSE)</f>
        <v>West</v>
      </c>
    </row>
    <row r="601" spans="1:15" x14ac:dyDescent="0.3">
      <c r="A601" t="s">
        <v>2425</v>
      </c>
      <c r="B601" s="2">
        <v>45806</v>
      </c>
      <c r="C601" t="s">
        <v>1065</v>
      </c>
      <c r="D601" t="s">
        <v>1565</v>
      </c>
      <c r="E601" t="s">
        <v>1761</v>
      </c>
      <c r="F601">
        <v>2</v>
      </c>
      <c r="G601">
        <f t="shared" si="36"/>
        <v>2</v>
      </c>
      <c r="H601">
        <v>823.03</v>
      </c>
      <c r="I601" s="14">
        <f t="shared" si="37"/>
        <v>823.03</v>
      </c>
      <c r="J601">
        <v>0.18</v>
      </c>
      <c r="K601" s="7">
        <f t="shared" si="38"/>
        <v>0.18</v>
      </c>
      <c r="L601" t="s">
        <v>1826</v>
      </c>
      <c r="M601">
        <v>1349.7692</v>
      </c>
      <c r="N601" s="14">
        <f t="shared" si="39"/>
        <v>1645.8799999999999</v>
      </c>
      <c r="O601" t="str">
        <f>VLOOKUP(E601,Store_Dim!$A$1:$E$21,3,FALSE)</f>
        <v>South</v>
      </c>
    </row>
    <row r="602" spans="1:15" x14ac:dyDescent="0.3">
      <c r="A602" t="s">
        <v>2426</v>
      </c>
      <c r="B602" s="2">
        <v>45401</v>
      </c>
      <c r="C602" t="s">
        <v>815</v>
      </c>
      <c r="D602" t="s">
        <v>1732</v>
      </c>
      <c r="E602" t="s">
        <v>1776</v>
      </c>
      <c r="F602">
        <v>1</v>
      </c>
      <c r="G602">
        <f t="shared" si="36"/>
        <v>1</v>
      </c>
      <c r="H602">
        <v>117.37</v>
      </c>
      <c r="I602" s="14">
        <f t="shared" si="37"/>
        <v>117.37</v>
      </c>
      <c r="J602">
        <v>0.21</v>
      </c>
      <c r="K602" s="7">
        <f t="shared" si="38"/>
        <v>0.21</v>
      </c>
      <c r="L602" t="s">
        <v>1824</v>
      </c>
      <c r="M602">
        <v>92.722300000000004</v>
      </c>
      <c r="N602" s="14">
        <f t="shared" si="39"/>
        <v>117.16000000000001</v>
      </c>
      <c r="O602" t="str">
        <f>VLOOKUP(E602,Store_Dim!$A$1:$E$21,3,FALSE)</f>
        <v>East</v>
      </c>
    </row>
    <row r="603" spans="1:15" x14ac:dyDescent="0.3">
      <c r="A603" t="s">
        <v>2427</v>
      </c>
      <c r="B603" s="2">
        <v>45716</v>
      </c>
      <c r="C603" t="s">
        <v>369</v>
      </c>
      <c r="D603" t="s">
        <v>1660</v>
      </c>
      <c r="E603" t="s">
        <v>1757</v>
      </c>
      <c r="F603">
        <v>4</v>
      </c>
      <c r="G603">
        <f t="shared" si="36"/>
        <v>4</v>
      </c>
      <c r="H603">
        <v>165.37</v>
      </c>
      <c r="I603" s="14">
        <f t="shared" si="37"/>
        <v>165.37</v>
      </c>
      <c r="J603">
        <v>0.28999999999999998</v>
      </c>
      <c r="K603" s="7">
        <f t="shared" si="38"/>
        <v>0.28999999999999998</v>
      </c>
      <c r="L603" t="s">
        <v>1824</v>
      </c>
      <c r="M603">
        <v>469.6508</v>
      </c>
      <c r="N603" s="14">
        <f t="shared" si="39"/>
        <v>661.19</v>
      </c>
      <c r="O603" t="str">
        <f>VLOOKUP(E603,Store_Dim!$A$1:$E$21,3,FALSE)</f>
        <v>North</v>
      </c>
    </row>
    <row r="604" spans="1:15" x14ac:dyDescent="0.3">
      <c r="A604" t="s">
        <v>2428</v>
      </c>
      <c r="B604" s="2">
        <v>45718</v>
      </c>
      <c r="C604" t="s">
        <v>1181</v>
      </c>
      <c r="D604" t="s">
        <v>1557</v>
      </c>
      <c r="E604" t="s">
        <v>1789</v>
      </c>
      <c r="F604">
        <v>3</v>
      </c>
      <c r="G604">
        <f t="shared" si="36"/>
        <v>3</v>
      </c>
      <c r="H604">
        <v>483.06</v>
      </c>
      <c r="I604" s="14">
        <f t="shared" si="37"/>
        <v>483.06</v>
      </c>
      <c r="J604">
        <v>0.05</v>
      </c>
      <c r="K604" s="7">
        <f t="shared" si="38"/>
        <v>0.05</v>
      </c>
      <c r="L604" t="s">
        <v>1824</v>
      </c>
      <c r="M604">
        <v>1376.721</v>
      </c>
      <c r="N604" s="14">
        <f t="shared" si="39"/>
        <v>1449.13</v>
      </c>
      <c r="O604" t="str">
        <f>VLOOKUP(E604,Store_Dim!$A$1:$E$21,3,FALSE)</f>
        <v>East</v>
      </c>
    </row>
    <row r="605" spans="1:15" x14ac:dyDescent="0.3">
      <c r="A605" t="s">
        <v>2429</v>
      </c>
      <c r="B605" s="2">
        <v>45379</v>
      </c>
      <c r="C605" t="s">
        <v>929</v>
      </c>
      <c r="D605" t="s">
        <v>1710</v>
      </c>
      <c r="E605" t="s">
        <v>1779</v>
      </c>
      <c r="F605">
        <v>4</v>
      </c>
      <c r="G605">
        <f t="shared" si="36"/>
        <v>4</v>
      </c>
      <c r="H605">
        <v>262.05</v>
      </c>
      <c r="I605" s="14">
        <f t="shared" si="37"/>
        <v>262.05</v>
      </c>
      <c r="J605">
        <v>0.24</v>
      </c>
      <c r="K605" s="7">
        <f t="shared" si="38"/>
        <v>0.24</v>
      </c>
      <c r="L605" t="s">
        <v>1826</v>
      </c>
      <c r="M605">
        <v>796.63200000000006</v>
      </c>
      <c r="N605" s="14">
        <f t="shared" si="39"/>
        <v>1047.96</v>
      </c>
      <c r="O605" t="str">
        <f>VLOOKUP(E605,Store_Dim!$A$1:$E$21,3,FALSE)</f>
        <v>South</v>
      </c>
    </row>
    <row r="606" spans="1:15" x14ac:dyDescent="0.3">
      <c r="A606" t="s">
        <v>2430</v>
      </c>
      <c r="B606" s="2">
        <v>45635</v>
      </c>
      <c r="C606" t="s">
        <v>1428</v>
      </c>
      <c r="D606" t="s">
        <v>1576</v>
      </c>
      <c r="E606" t="s">
        <v>1799</v>
      </c>
      <c r="F606">
        <v>3</v>
      </c>
      <c r="G606">
        <f t="shared" si="36"/>
        <v>3</v>
      </c>
      <c r="H606">
        <v>970.89</v>
      </c>
      <c r="I606" s="14">
        <f t="shared" si="37"/>
        <v>970.89</v>
      </c>
      <c r="J606">
        <v>0.11</v>
      </c>
      <c r="K606" s="7">
        <f t="shared" si="38"/>
        <v>0.11</v>
      </c>
      <c r="L606" t="s">
        <v>1829</v>
      </c>
      <c r="M606">
        <v>2592.2763</v>
      </c>
      <c r="N606" s="14">
        <f t="shared" si="39"/>
        <v>2912.56</v>
      </c>
      <c r="O606" t="str">
        <f>VLOOKUP(E606,Store_Dim!$A$1:$E$21,3,FALSE)</f>
        <v>South</v>
      </c>
    </row>
    <row r="607" spans="1:15" x14ac:dyDescent="0.3">
      <c r="A607" t="s">
        <v>2431</v>
      </c>
      <c r="B607" s="2">
        <v>45222</v>
      </c>
      <c r="C607" t="s">
        <v>702</v>
      </c>
      <c r="D607" t="s">
        <v>1692</v>
      </c>
      <c r="E607" t="s">
        <v>1752</v>
      </c>
      <c r="F607">
        <v>1</v>
      </c>
      <c r="G607">
        <f t="shared" si="36"/>
        <v>1</v>
      </c>
      <c r="H607">
        <v>61.11</v>
      </c>
      <c r="I607" s="14">
        <f t="shared" si="37"/>
        <v>61.11</v>
      </c>
      <c r="J607">
        <v>0.1</v>
      </c>
      <c r="K607" s="7">
        <f t="shared" si="38"/>
        <v>0.1</v>
      </c>
      <c r="L607" t="s">
        <v>1826</v>
      </c>
      <c r="M607">
        <v>54.999000000000002</v>
      </c>
      <c r="N607" s="14">
        <f t="shared" si="39"/>
        <v>61.01</v>
      </c>
      <c r="O607" t="str">
        <f>VLOOKUP(E607,Store_Dim!$A$1:$E$21,3,FALSE)</f>
        <v>East</v>
      </c>
    </row>
    <row r="608" spans="1:15" x14ac:dyDescent="0.3">
      <c r="A608" t="s">
        <v>2432</v>
      </c>
      <c r="B608" s="2">
        <v>45555</v>
      </c>
      <c r="C608" t="s">
        <v>121</v>
      </c>
      <c r="D608" t="s">
        <v>1602</v>
      </c>
      <c r="E608" t="s">
        <v>1782</v>
      </c>
      <c r="F608">
        <v>3</v>
      </c>
      <c r="G608">
        <f t="shared" si="36"/>
        <v>3</v>
      </c>
      <c r="H608">
        <v>827.88</v>
      </c>
      <c r="I608" s="14">
        <f t="shared" si="37"/>
        <v>827.88</v>
      </c>
      <c r="J608">
        <v>0.19</v>
      </c>
      <c r="K608" s="7">
        <f t="shared" si="38"/>
        <v>0.19</v>
      </c>
      <c r="L608" t="s">
        <v>1826</v>
      </c>
      <c r="M608">
        <v>2011.7483999999999</v>
      </c>
      <c r="N608" s="14">
        <f t="shared" si="39"/>
        <v>2483.4499999999998</v>
      </c>
      <c r="O608" t="str">
        <f>VLOOKUP(E608,Store_Dim!$A$1:$E$21,3,FALSE)</f>
        <v>West</v>
      </c>
    </row>
    <row r="609" spans="1:15" x14ac:dyDescent="0.3">
      <c r="A609" t="s">
        <v>2433</v>
      </c>
      <c r="B609" s="2">
        <v>45583</v>
      </c>
      <c r="C609" t="s">
        <v>1334</v>
      </c>
      <c r="D609" t="s">
        <v>1722</v>
      </c>
      <c r="E609" t="s">
        <v>1797</v>
      </c>
      <c r="F609">
        <v>3</v>
      </c>
      <c r="G609">
        <f t="shared" si="36"/>
        <v>3</v>
      </c>
      <c r="H609">
        <v>926.85</v>
      </c>
      <c r="I609" s="14">
        <f t="shared" si="37"/>
        <v>926.85</v>
      </c>
      <c r="J609">
        <v>0.18</v>
      </c>
      <c r="K609" s="7">
        <f t="shared" si="38"/>
        <v>0.18</v>
      </c>
      <c r="L609" t="s">
        <v>1829</v>
      </c>
      <c r="M609">
        <v>2280.0509999999999</v>
      </c>
      <c r="N609" s="14">
        <f t="shared" si="39"/>
        <v>2780.3700000000003</v>
      </c>
      <c r="O609" t="str">
        <f>VLOOKUP(E609,Store_Dim!$A$1:$E$21,3,FALSE)</f>
        <v>East</v>
      </c>
    </row>
    <row r="610" spans="1:15" x14ac:dyDescent="0.3">
      <c r="A610" t="s">
        <v>2434</v>
      </c>
      <c r="B610" s="2">
        <v>45662</v>
      </c>
      <c r="C610" t="s">
        <v>999</v>
      </c>
      <c r="D610" t="s">
        <v>1568</v>
      </c>
      <c r="E610" t="s">
        <v>1799</v>
      </c>
      <c r="F610">
        <v>1</v>
      </c>
      <c r="G610">
        <f t="shared" si="36"/>
        <v>1</v>
      </c>
      <c r="H610">
        <v>874.59</v>
      </c>
      <c r="I610" s="14">
        <f t="shared" si="37"/>
        <v>874.59</v>
      </c>
      <c r="J610">
        <v>0.28999999999999998</v>
      </c>
      <c r="K610" s="7">
        <f t="shared" si="38"/>
        <v>0.28999999999999998</v>
      </c>
      <c r="L610" t="s">
        <v>1826</v>
      </c>
      <c r="M610">
        <v>620.95889999999997</v>
      </c>
      <c r="N610" s="14">
        <f t="shared" si="39"/>
        <v>874.30000000000007</v>
      </c>
      <c r="O610" t="str">
        <f>VLOOKUP(E610,Store_Dim!$A$1:$E$21,3,FALSE)</f>
        <v>South</v>
      </c>
    </row>
    <row r="611" spans="1:15" x14ac:dyDescent="0.3">
      <c r="A611" t="s">
        <v>2435</v>
      </c>
      <c r="B611" s="2">
        <v>45921</v>
      </c>
      <c r="C611" t="s">
        <v>1449</v>
      </c>
      <c r="D611" t="s">
        <v>1578</v>
      </c>
      <c r="E611" t="s">
        <v>1757</v>
      </c>
      <c r="F611">
        <v>4</v>
      </c>
      <c r="G611">
        <f t="shared" si="36"/>
        <v>4</v>
      </c>
      <c r="H611">
        <v>479.11</v>
      </c>
      <c r="I611" s="14">
        <f t="shared" si="37"/>
        <v>479.11</v>
      </c>
      <c r="J611">
        <v>0.24</v>
      </c>
      <c r="K611" s="7">
        <f t="shared" si="38"/>
        <v>0.24</v>
      </c>
      <c r="L611" t="s">
        <v>1826</v>
      </c>
      <c r="M611">
        <v>1456.4944</v>
      </c>
      <c r="N611" s="14">
        <f t="shared" si="39"/>
        <v>1916.2</v>
      </c>
      <c r="O611" t="str">
        <f>VLOOKUP(E611,Store_Dim!$A$1:$E$21,3,FALSE)</f>
        <v>North</v>
      </c>
    </row>
    <row r="612" spans="1:15" x14ac:dyDescent="0.3">
      <c r="A612" t="s">
        <v>2436</v>
      </c>
      <c r="B612" s="2">
        <v>45490</v>
      </c>
      <c r="C612" t="s">
        <v>693</v>
      </c>
      <c r="D612" t="s">
        <v>1612</v>
      </c>
      <c r="E612" t="s">
        <v>1807</v>
      </c>
      <c r="F612">
        <v>3</v>
      </c>
      <c r="G612">
        <f t="shared" si="36"/>
        <v>3</v>
      </c>
      <c r="H612">
        <v>182.91</v>
      </c>
      <c r="I612" s="14">
        <f t="shared" si="37"/>
        <v>182.91</v>
      </c>
      <c r="J612">
        <v>0.28999999999999998</v>
      </c>
      <c r="K612" s="7">
        <f t="shared" si="38"/>
        <v>0.28999999999999998</v>
      </c>
      <c r="L612" t="s">
        <v>1824</v>
      </c>
      <c r="M612">
        <v>389.59829999999999</v>
      </c>
      <c r="N612" s="14">
        <f t="shared" si="39"/>
        <v>548.44000000000005</v>
      </c>
      <c r="O612" t="str">
        <f>VLOOKUP(E612,Store_Dim!$A$1:$E$21,3,FALSE)</f>
        <v>North</v>
      </c>
    </row>
    <row r="613" spans="1:15" x14ac:dyDescent="0.3">
      <c r="A613" t="s">
        <v>2437</v>
      </c>
      <c r="B613" s="2">
        <v>45652</v>
      </c>
      <c r="C613" t="s">
        <v>866</v>
      </c>
      <c r="D613" t="s">
        <v>1616</v>
      </c>
      <c r="E613" t="s">
        <v>1773</v>
      </c>
      <c r="F613">
        <v>4</v>
      </c>
      <c r="G613">
        <f t="shared" si="36"/>
        <v>4</v>
      </c>
      <c r="H613">
        <v>745.51</v>
      </c>
      <c r="I613" s="14">
        <f t="shared" si="37"/>
        <v>745.51</v>
      </c>
      <c r="J613">
        <v>0.05</v>
      </c>
      <c r="K613" s="7">
        <f t="shared" si="38"/>
        <v>0.05</v>
      </c>
      <c r="L613" t="s">
        <v>1824</v>
      </c>
      <c r="M613">
        <v>2832.9380000000001</v>
      </c>
      <c r="N613" s="14">
        <f t="shared" si="39"/>
        <v>2981.99</v>
      </c>
      <c r="O613" t="str">
        <f>VLOOKUP(E613,Store_Dim!$A$1:$E$21,3,FALSE)</f>
        <v>North</v>
      </c>
    </row>
    <row r="614" spans="1:15" x14ac:dyDescent="0.3">
      <c r="A614" t="s">
        <v>2438</v>
      </c>
      <c r="B614" s="2">
        <v>45598</v>
      </c>
      <c r="C614" t="s">
        <v>1481</v>
      </c>
      <c r="D614" t="s">
        <v>1724</v>
      </c>
      <c r="E614" t="s">
        <v>1801</v>
      </c>
      <c r="F614">
        <v>3</v>
      </c>
      <c r="G614">
        <f t="shared" si="36"/>
        <v>3</v>
      </c>
      <c r="H614">
        <v>920.61</v>
      </c>
      <c r="I614" s="14">
        <f t="shared" si="37"/>
        <v>920.61</v>
      </c>
      <c r="J614">
        <v>0.04</v>
      </c>
      <c r="K614" s="7">
        <f t="shared" si="38"/>
        <v>0.04</v>
      </c>
      <c r="L614" t="s">
        <v>1824</v>
      </c>
      <c r="M614">
        <v>2651.3568</v>
      </c>
      <c r="N614" s="14">
        <f t="shared" si="39"/>
        <v>2761.79</v>
      </c>
      <c r="O614" t="str">
        <f>VLOOKUP(E614,Store_Dim!$A$1:$E$21,3,FALSE)</f>
        <v>North</v>
      </c>
    </row>
    <row r="615" spans="1:15" x14ac:dyDescent="0.3">
      <c r="A615" t="s">
        <v>2439</v>
      </c>
      <c r="B615" s="2">
        <v>45772</v>
      </c>
      <c r="C615" t="s">
        <v>1319</v>
      </c>
      <c r="D615" t="s">
        <v>1698</v>
      </c>
      <c r="E615" t="s">
        <v>1789</v>
      </c>
      <c r="F615">
        <v>4</v>
      </c>
      <c r="G615">
        <f t="shared" si="36"/>
        <v>4</v>
      </c>
      <c r="H615">
        <v>659.03</v>
      </c>
      <c r="I615" s="14">
        <f t="shared" si="37"/>
        <v>659.03</v>
      </c>
      <c r="J615">
        <v>0.15</v>
      </c>
      <c r="K615" s="7">
        <f t="shared" si="38"/>
        <v>0.15</v>
      </c>
      <c r="L615" t="s">
        <v>1824</v>
      </c>
      <c r="M615">
        <v>2240.7020000000002</v>
      </c>
      <c r="N615" s="14">
        <f t="shared" si="39"/>
        <v>2635.97</v>
      </c>
      <c r="O615" t="str">
        <f>VLOOKUP(E615,Store_Dim!$A$1:$E$21,3,FALSE)</f>
        <v>East</v>
      </c>
    </row>
    <row r="616" spans="1:15" x14ac:dyDescent="0.3">
      <c r="A616" t="s">
        <v>2440</v>
      </c>
      <c r="B616" s="2">
        <v>45338</v>
      </c>
      <c r="C616" t="s">
        <v>1510</v>
      </c>
      <c r="D616" t="s">
        <v>1565</v>
      </c>
      <c r="E616" t="s">
        <v>1761</v>
      </c>
      <c r="F616">
        <v>1</v>
      </c>
      <c r="G616">
        <f t="shared" si="36"/>
        <v>1</v>
      </c>
      <c r="H616">
        <v>312.91000000000003</v>
      </c>
      <c r="I616" s="14">
        <f t="shared" si="37"/>
        <v>312.91000000000003</v>
      </c>
      <c r="J616">
        <v>0.12</v>
      </c>
      <c r="K616" s="7">
        <f t="shared" si="38"/>
        <v>0.12</v>
      </c>
      <c r="L616" t="s">
        <v>1826</v>
      </c>
      <c r="M616">
        <v>275.36079999999998</v>
      </c>
      <c r="N616" s="14">
        <f t="shared" si="39"/>
        <v>312.79000000000002</v>
      </c>
      <c r="O616" t="str">
        <f>VLOOKUP(E616,Store_Dim!$A$1:$E$21,3,FALSE)</f>
        <v>South</v>
      </c>
    </row>
    <row r="617" spans="1:15" x14ac:dyDescent="0.3">
      <c r="A617" t="s">
        <v>2441</v>
      </c>
      <c r="B617" s="2">
        <v>45524</v>
      </c>
      <c r="C617" t="s">
        <v>735</v>
      </c>
      <c r="D617" t="s">
        <v>1572</v>
      </c>
      <c r="E617" t="s">
        <v>1810</v>
      </c>
      <c r="F617">
        <v>4</v>
      </c>
      <c r="G617">
        <f t="shared" si="36"/>
        <v>4</v>
      </c>
      <c r="H617">
        <v>705.64</v>
      </c>
      <c r="I617" s="14">
        <f t="shared" si="37"/>
        <v>705.64</v>
      </c>
      <c r="J617">
        <v>0.11</v>
      </c>
      <c r="K617" s="7">
        <f t="shared" si="38"/>
        <v>0.11</v>
      </c>
      <c r="L617" t="s">
        <v>1826</v>
      </c>
      <c r="M617">
        <v>2512.0783999999999</v>
      </c>
      <c r="N617" s="14">
        <f t="shared" si="39"/>
        <v>2822.45</v>
      </c>
      <c r="O617" t="str">
        <f>VLOOKUP(E617,Store_Dim!$A$1:$E$21,3,FALSE)</f>
        <v>East</v>
      </c>
    </row>
    <row r="618" spans="1:15" x14ac:dyDescent="0.3">
      <c r="A618" t="s">
        <v>2442</v>
      </c>
      <c r="B618" s="2">
        <v>45497</v>
      </c>
      <c r="C618" t="s">
        <v>487</v>
      </c>
      <c r="D618" t="s">
        <v>1565</v>
      </c>
      <c r="E618" t="s">
        <v>1789</v>
      </c>
      <c r="F618">
        <v>4</v>
      </c>
      <c r="G618">
        <f t="shared" si="36"/>
        <v>4</v>
      </c>
      <c r="H618">
        <v>386.41</v>
      </c>
      <c r="I618" s="14">
        <f t="shared" si="37"/>
        <v>386.41</v>
      </c>
      <c r="J618">
        <v>0.13</v>
      </c>
      <c r="K618" s="7">
        <f t="shared" si="38"/>
        <v>0.13</v>
      </c>
      <c r="L618" t="s">
        <v>1829</v>
      </c>
      <c r="M618">
        <v>1344.7067999999999</v>
      </c>
      <c r="N618" s="14">
        <f t="shared" si="39"/>
        <v>1545.51</v>
      </c>
      <c r="O618" t="str">
        <f>VLOOKUP(E618,Store_Dim!$A$1:$E$21,3,FALSE)</f>
        <v>East</v>
      </c>
    </row>
    <row r="619" spans="1:15" x14ac:dyDescent="0.3">
      <c r="A619" t="s">
        <v>2443</v>
      </c>
      <c r="B619" s="2">
        <v>45534</v>
      </c>
      <c r="C619" t="s">
        <v>121</v>
      </c>
      <c r="D619" t="s">
        <v>1736</v>
      </c>
      <c r="E619" t="s">
        <v>1792</v>
      </c>
      <c r="F619">
        <v>3</v>
      </c>
      <c r="G619">
        <f t="shared" si="36"/>
        <v>3</v>
      </c>
      <c r="H619">
        <v>265.89</v>
      </c>
      <c r="I619" s="14">
        <f t="shared" si="37"/>
        <v>265.89</v>
      </c>
      <c r="J619">
        <v>0.08</v>
      </c>
      <c r="K619" s="7">
        <f t="shared" si="38"/>
        <v>0.08</v>
      </c>
      <c r="L619" t="s">
        <v>1829</v>
      </c>
      <c r="M619">
        <v>733.85640000000001</v>
      </c>
      <c r="N619" s="14">
        <f t="shared" si="39"/>
        <v>797.58999999999992</v>
      </c>
      <c r="O619" t="str">
        <f>VLOOKUP(E619,Store_Dim!$A$1:$E$21,3,FALSE)</f>
        <v>South</v>
      </c>
    </row>
    <row r="620" spans="1:15" x14ac:dyDescent="0.3">
      <c r="A620" t="s">
        <v>2444</v>
      </c>
      <c r="B620" s="2">
        <v>45925</v>
      </c>
      <c r="C620" t="s">
        <v>275</v>
      </c>
      <c r="D620" t="s">
        <v>1608</v>
      </c>
      <c r="E620" t="s">
        <v>1804</v>
      </c>
      <c r="F620">
        <v>1</v>
      </c>
      <c r="G620">
        <f t="shared" si="36"/>
        <v>1</v>
      </c>
      <c r="H620">
        <v>703.16</v>
      </c>
      <c r="I620" s="14">
        <f t="shared" si="37"/>
        <v>703.16</v>
      </c>
      <c r="J620">
        <v>0.28999999999999998</v>
      </c>
      <c r="K620" s="7">
        <f t="shared" si="38"/>
        <v>0.28999999999999998</v>
      </c>
      <c r="L620" t="s">
        <v>1824</v>
      </c>
      <c r="M620">
        <v>499.24360000000001</v>
      </c>
      <c r="N620" s="14">
        <f t="shared" si="39"/>
        <v>702.87</v>
      </c>
      <c r="O620" t="str">
        <f>VLOOKUP(E620,Store_Dim!$A$1:$E$21,3,FALSE)</f>
        <v>West</v>
      </c>
    </row>
    <row r="621" spans="1:15" x14ac:dyDescent="0.3">
      <c r="A621" t="s">
        <v>2445</v>
      </c>
      <c r="B621" s="2">
        <v>45765</v>
      </c>
      <c r="C621" t="s">
        <v>1452</v>
      </c>
      <c r="D621" t="s">
        <v>1742</v>
      </c>
      <c r="E621" t="s">
        <v>1797</v>
      </c>
      <c r="F621">
        <v>2</v>
      </c>
      <c r="G621">
        <f t="shared" si="36"/>
        <v>2</v>
      </c>
      <c r="H621">
        <v>394.5</v>
      </c>
      <c r="I621" s="14">
        <f t="shared" si="37"/>
        <v>394.5</v>
      </c>
      <c r="J621">
        <v>0.28999999999999998</v>
      </c>
      <c r="K621" s="7">
        <f t="shared" si="38"/>
        <v>0.28999999999999998</v>
      </c>
      <c r="L621" t="s">
        <v>1829</v>
      </c>
      <c r="M621">
        <v>560.18999999999994</v>
      </c>
      <c r="N621" s="14">
        <f t="shared" si="39"/>
        <v>788.71</v>
      </c>
      <c r="O621" t="str">
        <f>VLOOKUP(E621,Store_Dim!$A$1:$E$21,3,FALSE)</f>
        <v>East</v>
      </c>
    </row>
    <row r="622" spans="1:15" x14ac:dyDescent="0.3">
      <c r="A622" t="s">
        <v>2446</v>
      </c>
      <c r="B622" s="2">
        <v>45882</v>
      </c>
      <c r="C622" t="s">
        <v>408</v>
      </c>
      <c r="D622" t="s">
        <v>1742</v>
      </c>
      <c r="E622" t="s">
        <v>1779</v>
      </c>
      <c r="F622">
        <v>3</v>
      </c>
      <c r="G622">
        <f t="shared" si="36"/>
        <v>3</v>
      </c>
      <c r="H622">
        <v>411.25</v>
      </c>
      <c r="I622" s="14">
        <f t="shared" si="37"/>
        <v>411.25</v>
      </c>
      <c r="J622">
        <v>0.05</v>
      </c>
      <c r="K622" s="7">
        <f t="shared" si="38"/>
        <v>0.05</v>
      </c>
      <c r="L622" t="s">
        <v>1824</v>
      </c>
      <c r="M622">
        <v>1172.0625</v>
      </c>
      <c r="N622" s="14">
        <f t="shared" si="39"/>
        <v>1233.7</v>
      </c>
      <c r="O622" t="str">
        <f>VLOOKUP(E622,Store_Dim!$A$1:$E$21,3,FALSE)</f>
        <v>South</v>
      </c>
    </row>
    <row r="623" spans="1:15" x14ac:dyDescent="0.3">
      <c r="A623" t="s">
        <v>2447</v>
      </c>
      <c r="B623" s="2">
        <v>45923</v>
      </c>
      <c r="C623" t="s">
        <v>1107</v>
      </c>
      <c r="D623" t="s">
        <v>1644</v>
      </c>
      <c r="E623" t="s">
        <v>1761</v>
      </c>
      <c r="F623">
        <v>4</v>
      </c>
      <c r="G623">
        <f t="shared" si="36"/>
        <v>4</v>
      </c>
      <c r="H623">
        <v>395.45</v>
      </c>
      <c r="I623" s="14">
        <f t="shared" si="37"/>
        <v>395.45</v>
      </c>
      <c r="J623">
        <v>0.01</v>
      </c>
      <c r="K623" s="7">
        <f t="shared" si="38"/>
        <v>0.01</v>
      </c>
      <c r="L623" t="s">
        <v>1824</v>
      </c>
      <c r="M623">
        <v>1565.982</v>
      </c>
      <c r="N623" s="14">
        <f t="shared" si="39"/>
        <v>1581.79</v>
      </c>
      <c r="O623" t="str">
        <f>VLOOKUP(E623,Store_Dim!$A$1:$E$21,3,FALSE)</f>
        <v>South</v>
      </c>
    </row>
    <row r="624" spans="1:15" x14ac:dyDescent="0.3">
      <c r="A624" t="s">
        <v>2448</v>
      </c>
      <c r="B624" s="2">
        <v>45421</v>
      </c>
      <c r="C624" t="s">
        <v>144</v>
      </c>
      <c r="D624" t="s">
        <v>1728</v>
      </c>
      <c r="E624" t="s">
        <v>1773</v>
      </c>
      <c r="F624">
        <v>2</v>
      </c>
      <c r="G624">
        <f t="shared" si="36"/>
        <v>2</v>
      </c>
      <c r="H624">
        <v>678.98</v>
      </c>
      <c r="I624" s="14">
        <f t="shared" si="37"/>
        <v>678.98</v>
      </c>
      <c r="J624">
        <v>0.23</v>
      </c>
      <c r="K624" s="7">
        <f t="shared" si="38"/>
        <v>0.23</v>
      </c>
      <c r="L624" t="s">
        <v>1824</v>
      </c>
      <c r="M624">
        <v>1045.6292000000001</v>
      </c>
      <c r="N624" s="14">
        <f t="shared" si="39"/>
        <v>1357.73</v>
      </c>
      <c r="O624" t="str">
        <f>VLOOKUP(E624,Store_Dim!$A$1:$E$21,3,FALSE)</f>
        <v>North</v>
      </c>
    </row>
    <row r="625" spans="1:15" x14ac:dyDescent="0.3">
      <c r="A625" t="s">
        <v>2449</v>
      </c>
      <c r="B625" s="2">
        <v>45608</v>
      </c>
      <c r="C625" t="s">
        <v>264</v>
      </c>
      <c r="D625" t="s">
        <v>1602</v>
      </c>
      <c r="E625" t="s">
        <v>1799</v>
      </c>
      <c r="F625">
        <v>4</v>
      </c>
      <c r="G625">
        <f t="shared" si="36"/>
        <v>4</v>
      </c>
      <c r="H625">
        <v>757.71</v>
      </c>
      <c r="I625" s="14">
        <f t="shared" si="37"/>
        <v>757.71</v>
      </c>
      <c r="J625">
        <v>0.26</v>
      </c>
      <c r="K625" s="7">
        <f t="shared" si="38"/>
        <v>0.26</v>
      </c>
      <c r="L625" t="s">
        <v>1829</v>
      </c>
      <c r="M625">
        <v>2242.8216000000002</v>
      </c>
      <c r="N625" s="14">
        <f t="shared" si="39"/>
        <v>3030.58</v>
      </c>
      <c r="O625" t="str">
        <f>VLOOKUP(E625,Store_Dim!$A$1:$E$21,3,FALSE)</f>
        <v>South</v>
      </c>
    </row>
    <row r="626" spans="1:15" x14ac:dyDescent="0.3">
      <c r="A626" t="s">
        <v>2450</v>
      </c>
      <c r="B626" s="2">
        <v>45644</v>
      </c>
      <c r="C626" t="s">
        <v>221</v>
      </c>
      <c r="D626" t="s">
        <v>1736</v>
      </c>
      <c r="E626" t="s">
        <v>1769</v>
      </c>
      <c r="F626">
        <v>1</v>
      </c>
      <c r="G626">
        <f t="shared" si="36"/>
        <v>1</v>
      </c>
      <c r="H626">
        <v>647.86</v>
      </c>
      <c r="I626" s="14">
        <f t="shared" si="37"/>
        <v>647.86</v>
      </c>
      <c r="J626">
        <v>0.05</v>
      </c>
      <c r="K626" s="7">
        <f t="shared" si="38"/>
        <v>0.05</v>
      </c>
      <c r="L626" t="s">
        <v>1829</v>
      </c>
      <c r="M626">
        <v>615.46699999999998</v>
      </c>
      <c r="N626" s="14">
        <f t="shared" si="39"/>
        <v>647.81000000000006</v>
      </c>
      <c r="O626" t="str">
        <f>VLOOKUP(E626,Store_Dim!$A$1:$E$21,3,FALSE)</f>
        <v>South</v>
      </c>
    </row>
    <row r="627" spans="1:15" x14ac:dyDescent="0.3">
      <c r="A627" t="s">
        <v>2451</v>
      </c>
      <c r="B627" s="2">
        <v>45517</v>
      </c>
      <c r="C627" t="s">
        <v>461</v>
      </c>
      <c r="D627" t="s">
        <v>1572</v>
      </c>
      <c r="E627" t="s">
        <v>1776</v>
      </c>
      <c r="F627">
        <v>2</v>
      </c>
      <c r="G627">
        <f t="shared" si="36"/>
        <v>2</v>
      </c>
      <c r="H627">
        <v>179.64</v>
      </c>
      <c r="I627" s="14">
        <f t="shared" si="37"/>
        <v>179.64</v>
      </c>
      <c r="J627">
        <v>0.1</v>
      </c>
      <c r="K627" s="7">
        <f t="shared" si="38"/>
        <v>0.1</v>
      </c>
      <c r="L627" t="s">
        <v>1826</v>
      </c>
      <c r="M627">
        <v>323.35199999999998</v>
      </c>
      <c r="N627" s="14">
        <f t="shared" si="39"/>
        <v>359.17999999999995</v>
      </c>
      <c r="O627" t="str">
        <f>VLOOKUP(E627,Store_Dim!$A$1:$E$21,3,FALSE)</f>
        <v>East</v>
      </c>
    </row>
    <row r="628" spans="1:15" x14ac:dyDescent="0.3">
      <c r="A628" t="s">
        <v>2452</v>
      </c>
      <c r="B628" s="2">
        <v>45545</v>
      </c>
      <c r="C628" t="s">
        <v>1235</v>
      </c>
      <c r="D628" t="s">
        <v>1672</v>
      </c>
      <c r="E628" t="s">
        <v>1769</v>
      </c>
      <c r="F628">
        <v>3</v>
      </c>
      <c r="G628">
        <f t="shared" si="36"/>
        <v>3</v>
      </c>
      <c r="H628">
        <v>392.65</v>
      </c>
      <c r="I628" s="14">
        <f t="shared" si="37"/>
        <v>392.65</v>
      </c>
      <c r="J628">
        <v>0.17</v>
      </c>
      <c r="K628" s="7">
        <f t="shared" si="38"/>
        <v>0.17</v>
      </c>
      <c r="L628" t="s">
        <v>1826</v>
      </c>
      <c r="M628">
        <v>977.69849999999985</v>
      </c>
      <c r="N628" s="14">
        <f t="shared" si="39"/>
        <v>1177.7799999999997</v>
      </c>
      <c r="O628" t="str">
        <f>VLOOKUP(E628,Store_Dim!$A$1:$E$21,3,FALSE)</f>
        <v>South</v>
      </c>
    </row>
    <row r="629" spans="1:15" x14ac:dyDescent="0.3">
      <c r="A629" t="s">
        <v>2453</v>
      </c>
      <c r="B629" s="2">
        <v>45547</v>
      </c>
      <c r="C629" t="s">
        <v>582</v>
      </c>
      <c r="D629" t="s">
        <v>1730</v>
      </c>
      <c r="E629" t="s">
        <v>1804</v>
      </c>
      <c r="F629">
        <v>4</v>
      </c>
      <c r="G629">
        <f t="shared" si="36"/>
        <v>4</v>
      </c>
      <c r="H629">
        <v>969.55</v>
      </c>
      <c r="I629" s="14">
        <f t="shared" si="37"/>
        <v>969.55</v>
      </c>
      <c r="J629">
        <v>0.09</v>
      </c>
      <c r="K629" s="7">
        <f t="shared" si="38"/>
        <v>0.09</v>
      </c>
      <c r="L629" t="s">
        <v>1829</v>
      </c>
      <c r="M629">
        <v>3529.1619999999998</v>
      </c>
      <c r="N629" s="14">
        <f t="shared" si="39"/>
        <v>3878.1099999999997</v>
      </c>
      <c r="O629" t="str">
        <f>VLOOKUP(E629,Store_Dim!$A$1:$E$21,3,FALSE)</f>
        <v>West</v>
      </c>
    </row>
    <row r="630" spans="1:15" x14ac:dyDescent="0.3">
      <c r="A630" t="s">
        <v>2454</v>
      </c>
      <c r="B630" s="2">
        <v>45433</v>
      </c>
      <c r="C630" t="s">
        <v>1425</v>
      </c>
      <c r="D630" t="s">
        <v>1696</v>
      </c>
      <c r="E630" t="s">
        <v>1794</v>
      </c>
      <c r="F630">
        <v>3</v>
      </c>
      <c r="G630">
        <f t="shared" si="36"/>
        <v>3</v>
      </c>
      <c r="H630">
        <v>322.94</v>
      </c>
      <c r="I630" s="14">
        <f t="shared" si="37"/>
        <v>322.94</v>
      </c>
      <c r="J630">
        <v>0.01</v>
      </c>
      <c r="K630" s="7">
        <f t="shared" si="38"/>
        <v>0.01</v>
      </c>
      <c r="L630" t="s">
        <v>1824</v>
      </c>
      <c r="M630">
        <v>959.13179999999988</v>
      </c>
      <c r="N630" s="14">
        <f t="shared" si="39"/>
        <v>968.81</v>
      </c>
      <c r="O630" t="str">
        <f>VLOOKUP(E630,Store_Dim!$A$1:$E$21,3,FALSE)</f>
        <v>North</v>
      </c>
    </row>
    <row r="631" spans="1:15" x14ac:dyDescent="0.3">
      <c r="A631" t="s">
        <v>2455</v>
      </c>
      <c r="B631" s="2">
        <v>45792</v>
      </c>
      <c r="C631" t="s">
        <v>1133</v>
      </c>
      <c r="D631" t="s">
        <v>1714</v>
      </c>
      <c r="E631" t="s">
        <v>1752</v>
      </c>
      <c r="F631">
        <v>1</v>
      </c>
      <c r="G631">
        <f t="shared" si="36"/>
        <v>1</v>
      </c>
      <c r="H631">
        <v>92.83</v>
      </c>
      <c r="I631" s="14">
        <f t="shared" si="37"/>
        <v>92.83</v>
      </c>
      <c r="J631">
        <v>0.26</v>
      </c>
      <c r="K631" s="7">
        <f t="shared" si="38"/>
        <v>0.26</v>
      </c>
      <c r="L631" t="s">
        <v>1826</v>
      </c>
      <c r="M631">
        <v>68.694199999999995</v>
      </c>
      <c r="N631" s="14">
        <f t="shared" si="39"/>
        <v>92.57</v>
      </c>
      <c r="O631" t="str">
        <f>VLOOKUP(E631,Store_Dim!$A$1:$E$21,3,FALSE)</f>
        <v>East</v>
      </c>
    </row>
    <row r="632" spans="1:15" x14ac:dyDescent="0.3">
      <c r="A632" t="s">
        <v>2456</v>
      </c>
      <c r="B632" s="2">
        <v>45804</v>
      </c>
      <c r="C632" t="s">
        <v>1304</v>
      </c>
      <c r="D632" t="s">
        <v>1562</v>
      </c>
      <c r="E632" t="s">
        <v>1766</v>
      </c>
      <c r="F632">
        <v>4</v>
      </c>
      <c r="G632">
        <f t="shared" si="36"/>
        <v>4</v>
      </c>
      <c r="H632">
        <v>432.29</v>
      </c>
      <c r="I632" s="14">
        <f t="shared" si="37"/>
        <v>432.29</v>
      </c>
      <c r="J632">
        <v>0.16</v>
      </c>
      <c r="K632" s="7">
        <f t="shared" si="38"/>
        <v>0.16</v>
      </c>
      <c r="L632" t="s">
        <v>1829</v>
      </c>
      <c r="M632">
        <v>1452.4944</v>
      </c>
      <c r="N632" s="14">
        <f t="shared" si="39"/>
        <v>1729</v>
      </c>
      <c r="O632" t="str">
        <f>VLOOKUP(E632,Store_Dim!$A$1:$E$21,3,FALSE)</f>
        <v>North</v>
      </c>
    </row>
    <row r="633" spans="1:15" x14ac:dyDescent="0.3">
      <c r="A633" t="s">
        <v>2457</v>
      </c>
      <c r="B633" s="2">
        <v>45311</v>
      </c>
      <c r="C633" t="s">
        <v>292</v>
      </c>
      <c r="D633" t="s">
        <v>1626</v>
      </c>
      <c r="E633" t="s">
        <v>1797</v>
      </c>
      <c r="F633">
        <v>2</v>
      </c>
      <c r="G633">
        <f t="shared" si="36"/>
        <v>2</v>
      </c>
      <c r="H633">
        <v>925.78</v>
      </c>
      <c r="I633" s="14">
        <f t="shared" si="37"/>
        <v>925.78</v>
      </c>
      <c r="J633">
        <v>0.14000000000000001</v>
      </c>
      <c r="K633" s="7">
        <f t="shared" si="38"/>
        <v>0.14000000000000001</v>
      </c>
      <c r="L633" t="s">
        <v>1829</v>
      </c>
      <c r="M633">
        <v>1592.3416</v>
      </c>
      <c r="N633" s="14">
        <f t="shared" si="39"/>
        <v>1851.4199999999998</v>
      </c>
      <c r="O633" t="str">
        <f>VLOOKUP(E633,Store_Dim!$A$1:$E$21,3,FALSE)</f>
        <v>East</v>
      </c>
    </row>
    <row r="634" spans="1:15" x14ac:dyDescent="0.3">
      <c r="A634" t="s">
        <v>2458</v>
      </c>
      <c r="B634" s="2">
        <v>45605</v>
      </c>
      <c r="C634" t="s">
        <v>1469</v>
      </c>
      <c r="D634" t="s">
        <v>1598</v>
      </c>
      <c r="E634" t="s">
        <v>1792</v>
      </c>
      <c r="F634">
        <v>2</v>
      </c>
      <c r="G634">
        <f t="shared" si="36"/>
        <v>2</v>
      </c>
      <c r="H634">
        <v>151.47</v>
      </c>
      <c r="I634" s="14">
        <f t="shared" si="37"/>
        <v>151.47</v>
      </c>
      <c r="J634">
        <v>0.21</v>
      </c>
      <c r="K634" s="7">
        <f t="shared" si="38"/>
        <v>0.21</v>
      </c>
      <c r="L634" t="s">
        <v>1826</v>
      </c>
      <c r="M634">
        <v>239.32259999999999</v>
      </c>
      <c r="N634" s="14">
        <f t="shared" si="39"/>
        <v>302.73</v>
      </c>
      <c r="O634" t="str">
        <f>VLOOKUP(E634,Store_Dim!$A$1:$E$21,3,FALSE)</f>
        <v>South</v>
      </c>
    </row>
    <row r="635" spans="1:15" x14ac:dyDescent="0.3">
      <c r="A635" t="s">
        <v>2459</v>
      </c>
      <c r="B635" s="2">
        <v>45338</v>
      </c>
      <c r="C635" t="s">
        <v>1389</v>
      </c>
      <c r="D635" t="s">
        <v>1714</v>
      </c>
      <c r="E635" t="s">
        <v>1789</v>
      </c>
      <c r="F635">
        <v>1</v>
      </c>
      <c r="G635">
        <f t="shared" si="36"/>
        <v>1</v>
      </c>
      <c r="H635">
        <v>343.05</v>
      </c>
      <c r="I635" s="14">
        <f t="shared" si="37"/>
        <v>343.05</v>
      </c>
      <c r="J635">
        <v>0.28000000000000003</v>
      </c>
      <c r="K635" s="7">
        <f t="shared" si="38"/>
        <v>0.28000000000000003</v>
      </c>
      <c r="L635" t="s">
        <v>1826</v>
      </c>
      <c r="M635">
        <v>246.99600000000001</v>
      </c>
      <c r="N635" s="14">
        <f t="shared" si="39"/>
        <v>342.77000000000004</v>
      </c>
      <c r="O635" t="str">
        <f>VLOOKUP(E635,Store_Dim!$A$1:$E$21,3,FALSE)</f>
        <v>East</v>
      </c>
    </row>
    <row r="636" spans="1:15" x14ac:dyDescent="0.3">
      <c r="A636" t="s">
        <v>2460</v>
      </c>
      <c r="B636" s="2">
        <v>45642</v>
      </c>
      <c r="C636" t="s">
        <v>244</v>
      </c>
      <c r="D636" t="s">
        <v>1582</v>
      </c>
      <c r="E636" t="s">
        <v>1769</v>
      </c>
      <c r="F636">
        <v>1</v>
      </c>
      <c r="G636">
        <f t="shared" si="36"/>
        <v>1</v>
      </c>
      <c r="H636">
        <v>373.06</v>
      </c>
      <c r="I636" s="14">
        <f t="shared" si="37"/>
        <v>373.06</v>
      </c>
      <c r="J636">
        <v>0.11</v>
      </c>
      <c r="K636" s="7">
        <f t="shared" si="38"/>
        <v>0.11</v>
      </c>
      <c r="L636" t="s">
        <v>1826</v>
      </c>
      <c r="M636">
        <v>332.02339999999998</v>
      </c>
      <c r="N636" s="14">
        <f t="shared" si="39"/>
        <v>372.95</v>
      </c>
      <c r="O636" t="str">
        <f>VLOOKUP(E636,Store_Dim!$A$1:$E$21,3,FALSE)</f>
        <v>South</v>
      </c>
    </row>
    <row r="637" spans="1:15" x14ac:dyDescent="0.3">
      <c r="A637" t="s">
        <v>2461</v>
      </c>
      <c r="B637" s="2">
        <v>45693</v>
      </c>
      <c r="C637" t="s">
        <v>1278</v>
      </c>
      <c r="D637" t="s">
        <v>1584</v>
      </c>
      <c r="E637" t="s">
        <v>1801</v>
      </c>
      <c r="F637">
        <v>1</v>
      </c>
      <c r="G637">
        <f t="shared" si="36"/>
        <v>1</v>
      </c>
      <c r="H637">
        <v>124.98</v>
      </c>
      <c r="I637" s="14">
        <f t="shared" si="37"/>
        <v>124.98</v>
      </c>
      <c r="J637">
        <v>7.0000000000000007E-2</v>
      </c>
      <c r="K637" s="7">
        <f t="shared" si="38"/>
        <v>7.0000000000000007E-2</v>
      </c>
      <c r="L637" t="s">
        <v>1829</v>
      </c>
      <c r="M637">
        <v>116.23139999999999</v>
      </c>
      <c r="N637" s="14">
        <f t="shared" si="39"/>
        <v>124.91000000000001</v>
      </c>
      <c r="O637" t="str">
        <f>VLOOKUP(E637,Store_Dim!$A$1:$E$21,3,FALSE)</f>
        <v>North</v>
      </c>
    </row>
    <row r="638" spans="1:15" x14ac:dyDescent="0.3">
      <c r="A638" t="s">
        <v>2462</v>
      </c>
      <c r="B638" s="2">
        <v>45763</v>
      </c>
      <c r="C638" t="s">
        <v>866</v>
      </c>
      <c r="D638" t="s">
        <v>1694</v>
      </c>
      <c r="E638" t="s">
        <v>1813</v>
      </c>
      <c r="F638">
        <v>4</v>
      </c>
      <c r="G638">
        <f t="shared" si="36"/>
        <v>4</v>
      </c>
      <c r="H638">
        <v>221.49</v>
      </c>
      <c r="I638" s="14">
        <f t="shared" si="37"/>
        <v>221.49</v>
      </c>
      <c r="J638">
        <v>0.26</v>
      </c>
      <c r="K638" s="7">
        <f t="shared" si="38"/>
        <v>0.26</v>
      </c>
      <c r="L638" t="s">
        <v>1826</v>
      </c>
      <c r="M638">
        <v>655.61040000000003</v>
      </c>
      <c r="N638" s="14">
        <f t="shared" si="39"/>
        <v>885.7</v>
      </c>
      <c r="O638" t="str">
        <f>VLOOKUP(E638,Store_Dim!$A$1:$E$21,3,FALSE)</f>
        <v>East</v>
      </c>
    </row>
    <row r="639" spans="1:15" x14ac:dyDescent="0.3">
      <c r="A639" t="s">
        <v>2463</v>
      </c>
      <c r="B639" s="2">
        <v>45572</v>
      </c>
      <c r="C639" t="s">
        <v>565</v>
      </c>
      <c r="D639" t="s">
        <v>1594</v>
      </c>
      <c r="E639" t="s">
        <v>1801</v>
      </c>
      <c r="F639">
        <v>1</v>
      </c>
      <c r="G639">
        <f t="shared" si="36"/>
        <v>1</v>
      </c>
      <c r="H639">
        <v>563.32000000000005</v>
      </c>
      <c r="I639" s="14">
        <f t="shared" si="37"/>
        <v>563.32000000000005</v>
      </c>
      <c r="J639">
        <v>0.01</v>
      </c>
      <c r="K639" s="7">
        <f t="shared" si="38"/>
        <v>0.01</v>
      </c>
      <c r="L639" t="s">
        <v>1826</v>
      </c>
      <c r="M639">
        <v>557.68680000000006</v>
      </c>
      <c r="N639" s="14">
        <f t="shared" si="39"/>
        <v>563.31000000000006</v>
      </c>
      <c r="O639" t="str">
        <f>VLOOKUP(E639,Store_Dim!$A$1:$E$21,3,FALSE)</f>
        <v>North</v>
      </c>
    </row>
    <row r="640" spans="1:15" x14ac:dyDescent="0.3">
      <c r="A640" t="s">
        <v>2464</v>
      </c>
      <c r="B640" s="2">
        <v>45338</v>
      </c>
      <c r="C640" t="s">
        <v>1217</v>
      </c>
      <c r="D640" t="s">
        <v>1570</v>
      </c>
      <c r="E640" t="s">
        <v>1752</v>
      </c>
      <c r="F640">
        <v>1</v>
      </c>
      <c r="G640">
        <f t="shared" si="36"/>
        <v>1</v>
      </c>
      <c r="H640">
        <v>362.93</v>
      </c>
      <c r="I640" s="14">
        <f t="shared" si="37"/>
        <v>362.93</v>
      </c>
      <c r="J640">
        <v>0.27</v>
      </c>
      <c r="K640" s="7">
        <f t="shared" si="38"/>
        <v>0.27</v>
      </c>
      <c r="L640" t="s">
        <v>1824</v>
      </c>
      <c r="M640">
        <v>264.93889999999999</v>
      </c>
      <c r="N640" s="14">
        <f t="shared" si="39"/>
        <v>362.66</v>
      </c>
      <c r="O640" t="str">
        <f>VLOOKUP(E640,Store_Dim!$A$1:$E$21,3,FALSE)</f>
        <v>East</v>
      </c>
    </row>
    <row r="641" spans="1:15" x14ac:dyDescent="0.3">
      <c r="A641" t="s">
        <v>2465</v>
      </c>
      <c r="B641" s="2">
        <v>45373</v>
      </c>
      <c r="C641" t="s">
        <v>1056</v>
      </c>
      <c r="D641" t="s">
        <v>1570</v>
      </c>
      <c r="E641" t="s">
        <v>1801</v>
      </c>
      <c r="F641">
        <v>4</v>
      </c>
      <c r="G641">
        <f t="shared" si="36"/>
        <v>4</v>
      </c>
      <c r="H641">
        <v>369.22</v>
      </c>
      <c r="I641" s="14">
        <f t="shared" si="37"/>
        <v>369.22</v>
      </c>
      <c r="J641">
        <v>0.18</v>
      </c>
      <c r="K641" s="7">
        <f t="shared" si="38"/>
        <v>0.18</v>
      </c>
      <c r="L641" t="s">
        <v>1829</v>
      </c>
      <c r="M641">
        <v>1211.0416</v>
      </c>
      <c r="N641" s="14">
        <f t="shared" si="39"/>
        <v>1476.7</v>
      </c>
      <c r="O641" t="str">
        <f>VLOOKUP(E641,Store_Dim!$A$1:$E$21,3,FALSE)</f>
        <v>North</v>
      </c>
    </row>
    <row r="642" spans="1:15" x14ac:dyDescent="0.3">
      <c r="A642" t="s">
        <v>2466</v>
      </c>
      <c r="B642" s="2">
        <v>45590</v>
      </c>
      <c r="C642" t="s">
        <v>1275</v>
      </c>
      <c r="D642" t="s">
        <v>1740</v>
      </c>
      <c r="E642" t="s">
        <v>1799</v>
      </c>
      <c r="F642">
        <v>3</v>
      </c>
      <c r="G642">
        <f t="shared" si="36"/>
        <v>3</v>
      </c>
      <c r="H642">
        <v>950.83</v>
      </c>
      <c r="I642" s="14">
        <f t="shared" si="37"/>
        <v>950.83</v>
      </c>
      <c r="J642">
        <v>0.06</v>
      </c>
      <c r="K642" s="7">
        <f t="shared" si="38"/>
        <v>0.06</v>
      </c>
      <c r="L642" t="s">
        <v>1826</v>
      </c>
      <c r="M642">
        <v>2681.3406</v>
      </c>
      <c r="N642" s="14">
        <f t="shared" si="39"/>
        <v>2852.4300000000003</v>
      </c>
      <c r="O642" t="str">
        <f>VLOOKUP(E642,Store_Dim!$A$1:$E$21,3,FALSE)</f>
        <v>South</v>
      </c>
    </row>
    <row r="643" spans="1:15" x14ac:dyDescent="0.3">
      <c r="A643" t="s">
        <v>2467</v>
      </c>
      <c r="B643" s="2">
        <v>45365</v>
      </c>
      <c r="C643" t="s">
        <v>484</v>
      </c>
      <c r="D643" t="s">
        <v>1622</v>
      </c>
      <c r="E643" t="s">
        <v>1797</v>
      </c>
      <c r="F643">
        <v>3</v>
      </c>
      <c r="G643">
        <f t="shared" ref="G643:G706" si="40">IF(F643="",1,F643)</f>
        <v>3</v>
      </c>
      <c r="H643">
        <v>338.79</v>
      </c>
      <c r="I643" s="14">
        <f t="shared" ref="I643:I706" si="41">IF(ISBLANK(H643),AVERAGE($H$2:$H$2001),H643)</f>
        <v>338.79</v>
      </c>
      <c r="J643">
        <v>0.01</v>
      </c>
      <c r="K643" s="7">
        <f t="shared" ref="K643:K706" si="42">IF(ISBLANK(J643),AVERAGE($J$2:$J$2001),J643)</f>
        <v>0.01</v>
      </c>
      <c r="L643" t="s">
        <v>1824</v>
      </c>
      <c r="M643">
        <v>1006.2063000000001</v>
      </c>
      <c r="N643" s="14">
        <f t="shared" ref="N643:N706" si="43">(I643*G643)-J643</f>
        <v>1016.3600000000001</v>
      </c>
      <c r="O643" t="str">
        <f>VLOOKUP(E643,Store_Dim!$A$1:$E$21,3,FALSE)</f>
        <v>East</v>
      </c>
    </row>
    <row r="644" spans="1:15" x14ac:dyDescent="0.3">
      <c r="A644" t="s">
        <v>2468</v>
      </c>
      <c r="B644" s="2">
        <v>45711</v>
      </c>
      <c r="C644" t="s">
        <v>493</v>
      </c>
      <c r="D644" t="s">
        <v>1728</v>
      </c>
      <c r="E644" t="s">
        <v>1757</v>
      </c>
      <c r="F644">
        <v>3</v>
      </c>
      <c r="G644">
        <f t="shared" si="40"/>
        <v>3</v>
      </c>
      <c r="H644">
        <v>853.32</v>
      </c>
      <c r="I644" s="14">
        <f t="shared" si="41"/>
        <v>853.32</v>
      </c>
      <c r="J644">
        <v>7.0000000000000007E-2</v>
      </c>
      <c r="K644" s="7">
        <f t="shared" si="42"/>
        <v>7.0000000000000007E-2</v>
      </c>
      <c r="L644" t="s">
        <v>1829</v>
      </c>
      <c r="M644">
        <v>2380.7628</v>
      </c>
      <c r="N644" s="14">
        <f t="shared" si="43"/>
        <v>2559.89</v>
      </c>
      <c r="O644" t="str">
        <f>VLOOKUP(E644,Store_Dim!$A$1:$E$21,3,FALSE)</f>
        <v>North</v>
      </c>
    </row>
    <row r="645" spans="1:15" x14ac:dyDescent="0.3">
      <c r="A645" t="s">
        <v>2469</v>
      </c>
      <c r="B645" s="2">
        <v>45586</v>
      </c>
      <c r="C645" t="s">
        <v>502</v>
      </c>
      <c r="D645" t="s">
        <v>1700</v>
      </c>
      <c r="E645" t="s">
        <v>1776</v>
      </c>
      <c r="F645">
        <v>3</v>
      </c>
      <c r="G645">
        <f t="shared" si="40"/>
        <v>3</v>
      </c>
      <c r="H645">
        <v>89.78</v>
      </c>
      <c r="I645" s="14">
        <f t="shared" si="41"/>
        <v>89.78</v>
      </c>
      <c r="J645">
        <v>0.2</v>
      </c>
      <c r="K645" s="7">
        <f t="shared" si="42"/>
        <v>0.2</v>
      </c>
      <c r="L645" t="s">
        <v>1829</v>
      </c>
      <c r="M645">
        <v>215.47200000000001</v>
      </c>
      <c r="N645" s="14">
        <f t="shared" si="43"/>
        <v>269.14000000000004</v>
      </c>
      <c r="O645" t="str">
        <f>VLOOKUP(E645,Store_Dim!$A$1:$E$21,3,FALSE)</f>
        <v>East</v>
      </c>
    </row>
    <row r="646" spans="1:15" x14ac:dyDescent="0.3">
      <c r="A646" t="s">
        <v>2470</v>
      </c>
      <c r="B646" s="2">
        <v>45334</v>
      </c>
      <c r="C646" t="s">
        <v>628</v>
      </c>
      <c r="D646" t="s">
        <v>1658</v>
      </c>
      <c r="E646" t="s">
        <v>1757</v>
      </c>
      <c r="F646">
        <v>1</v>
      </c>
      <c r="G646">
        <f t="shared" si="40"/>
        <v>1</v>
      </c>
      <c r="H646">
        <v>172.04</v>
      </c>
      <c r="I646" s="14">
        <f t="shared" si="41"/>
        <v>172.04</v>
      </c>
      <c r="J646">
        <v>0.04</v>
      </c>
      <c r="K646" s="7">
        <f t="shared" si="42"/>
        <v>0.04</v>
      </c>
      <c r="L646" t="s">
        <v>1826</v>
      </c>
      <c r="M646">
        <v>165.1584</v>
      </c>
      <c r="N646" s="14">
        <f t="shared" si="43"/>
        <v>172</v>
      </c>
      <c r="O646" t="str">
        <f>VLOOKUP(E646,Store_Dim!$A$1:$E$21,3,FALSE)</f>
        <v>North</v>
      </c>
    </row>
    <row r="647" spans="1:15" x14ac:dyDescent="0.3">
      <c r="A647" t="s">
        <v>2471</v>
      </c>
      <c r="B647" s="2">
        <v>45333</v>
      </c>
      <c r="C647" t="s">
        <v>1440</v>
      </c>
      <c r="D647" t="s">
        <v>1656</v>
      </c>
      <c r="E647" t="s">
        <v>1757</v>
      </c>
      <c r="F647">
        <v>1</v>
      </c>
      <c r="G647">
        <f t="shared" si="40"/>
        <v>1</v>
      </c>
      <c r="H647">
        <v>389.2</v>
      </c>
      <c r="I647" s="14">
        <f t="shared" si="41"/>
        <v>389.2</v>
      </c>
      <c r="J647">
        <v>0.05</v>
      </c>
      <c r="K647" s="7">
        <f t="shared" si="42"/>
        <v>0.05</v>
      </c>
      <c r="L647" t="s">
        <v>1824</v>
      </c>
      <c r="M647">
        <v>369.74</v>
      </c>
      <c r="N647" s="14">
        <f t="shared" si="43"/>
        <v>389.15</v>
      </c>
      <c r="O647" t="str">
        <f>VLOOKUP(E647,Store_Dim!$A$1:$E$21,3,FALSE)</f>
        <v>North</v>
      </c>
    </row>
    <row r="648" spans="1:15" x14ac:dyDescent="0.3">
      <c r="A648" t="s">
        <v>2472</v>
      </c>
      <c r="B648" s="2">
        <v>45778</v>
      </c>
      <c r="C648" t="s">
        <v>1422</v>
      </c>
      <c r="D648" t="s">
        <v>1702</v>
      </c>
      <c r="E648" t="s">
        <v>1797</v>
      </c>
      <c r="F648">
        <v>3</v>
      </c>
      <c r="G648">
        <f t="shared" si="40"/>
        <v>3</v>
      </c>
      <c r="H648">
        <v>865.96</v>
      </c>
      <c r="I648" s="14">
        <f t="shared" si="41"/>
        <v>865.96</v>
      </c>
      <c r="J648">
        <v>0.12</v>
      </c>
      <c r="K648" s="7">
        <f t="shared" si="42"/>
        <v>0.12</v>
      </c>
      <c r="L648" t="s">
        <v>1826</v>
      </c>
      <c r="M648">
        <v>2286.1343999999999</v>
      </c>
      <c r="N648" s="14">
        <f t="shared" si="43"/>
        <v>2597.7600000000002</v>
      </c>
      <c r="O648" t="str">
        <f>VLOOKUP(E648,Store_Dim!$A$1:$E$21,3,FALSE)</f>
        <v>East</v>
      </c>
    </row>
    <row r="649" spans="1:15" x14ac:dyDescent="0.3">
      <c r="A649" t="s">
        <v>2473</v>
      </c>
      <c r="B649" s="2">
        <v>45592</v>
      </c>
      <c r="C649" t="s">
        <v>562</v>
      </c>
      <c r="D649" t="s">
        <v>1586</v>
      </c>
      <c r="E649" t="s">
        <v>1757</v>
      </c>
      <c r="F649">
        <v>3</v>
      </c>
      <c r="G649">
        <f t="shared" si="40"/>
        <v>3</v>
      </c>
      <c r="H649">
        <v>79.95</v>
      </c>
      <c r="I649" s="14">
        <f t="shared" si="41"/>
        <v>79.95</v>
      </c>
      <c r="J649">
        <v>0.2</v>
      </c>
      <c r="K649" s="7">
        <f t="shared" si="42"/>
        <v>0.2</v>
      </c>
      <c r="L649" t="s">
        <v>1829</v>
      </c>
      <c r="M649">
        <v>191.88</v>
      </c>
      <c r="N649" s="14">
        <f t="shared" si="43"/>
        <v>239.65000000000003</v>
      </c>
      <c r="O649" t="str">
        <f>VLOOKUP(E649,Store_Dim!$A$1:$E$21,3,FALSE)</f>
        <v>North</v>
      </c>
    </row>
    <row r="650" spans="1:15" x14ac:dyDescent="0.3">
      <c r="A650" t="s">
        <v>2474</v>
      </c>
      <c r="B650" s="2">
        <v>45259</v>
      </c>
      <c r="C650" t="s">
        <v>1190</v>
      </c>
      <c r="D650" t="s">
        <v>1600</v>
      </c>
      <c r="E650" t="s">
        <v>1779</v>
      </c>
      <c r="F650">
        <v>1</v>
      </c>
      <c r="G650">
        <f t="shared" si="40"/>
        <v>1</v>
      </c>
      <c r="H650">
        <v>566.5</v>
      </c>
      <c r="I650" s="14">
        <f t="shared" si="41"/>
        <v>566.5</v>
      </c>
      <c r="J650">
        <v>0.25</v>
      </c>
      <c r="K650" s="7">
        <f t="shared" si="42"/>
        <v>0.25</v>
      </c>
      <c r="L650" t="s">
        <v>1829</v>
      </c>
      <c r="M650">
        <v>424.875</v>
      </c>
      <c r="N650" s="14">
        <f t="shared" si="43"/>
        <v>566.25</v>
      </c>
      <c r="O650" t="str">
        <f>VLOOKUP(E650,Store_Dim!$A$1:$E$21,3,FALSE)</f>
        <v>South</v>
      </c>
    </row>
    <row r="651" spans="1:15" x14ac:dyDescent="0.3">
      <c r="A651" t="s">
        <v>2475</v>
      </c>
      <c r="B651" s="2">
        <v>45801</v>
      </c>
      <c r="C651" t="s">
        <v>1252</v>
      </c>
      <c r="D651" t="s">
        <v>1590</v>
      </c>
      <c r="E651" t="s">
        <v>1752</v>
      </c>
      <c r="F651">
        <v>2</v>
      </c>
      <c r="G651">
        <f t="shared" si="40"/>
        <v>2</v>
      </c>
      <c r="H651">
        <v>347.95</v>
      </c>
      <c r="I651" s="14">
        <f t="shared" si="41"/>
        <v>347.95</v>
      </c>
      <c r="J651">
        <v>0.13</v>
      </c>
      <c r="K651" s="7">
        <f t="shared" si="42"/>
        <v>0.13</v>
      </c>
      <c r="L651" t="s">
        <v>1829</v>
      </c>
      <c r="M651">
        <v>605.43299999999999</v>
      </c>
      <c r="N651" s="14">
        <f t="shared" si="43"/>
        <v>695.77</v>
      </c>
      <c r="O651" t="str">
        <f>VLOOKUP(E651,Store_Dim!$A$1:$E$21,3,FALSE)</f>
        <v>East</v>
      </c>
    </row>
    <row r="652" spans="1:15" x14ac:dyDescent="0.3">
      <c r="A652" t="s">
        <v>2476</v>
      </c>
      <c r="B652" s="2">
        <v>45347</v>
      </c>
      <c r="C652" t="s">
        <v>681</v>
      </c>
      <c r="D652" t="s">
        <v>1664</v>
      </c>
      <c r="E652" t="s">
        <v>1766</v>
      </c>
      <c r="F652">
        <v>2</v>
      </c>
      <c r="G652">
        <f t="shared" si="40"/>
        <v>2</v>
      </c>
      <c r="H652">
        <v>250.83</v>
      </c>
      <c r="I652" s="14">
        <f t="shared" si="41"/>
        <v>250.83</v>
      </c>
      <c r="J652">
        <v>0.15</v>
      </c>
      <c r="K652" s="7">
        <f t="shared" si="42"/>
        <v>0.15</v>
      </c>
      <c r="L652" t="s">
        <v>1826</v>
      </c>
      <c r="M652">
        <v>426.411</v>
      </c>
      <c r="N652" s="14">
        <f t="shared" si="43"/>
        <v>501.51000000000005</v>
      </c>
      <c r="O652" t="str">
        <f>VLOOKUP(E652,Store_Dim!$A$1:$E$21,3,FALSE)</f>
        <v>North</v>
      </c>
    </row>
    <row r="653" spans="1:15" x14ac:dyDescent="0.3">
      <c r="A653" t="s">
        <v>2477</v>
      </c>
      <c r="B653" s="2">
        <v>45721</v>
      </c>
      <c r="C653" t="s">
        <v>502</v>
      </c>
      <c r="D653" t="s">
        <v>1690</v>
      </c>
      <c r="E653" t="s">
        <v>1757</v>
      </c>
      <c r="F653">
        <v>1</v>
      </c>
      <c r="G653">
        <f t="shared" si="40"/>
        <v>1</v>
      </c>
      <c r="H653">
        <v>888.05</v>
      </c>
      <c r="I653" s="14">
        <f t="shared" si="41"/>
        <v>888.05</v>
      </c>
      <c r="J653">
        <v>0.2</v>
      </c>
      <c r="K653" s="7">
        <f t="shared" si="42"/>
        <v>0.2</v>
      </c>
      <c r="L653" t="s">
        <v>1826</v>
      </c>
      <c r="M653">
        <v>710.44</v>
      </c>
      <c r="N653" s="14">
        <f t="shared" si="43"/>
        <v>887.84999999999991</v>
      </c>
      <c r="O653" t="str">
        <f>VLOOKUP(E653,Store_Dim!$A$1:$E$21,3,FALSE)</f>
        <v>North</v>
      </c>
    </row>
    <row r="654" spans="1:15" x14ac:dyDescent="0.3">
      <c r="A654" t="s">
        <v>2478</v>
      </c>
      <c r="B654" s="2">
        <v>45531</v>
      </c>
      <c r="C654" t="s">
        <v>36</v>
      </c>
      <c r="D654" t="s">
        <v>1626</v>
      </c>
      <c r="E654" t="s">
        <v>1810</v>
      </c>
      <c r="F654">
        <v>2</v>
      </c>
      <c r="G654">
        <f t="shared" si="40"/>
        <v>2</v>
      </c>
      <c r="H654">
        <v>673.02</v>
      </c>
      <c r="I654" s="14">
        <f t="shared" si="41"/>
        <v>673.02</v>
      </c>
      <c r="J654">
        <v>0.11</v>
      </c>
      <c r="K654" s="7">
        <f t="shared" si="42"/>
        <v>0.11</v>
      </c>
      <c r="L654" t="s">
        <v>1826</v>
      </c>
      <c r="M654">
        <v>1197.9756</v>
      </c>
      <c r="N654" s="14">
        <f t="shared" si="43"/>
        <v>1345.93</v>
      </c>
      <c r="O654" t="str">
        <f>VLOOKUP(E654,Store_Dim!$A$1:$E$21,3,FALSE)</f>
        <v>East</v>
      </c>
    </row>
    <row r="655" spans="1:15" x14ac:dyDescent="0.3">
      <c r="A655" t="s">
        <v>2479</v>
      </c>
      <c r="B655" s="2">
        <v>45332</v>
      </c>
      <c r="C655" t="s">
        <v>1362</v>
      </c>
      <c r="D655" t="s">
        <v>1676</v>
      </c>
      <c r="E655" t="s">
        <v>1766</v>
      </c>
      <c r="F655">
        <v>2</v>
      </c>
      <c r="G655">
        <f t="shared" si="40"/>
        <v>2</v>
      </c>
      <c r="H655">
        <v>492.62</v>
      </c>
      <c r="I655" s="14">
        <f t="shared" si="41"/>
        <v>492.62</v>
      </c>
      <c r="J655">
        <v>0.26</v>
      </c>
      <c r="K655" s="7">
        <f t="shared" si="42"/>
        <v>0.26</v>
      </c>
      <c r="L655" t="s">
        <v>1829</v>
      </c>
      <c r="M655">
        <v>729.07759999999996</v>
      </c>
      <c r="N655" s="14">
        <f t="shared" si="43"/>
        <v>984.98</v>
      </c>
      <c r="O655" t="str">
        <f>VLOOKUP(E655,Store_Dim!$A$1:$E$21,3,FALSE)</f>
        <v>North</v>
      </c>
    </row>
    <row r="656" spans="1:15" x14ac:dyDescent="0.3">
      <c r="A656" t="s">
        <v>2480</v>
      </c>
      <c r="B656" s="2">
        <v>45344</v>
      </c>
      <c r="C656" t="s">
        <v>1175</v>
      </c>
      <c r="D656" t="s">
        <v>1718</v>
      </c>
      <c r="E656" t="s">
        <v>1766</v>
      </c>
      <c r="F656">
        <v>4</v>
      </c>
      <c r="G656">
        <f t="shared" si="40"/>
        <v>4</v>
      </c>
      <c r="H656">
        <v>986.93</v>
      </c>
      <c r="I656" s="14">
        <f t="shared" si="41"/>
        <v>986.93</v>
      </c>
      <c r="J656">
        <v>0.01</v>
      </c>
      <c r="K656" s="7">
        <f t="shared" si="42"/>
        <v>0.01</v>
      </c>
      <c r="L656" t="s">
        <v>1824</v>
      </c>
      <c r="M656">
        <v>3908.2428</v>
      </c>
      <c r="N656" s="14">
        <f t="shared" si="43"/>
        <v>3947.7099999999996</v>
      </c>
      <c r="O656" t="str">
        <f>VLOOKUP(E656,Store_Dim!$A$1:$E$21,3,FALSE)</f>
        <v>North</v>
      </c>
    </row>
    <row r="657" spans="1:15" x14ac:dyDescent="0.3">
      <c r="A657" t="s">
        <v>2481</v>
      </c>
      <c r="B657" s="2">
        <v>45388</v>
      </c>
      <c r="C657" t="s">
        <v>1475</v>
      </c>
      <c r="D657" t="s">
        <v>1592</v>
      </c>
      <c r="E657" t="s">
        <v>1794</v>
      </c>
      <c r="F657">
        <v>4</v>
      </c>
      <c r="G657">
        <f t="shared" si="40"/>
        <v>4</v>
      </c>
      <c r="H657">
        <v>411.68</v>
      </c>
      <c r="I657" s="14">
        <f t="shared" si="41"/>
        <v>411.68</v>
      </c>
      <c r="J657">
        <v>0.06</v>
      </c>
      <c r="K657" s="7">
        <f t="shared" si="42"/>
        <v>0.06</v>
      </c>
      <c r="L657" t="s">
        <v>1826</v>
      </c>
      <c r="M657">
        <v>1547.9168</v>
      </c>
      <c r="N657" s="14">
        <f t="shared" si="43"/>
        <v>1646.66</v>
      </c>
      <c r="O657" t="str">
        <f>VLOOKUP(E657,Store_Dim!$A$1:$E$21,3,FALSE)</f>
        <v>North</v>
      </c>
    </row>
    <row r="658" spans="1:15" x14ac:dyDescent="0.3">
      <c r="A658" t="s">
        <v>2482</v>
      </c>
      <c r="B658" s="2">
        <v>45397</v>
      </c>
      <c r="C658" t="s">
        <v>711</v>
      </c>
      <c r="D658" t="s">
        <v>1620</v>
      </c>
      <c r="E658" t="s">
        <v>1807</v>
      </c>
      <c r="F658">
        <v>2</v>
      </c>
      <c r="G658">
        <f t="shared" si="40"/>
        <v>2</v>
      </c>
      <c r="H658">
        <v>637.55999999999995</v>
      </c>
      <c r="I658" s="14">
        <f t="shared" si="41"/>
        <v>637.55999999999995</v>
      </c>
      <c r="J658">
        <v>0.05</v>
      </c>
      <c r="K658" s="7">
        <f t="shared" si="42"/>
        <v>0.05</v>
      </c>
      <c r="L658" t="s">
        <v>1829</v>
      </c>
      <c r="M658">
        <v>1211.364</v>
      </c>
      <c r="N658" s="14">
        <f t="shared" si="43"/>
        <v>1275.07</v>
      </c>
      <c r="O658" t="str">
        <f>VLOOKUP(E658,Store_Dim!$A$1:$E$21,3,FALSE)</f>
        <v>North</v>
      </c>
    </row>
    <row r="659" spans="1:15" x14ac:dyDescent="0.3">
      <c r="A659" t="s">
        <v>2483</v>
      </c>
      <c r="B659" s="2">
        <v>45633</v>
      </c>
      <c r="C659" t="s">
        <v>67</v>
      </c>
      <c r="D659" t="s">
        <v>1574</v>
      </c>
      <c r="E659" t="s">
        <v>1766</v>
      </c>
      <c r="F659">
        <v>3</v>
      </c>
      <c r="G659">
        <f t="shared" si="40"/>
        <v>3</v>
      </c>
      <c r="H659">
        <v>706.87</v>
      </c>
      <c r="I659" s="14">
        <f t="shared" si="41"/>
        <v>706.87</v>
      </c>
      <c r="J659">
        <v>0.27</v>
      </c>
      <c r="K659" s="7">
        <f t="shared" si="42"/>
        <v>0.27</v>
      </c>
      <c r="L659" t="s">
        <v>1824</v>
      </c>
      <c r="M659">
        <v>1548.0453</v>
      </c>
      <c r="N659" s="14">
        <f t="shared" si="43"/>
        <v>2120.34</v>
      </c>
      <c r="O659" t="str">
        <f>VLOOKUP(E659,Store_Dim!$A$1:$E$21,3,FALSE)</f>
        <v>North</v>
      </c>
    </row>
    <row r="660" spans="1:15" x14ac:dyDescent="0.3">
      <c r="A660" t="s">
        <v>2484</v>
      </c>
      <c r="B660" s="2">
        <v>45629</v>
      </c>
      <c r="C660" t="s">
        <v>208</v>
      </c>
      <c r="D660" t="s">
        <v>1578</v>
      </c>
      <c r="E660" t="s">
        <v>1776</v>
      </c>
      <c r="F660">
        <v>2</v>
      </c>
      <c r="G660">
        <f t="shared" si="40"/>
        <v>2</v>
      </c>
      <c r="H660">
        <v>884.48</v>
      </c>
      <c r="I660" s="14">
        <f t="shared" si="41"/>
        <v>884.48</v>
      </c>
      <c r="J660">
        <v>0</v>
      </c>
      <c r="K660" s="7">
        <f t="shared" si="42"/>
        <v>0</v>
      </c>
      <c r="L660" t="s">
        <v>1829</v>
      </c>
      <c r="M660">
        <v>1768.96</v>
      </c>
      <c r="N660" s="14">
        <f t="shared" si="43"/>
        <v>1768.96</v>
      </c>
      <c r="O660" t="str">
        <f>VLOOKUP(E660,Store_Dim!$A$1:$E$21,3,FALSE)</f>
        <v>East</v>
      </c>
    </row>
    <row r="661" spans="1:15" x14ac:dyDescent="0.3">
      <c r="A661" t="s">
        <v>2485</v>
      </c>
      <c r="B661" s="2">
        <v>45291</v>
      </c>
      <c r="C661" t="s">
        <v>181</v>
      </c>
      <c r="D661" t="s">
        <v>1732</v>
      </c>
      <c r="E661" t="s">
        <v>1769</v>
      </c>
      <c r="F661">
        <v>3</v>
      </c>
      <c r="G661">
        <f t="shared" si="40"/>
        <v>3</v>
      </c>
      <c r="H661">
        <v>718.23</v>
      </c>
      <c r="I661" s="14">
        <f t="shared" si="41"/>
        <v>718.23</v>
      </c>
      <c r="J661">
        <v>0.19</v>
      </c>
      <c r="K661" s="7">
        <f t="shared" si="42"/>
        <v>0.19</v>
      </c>
      <c r="L661" t="s">
        <v>1826</v>
      </c>
      <c r="M661">
        <v>1745.2989</v>
      </c>
      <c r="N661" s="14">
        <f t="shared" si="43"/>
        <v>2154.5</v>
      </c>
      <c r="O661" t="str">
        <f>VLOOKUP(E661,Store_Dim!$A$1:$E$21,3,FALSE)</f>
        <v>South</v>
      </c>
    </row>
    <row r="662" spans="1:15" x14ac:dyDescent="0.3">
      <c r="A662" t="s">
        <v>2486</v>
      </c>
      <c r="B662" s="2">
        <v>45914</v>
      </c>
      <c r="C662" t="s">
        <v>595</v>
      </c>
      <c r="D662" t="s">
        <v>1728</v>
      </c>
      <c r="E662" t="s">
        <v>1810</v>
      </c>
      <c r="F662">
        <v>3</v>
      </c>
      <c r="G662">
        <f t="shared" si="40"/>
        <v>3</v>
      </c>
      <c r="H662">
        <v>107.44</v>
      </c>
      <c r="I662" s="14">
        <f t="shared" si="41"/>
        <v>107.44</v>
      </c>
      <c r="J662">
        <v>0.27</v>
      </c>
      <c r="K662" s="7">
        <f t="shared" si="42"/>
        <v>0.27</v>
      </c>
      <c r="L662" t="s">
        <v>1826</v>
      </c>
      <c r="M662">
        <v>235.2936</v>
      </c>
      <c r="N662" s="14">
        <f t="shared" si="43"/>
        <v>322.05</v>
      </c>
      <c r="O662" t="str">
        <f>VLOOKUP(E662,Store_Dim!$A$1:$E$21,3,FALSE)</f>
        <v>East</v>
      </c>
    </row>
    <row r="663" spans="1:15" x14ac:dyDescent="0.3">
      <c r="A663" t="s">
        <v>2487</v>
      </c>
      <c r="B663" s="2">
        <v>45673</v>
      </c>
      <c r="C663" t="s">
        <v>211</v>
      </c>
      <c r="D663" t="s">
        <v>1640</v>
      </c>
      <c r="E663" t="s">
        <v>1766</v>
      </c>
      <c r="F663">
        <v>4</v>
      </c>
      <c r="G663">
        <f t="shared" si="40"/>
        <v>4</v>
      </c>
      <c r="H663">
        <v>608.97</v>
      </c>
      <c r="I663" s="14">
        <f t="shared" si="41"/>
        <v>608.97</v>
      </c>
      <c r="J663">
        <v>0.14000000000000001</v>
      </c>
      <c r="K663" s="7">
        <f t="shared" si="42"/>
        <v>0.14000000000000001</v>
      </c>
      <c r="L663" t="s">
        <v>1829</v>
      </c>
      <c r="M663">
        <v>2094.8568</v>
      </c>
      <c r="N663" s="14">
        <f t="shared" si="43"/>
        <v>2435.7400000000002</v>
      </c>
      <c r="O663" t="str">
        <f>VLOOKUP(E663,Store_Dim!$A$1:$E$21,3,FALSE)</f>
        <v>North</v>
      </c>
    </row>
    <row r="664" spans="1:15" x14ac:dyDescent="0.3">
      <c r="A664" t="s">
        <v>2488</v>
      </c>
      <c r="B664" s="2">
        <v>45689</v>
      </c>
      <c r="C664" t="s">
        <v>1109</v>
      </c>
      <c r="D664" t="s">
        <v>1670</v>
      </c>
      <c r="E664" t="s">
        <v>1776</v>
      </c>
      <c r="F664">
        <v>3</v>
      </c>
      <c r="G664">
        <f t="shared" si="40"/>
        <v>3</v>
      </c>
      <c r="H664">
        <v>260.45999999999998</v>
      </c>
      <c r="I664" s="14">
        <f t="shared" si="41"/>
        <v>260.45999999999998</v>
      </c>
      <c r="J664">
        <v>0.09</v>
      </c>
      <c r="K664" s="7">
        <f t="shared" si="42"/>
        <v>0.09</v>
      </c>
      <c r="L664" t="s">
        <v>1824</v>
      </c>
      <c r="M664">
        <v>711.05579999999986</v>
      </c>
      <c r="N664" s="14">
        <f t="shared" si="43"/>
        <v>781.28999999999985</v>
      </c>
      <c r="O664" t="str">
        <f>VLOOKUP(E664,Store_Dim!$A$1:$E$21,3,FALSE)</f>
        <v>East</v>
      </c>
    </row>
    <row r="665" spans="1:15" x14ac:dyDescent="0.3">
      <c r="A665" t="s">
        <v>2489</v>
      </c>
      <c r="B665" s="2">
        <v>45646</v>
      </c>
      <c r="C665" t="s">
        <v>425</v>
      </c>
      <c r="D665" t="s">
        <v>1592</v>
      </c>
      <c r="E665" t="s">
        <v>1776</v>
      </c>
      <c r="F665">
        <v>1</v>
      </c>
      <c r="G665">
        <f t="shared" si="40"/>
        <v>1</v>
      </c>
      <c r="H665">
        <v>747.03</v>
      </c>
      <c r="I665" s="14">
        <f t="shared" si="41"/>
        <v>747.03</v>
      </c>
      <c r="J665">
        <v>0.01</v>
      </c>
      <c r="K665" s="7">
        <f t="shared" si="42"/>
        <v>0.01</v>
      </c>
      <c r="L665" t="s">
        <v>1824</v>
      </c>
      <c r="M665">
        <v>739.55970000000002</v>
      </c>
      <c r="N665" s="14">
        <f t="shared" si="43"/>
        <v>747.02</v>
      </c>
      <c r="O665" t="str">
        <f>VLOOKUP(E665,Store_Dim!$A$1:$E$21,3,FALSE)</f>
        <v>East</v>
      </c>
    </row>
    <row r="666" spans="1:15" x14ac:dyDescent="0.3">
      <c r="A666" t="s">
        <v>2490</v>
      </c>
      <c r="B666" s="2">
        <v>45475</v>
      </c>
      <c r="C666" t="s">
        <v>1257</v>
      </c>
      <c r="D666" t="s">
        <v>1580</v>
      </c>
      <c r="E666" t="s">
        <v>1782</v>
      </c>
      <c r="F666">
        <v>4</v>
      </c>
      <c r="G666">
        <f t="shared" si="40"/>
        <v>4</v>
      </c>
      <c r="H666">
        <v>700.88</v>
      </c>
      <c r="I666" s="14">
        <f t="shared" si="41"/>
        <v>700.88</v>
      </c>
      <c r="J666">
        <v>0.23</v>
      </c>
      <c r="K666" s="7">
        <f t="shared" si="42"/>
        <v>0.23</v>
      </c>
      <c r="L666" t="s">
        <v>1826</v>
      </c>
      <c r="M666">
        <v>2158.7103999999999</v>
      </c>
      <c r="N666" s="14">
        <f t="shared" si="43"/>
        <v>2803.29</v>
      </c>
      <c r="O666" t="str">
        <f>VLOOKUP(E666,Store_Dim!$A$1:$E$21,3,FALSE)</f>
        <v>West</v>
      </c>
    </row>
    <row r="667" spans="1:15" x14ac:dyDescent="0.3">
      <c r="A667" t="s">
        <v>2491</v>
      </c>
      <c r="B667" s="2">
        <v>45781</v>
      </c>
      <c r="C667" t="s">
        <v>185</v>
      </c>
      <c r="D667" t="s">
        <v>1738</v>
      </c>
      <c r="E667" t="s">
        <v>1799</v>
      </c>
      <c r="F667">
        <v>4</v>
      </c>
      <c r="G667">
        <f t="shared" si="40"/>
        <v>4</v>
      </c>
      <c r="H667">
        <v>20.09</v>
      </c>
      <c r="I667" s="14">
        <f t="shared" si="41"/>
        <v>20.09</v>
      </c>
      <c r="J667">
        <v>0.16</v>
      </c>
      <c r="K667" s="7">
        <f t="shared" si="42"/>
        <v>0.16</v>
      </c>
      <c r="L667" t="s">
        <v>1826</v>
      </c>
      <c r="M667">
        <v>67.502399999999994</v>
      </c>
      <c r="N667" s="14">
        <f t="shared" si="43"/>
        <v>80.2</v>
      </c>
      <c r="O667" t="str">
        <f>VLOOKUP(E667,Store_Dim!$A$1:$E$21,3,FALSE)</f>
        <v>South</v>
      </c>
    </row>
    <row r="668" spans="1:15" x14ac:dyDescent="0.3">
      <c r="A668" t="s">
        <v>2492</v>
      </c>
      <c r="B668" s="2">
        <v>45654</v>
      </c>
      <c r="C668" t="s">
        <v>230</v>
      </c>
      <c r="D668" t="s">
        <v>1622</v>
      </c>
      <c r="E668" t="s">
        <v>1792</v>
      </c>
      <c r="F668">
        <v>3</v>
      </c>
      <c r="G668">
        <f t="shared" si="40"/>
        <v>3</v>
      </c>
      <c r="H668">
        <v>917.64</v>
      </c>
      <c r="I668" s="14">
        <f t="shared" si="41"/>
        <v>917.64</v>
      </c>
      <c r="J668">
        <v>0.24</v>
      </c>
      <c r="K668" s="7">
        <f t="shared" si="42"/>
        <v>0.24</v>
      </c>
      <c r="L668" t="s">
        <v>1826</v>
      </c>
      <c r="M668">
        <v>2092.2192</v>
      </c>
      <c r="N668" s="14">
        <f t="shared" si="43"/>
        <v>2752.6800000000003</v>
      </c>
      <c r="O668" t="str">
        <f>VLOOKUP(E668,Store_Dim!$A$1:$E$21,3,FALSE)</f>
        <v>South</v>
      </c>
    </row>
    <row r="669" spans="1:15" x14ac:dyDescent="0.3">
      <c r="A669" t="s">
        <v>2493</v>
      </c>
      <c r="B669" s="2">
        <v>45594</v>
      </c>
      <c r="C669" t="s">
        <v>195</v>
      </c>
      <c r="D669" t="s">
        <v>1590</v>
      </c>
      <c r="E669" t="s">
        <v>1752</v>
      </c>
      <c r="F669">
        <v>1</v>
      </c>
      <c r="G669">
        <f t="shared" si="40"/>
        <v>1</v>
      </c>
      <c r="H669">
        <v>242.08</v>
      </c>
      <c r="I669" s="14">
        <f t="shared" si="41"/>
        <v>242.08</v>
      </c>
      <c r="J669">
        <v>0.18</v>
      </c>
      <c r="K669" s="7">
        <f t="shared" si="42"/>
        <v>0.18</v>
      </c>
      <c r="L669" t="s">
        <v>1826</v>
      </c>
      <c r="M669">
        <v>198.50559999999999</v>
      </c>
      <c r="N669" s="14">
        <f t="shared" si="43"/>
        <v>241.9</v>
      </c>
      <c r="O669" t="str">
        <f>VLOOKUP(E669,Store_Dim!$A$1:$E$21,3,FALSE)</f>
        <v>East</v>
      </c>
    </row>
    <row r="670" spans="1:15" x14ac:dyDescent="0.3">
      <c r="A670" t="s">
        <v>2494</v>
      </c>
      <c r="B670" s="2">
        <v>45581</v>
      </c>
      <c r="C670" t="s">
        <v>214</v>
      </c>
      <c r="D670" t="s">
        <v>1674</v>
      </c>
      <c r="E670" t="s">
        <v>1779</v>
      </c>
      <c r="F670">
        <v>1</v>
      </c>
      <c r="G670">
        <f t="shared" si="40"/>
        <v>1</v>
      </c>
      <c r="H670">
        <v>536.67999999999995</v>
      </c>
      <c r="I670" s="14">
        <f t="shared" si="41"/>
        <v>536.67999999999995</v>
      </c>
      <c r="J670">
        <v>0.27</v>
      </c>
      <c r="K670" s="7">
        <f t="shared" si="42"/>
        <v>0.27</v>
      </c>
      <c r="L670" t="s">
        <v>1824</v>
      </c>
      <c r="M670">
        <v>391.77640000000002</v>
      </c>
      <c r="N670" s="14">
        <f t="shared" si="43"/>
        <v>536.41</v>
      </c>
      <c r="O670" t="str">
        <f>VLOOKUP(E670,Store_Dim!$A$1:$E$21,3,FALSE)</f>
        <v>South</v>
      </c>
    </row>
    <row r="671" spans="1:15" x14ac:dyDescent="0.3">
      <c r="A671" t="s">
        <v>2495</v>
      </c>
      <c r="B671" s="2">
        <v>45748</v>
      </c>
      <c r="C671" t="s">
        <v>338</v>
      </c>
      <c r="D671" t="s">
        <v>1606</v>
      </c>
      <c r="E671" t="s">
        <v>1769</v>
      </c>
      <c r="F671">
        <v>2</v>
      </c>
      <c r="G671">
        <f t="shared" si="40"/>
        <v>2</v>
      </c>
      <c r="H671">
        <v>145.18</v>
      </c>
      <c r="I671" s="14">
        <f t="shared" si="41"/>
        <v>145.18</v>
      </c>
      <c r="J671">
        <v>0.26</v>
      </c>
      <c r="K671" s="7">
        <f t="shared" si="42"/>
        <v>0.26</v>
      </c>
      <c r="L671" t="s">
        <v>1826</v>
      </c>
      <c r="M671">
        <v>214.8664</v>
      </c>
      <c r="N671" s="14">
        <f t="shared" si="43"/>
        <v>290.10000000000002</v>
      </c>
      <c r="O671" t="str">
        <f>VLOOKUP(E671,Store_Dim!$A$1:$E$21,3,FALSE)</f>
        <v>South</v>
      </c>
    </row>
    <row r="672" spans="1:15" x14ac:dyDescent="0.3">
      <c r="A672" t="s">
        <v>2496</v>
      </c>
      <c r="B672" s="2">
        <v>45369</v>
      </c>
      <c r="C672" t="s">
        <v>716</v>
      </c>
      <c r="D672" t="s">
        <v>1682</v>
      </c>
      <c r="E672" t="s">
        <v>1769</v>
      </c>
      <c r="F672">
        <v>2</v>
      </c>
      <c r="G672">
        <f t="shared" si="40"/>
        <v>2</v>
      </c>
      <c r="H672">
        <v>132.77000000000001</v>
      </c>
      <c r="I672" s="14">
        <f t="shared" si="41"/>
        <v>132.77000000000001</v>
      </c>
      <c r="J672">
        <v>0.13</v>
      </c>
      <c r="K672" s="7">
        <f t="shared" si="42"/>
        <v>0.13</v>
      </c>
      <c r="L672" t="s">
        <v>1829</v>
      </c>
      <c r="M672">
        <v>231.0198</v>
      </c>
      <c r="N672" s="14">
        <f t="shared" si="43"/>
        <v>265.41000000000003</v>
      </c>
      <c r="O672" t="str">
        <f>VLOOKUP(E672,Store_Dim!$A$1:$E$21,3,FALSE)</f>
        <v>South</v>
      </c>
    </row>
    <row r="673" spans="1:15" x14ac:dyDescent="0.3">
      <c r="A673" t="s">
        <v>2497</v>
      </c>
      <c r="B673" s="2">
        <v>45701</v>
      </c>
      <c r="C673" t="s">
        <v>63</v>
      </c>
      <c r="D673" t="s">
        <v>1630</v>
      </c>
      <c r="E673" t="s">
        <v>1786</v>
      </c>
      <c r="F673">
        <v>4</v>
      </c>
      <c r="G673">
        <f t="shared" si="40"/>
        <v>4</v>
      </c>
      <c r="H673">
        <v>682.11</v>
      </c>
      <c r="I673" s="14">
        <f t="shared" si="41"/>
        <v>682.11</v>
      </c>
      <c r="J673">
        <v>0.14000000000000001</v>
      </c>
      <c r="K673" s="7">
        <f t="shared" si="42"/>
        <v>0.14000000000000001</v>
      </c>
      <c r="L673" t="s">
        <v>1824</v>
      </c>
      <c r="M673">
        <v>2346.4584</v>
      </c>
      <c r="N673" s="14">
        <f t="shared" si="43"/>
        <v>2728.3</v>
      </c>
      <c r="O673" t="str">
        <f>VLOOKUP(E673,Store_Dim!$A$1:$E$21,3,FALSE)</f>
        <v>South</v>
      </c>
    </row>
    <row r="674" spans="1:15" x14ac:dyDescent="0.3">
      <c r="A674" t="s">
        <v>2498</v>
      </c>
      <c r="B674" s="2">
        <v>45510</v>
      </c>
      <c r="C674" t="s">
        <v>1495</v>
      </c>
      <c r="D674" t="s">
        <v>1628</v>
      </c>
      <c r="E674" t="s">
        <v>1807</v>
      </c>
      <c r="F674">
        <v>4</v>
      </c>
      <c r="G674">
        <f t="shared" si="40"/>
        <v>4</v>
      </c>
      <c r="H674">
        <v>502.95</v>
      </c>
      <c r="I674" s="14">
        <f t="shared" si="41"/>
        <v>502.95</v>
      </c>
      <c r="J674">
        <v>0.14000000000000001</v>
      </c>
      <c r="K674" s="7">
        <f t="shared" si="42"/>
        <v>0.14000000000000001</v>
      </c>
      <c r="L674" t="s">
        <v>1829</v>
      </c>
      <c r="M674">
        <v>1730.1479999999999</v>
      </c>
      <c r="N674" s="14">
        <f t="shared" si="43"/>
        <v>2011.6599999999999</v>
      </c>
      <c r="O674" t="str">
        <f>VLOOKUP(E674,Store_Dim!$A$1:$E$21,3,FALSE)</f>
        <v>North</v>
      </c>
    </row>
    <row r="675" spans="1:15" x14ac:dyDescent="0.3">
      <c r="A675" t="s">
        <v>2499</v>
      </c>
      <c r="B675" s="2">
        <v>45538</v>
      </c>
      <c r="C675" t="s">
        <v>752</v>
      </c>
      <c r="D675" t="s">
        <v>1622</v>
      </c>
      <c r="E675" t="s">
        <v>1804</v>
      </c>
      <c r="F675">
        <v>2</v>
      </c>
      <c r="G675">
        <f t="shared" si="40"/>
        <v>2</v>
      </c>
      <c r="H675">
        <v>472.08</v>
      </c>
      <c r="I675" s="14">
        <f t="shared" si="41"/>
        <v>472.08</v>
      </c>
      <c r="J675">
        <v>7.0000000000000007E-2</v>
      </c>
      <c r="K675" s="7">
        <f t="shared" si="42"/>
        <v>7.0000000000000007E-2</v>
      </c>
      <c r="L675" t="s">
        <v>1824</v>
      </c>
      <c r="M675">
        <v>878.0687999999999</v>
      </c>
      <c r="N675" s="14">
        <f t="shared" si="43"/>
        <v>944.08999999999992</v>
      </c>
      <c r="O675" t="str">
        <f>VLOOKUP(E675,Store_Dim!$A$1:$E$21,3,FALSE)</f>
        <v>West</v>
      </c>
    </row>
    <row r="676" spans="1:15" x14ac:dyDescent="0.3">
      <c r="A676" t="s">
        <v>2500</v>
      </c>
      <c r="B676" s="2">
        <v>45665</v>
      </c>
      <c r="C676" t="s">
        <v>1458</v>
      </c>
      <c r="D676" t="s">
        <v>1662</v>
      </c>
      <c r="E676" t="s">
        <v>1807</v>
      </c>
      <c r="F676">
        <v>2</v>
      </c>
      <c r="G676">
        <f t="shared" si="40"/>
        <v>2</v>
      </c>
      <c r="H676">
        <v>218.11</v>
      </c>
      <c r="I676" s="14">
        <f t="shared" si="41"/>
        <v>218.11</v>
      </c>
      <c r="J676">
        <v>0.02</v>
      </c>
      <c r="K676" s="7">
        <f t="shared" si="42"/>
        <v>0.02</v>
      </c>
      <c r="L676" t="s">
        <v>1829</v>
      </c>
      <c r="M676">
        <v>427.49560000000002</v>
      </c>
      <c r="N676" s="14">
        <f t="shared" si="43"/>
        <v>436.20000000000005</v>
      </c>
      <c r="O676" t="str">
        <f>VLOOKUP(E676,Store_Dim!$A$1:$E$21,3,FALSE)</f>
        <v>North</v>
      </c>
    </row>
    <row r="677" spans="1:15" x14ac:dyDescent="0.3">
      <c r="A677" t="s">
        <v>2501</v>
      </c>
      <c r="B677" s="2">
        <v>45859</v>
      </c>
      <c r="C677" t="s">
        <v>214</v>
      </c>
      <c r="D677" t="s">
        <v>1546</v>
      </c>
      <c r="E677" t="s">
        <v>1776</v>
      </c>
      <c r="F677">
        <v>4</v>
      </c>
      <c r="G677">
        <f t="shared" si="40"/>
        <v>4</v>
      </c>
      <c r="H677">
        <v>845.58</v>
      </c>
      <c r="I677" s="14">
        <f t="shared" si="41"/>
        <v>845.58</v>
      </c>
      <c r="J677">
        <v>0.06</v>
      </c>
      <c r="K677" s="7">
        <f t="shared" si="42"/>
        <v>0.06</v>
      </c>
      <c r="L677" t="s">
        <v>1826</v>
      </c>
      <c r="M677">
        <v>3179.3807999999999</v>
      </c>
      <c r="N677" s="14">
        <f t="shared" si="43"/>
        <v>3382.26</v>
      </c>
      <c r="O677" t="str">
        <f>VLOOKUP(E677,Store_Dim!$A$1:$E$21,3,FALSE)</f>
        <v>East</v>
      </c>
    </row>
    <row r="678" spans="1:15" x14ac:dyDescent="0.3">
      <c r="A678" t="s">
        <v>2502</v>
      </c>
      <c r="B678" s="2">
        <v>45255</v>
      </c>
      <c r="C678" t="s">
        <v>441</v>
      </c>
      <c r="D678" t="s">
        <v>1708</v>
      </c>
      <c r="E678" t="s">
        <v>1761</v>
      </c>
      <c r="F678">
        <v>2</v>
      </c>
      <c r="G678">
        <f t="shared" si="40"/>
        <v>2</v>
      </c>
      <c r="H678">
        <v>111.28</v>
      </c>
      <c r="I678" s="14">
        <f t="shared" si="41"/>
        <v>111.28</v>
      </c>
      <c r="J678">
        <v>0.14000000000000001</v>
      </c>
      <c r="K678" s="7">
        <f t="shared" si="42"/>
        <v>0.14000000000000001</v>
      </c>
      <c r="L678" t="s">
        <v>1824</v>
      </c>
      <c r="M678">
        <v>191.4016</v>
      </c>
      <c r="N678" s="14">
        <f t="shared" si="43"/>
        <v>222.42000000000002</v>
      </c>
      <c r="O678" t="str">
        <f>VLOOKUP(E678,Store_Dim!$A$1:$E$21,3,FALSE)</f>
        <v>South</v>
      </c>
    </row>
    <row r="679" spans="1:15" x14ac:dyDescent="0.3">
      <c r="A679" t="s">
        <v>2503</v>
      </c>
      <c r="B679" s="2">
        <v>45842</v>
      </c>
      <c r="C679" t="s">
        <v>585</v>
      </c>
      <c r="D679" t="s">
        <v>1666</v>
      </c>
      <c r="E679" t="s">
        <v>1799</v>
      </c>
      <c r="F679">
        <v>2</v>
      </c>
      <c r="G679">
        <f t="shared" si="40"/>
        <v>2</v>
      </c>
      <c r="H679">
        <v>37.21</v>
      </c>
      <c r="I679" s="14">
        <f t="shared" si="41"/>
        <v>37.21</v>
      </c>
      <c r="J679">
        <v>0.19</v>
      </c>
      <c r="K679" s="7">
        <f t="shared" si="42"/>
        <v>0.19</v>
      </c>
      <c r="L679" t="s">
        <v>1824</v>
      </c>
      <c r="M679">
        <v>60.280200000000008</v>
      </c>
      <c r="N679" s="14">
        <f t="shared" si="43"/>
        <v>74.23</v>
      </c>
      <c r="O679" t="str">
        <f>VLOOKUP(E679,Store_Dim!$A$1:$E$21,3,FALSE)</f>
        <v>South</v>
      </c>
    </row>
    <row r="680" spans="1:15" x14ac:dyDescent="0.3">
      <c r="A680" t="s">
        <v>2504</v>
      </c>
      <c r="B680" s="2">
        <v>45220</v>
      </c>
      <c r="C680" t="s">
        <v>1295</v>
      </c>
      <c r="D680" t="s">
        <v>1672</v>
      </c>
      <c r="E680" t="s">
        <v>1797</v>
      </c>
      <c r="F680">
        <v>1</v>
      </c>
      <c r="G680">
        <f t="shared" si="40"/>
        <v>1</v>
      </c>
      <c r="H680">
        <v>331.73</v>
      </c>
      <c r="I680" s="14">
        <f t="shared" si="41"/>
        <v>331.73</v>
      </c>
      <c r="J680">
        <v>0.04</v>
      </c>
      <c r="K680" s="7">
        <f t="shared" si="42"/>
        <v>0.04</v>
      </c>
      <c r="L680" t="s">
        <v>1824</v>
      </c>
      <c r="M680">
        <v>318.46080000000001</v>
      </c>
      <c r="N680" s="14">
        <f t="shared" si="43"/>
        <v>331.69</v>
      </c>
      <c r="O680" t="str">
        <f>VLOOKUP(E680,Store_Dim!$A$1:$E$21,3,FALSE)</f>
        <v>East</v>
      </c>
    </row>
    <row r="681" spans="1:15" x14ac:dyDescent="0.3">
      <c r="A681" t="s">
        <v>2505</v>
      </c>
      <c r="B681" s="2">
        <v>45273</v>
      </c>
      <c r="C681" t="s">
        <v>1139</v>
      </c>
      <c r="D681" t="s">
        <v>1688</v>
      </c>
      <c r="E681" t="s">
        <v>1794</v>
      </c>
      <c r="F681">
        <v>3</v>
      </c>
      <c r="G681">
        <f t="shared" si="40"/>
        <v>3</v>
      </c>
      <c r="H681">
        <v>306.70999999999998</v>
      </c>
      <c r="I681" s="14">
        <f t="shared" si="41"/>
        <v>306.70999999999998</v>
      </c>
      <c r="J681">
        <v>0.09</v>
      </c>
      <c r="K681" s="7">
        <f t="shared" si="42"/>
        <v>0.09</v>
      </c>
      <c r="L681" t="s">
        <v>1826</v>
      </c>
      <c r="M681">
        <v>837.31829999999991</v>
      </c>
      <c r="N681" s="14">
        <f t="shared" si="43"/>
        <v>920.03999999999985</v>
      </c>
      <c r="O681" t="str">
        <f>VLOOKUP(E681,Store_Dim!$A$1:$E$21,3,FALSE)</f>
        <v>North</v>
      </c>
    </row>
    <row r="682" spans="1:15" x14ac:dyDescent="0.3">
      <c r="A682" t="s">
        <v>2506</v>
      </c>
      <c r="B682" s="2">
        <v>45456</v>
      </c>
      <c r="C682" t="s">
        <v>860</v>
      </c>
      <c r="D682" t="s">
        <v>1598</v>
      </c>
      <c r="E682" t="s">
        <v>1776</v>
      </c>
      <c r="F682">
        <v>4</v>
      </c>
      <c r="G682">
        <f t="shared" si="40"/>
        <v>4</v>
      </c>
      <c r="H682">
        <v>484.92</v>
      </c>
      <c r="I682" s="14">
        <f t="shared" si="41"/>
        <v>484.92</v>
      </c>
      <c r="J682">
        <v>0.28000000000000003</v>
      </c>
      <c r="K682" s="7">
        <f t="shared" si="42"/>
        <v>0.28000000000000003</v>
      </c>
      <c r="L682" t="s">
        <v>1826</v>
      </c>
      <c r="M682">
        <v>1396.5696</v>
      </c>
      <c r="N682" s="14">
        <f t="shared" si="43"/>
        <v>1939.4</v>
      </c>
      <c r="O682" t="str">
        <f>VLOOKUP(E682,Store_Dim!$A$1:$E$21,3,FALSE)</f>
        <v>East</v>
      </c>
    </row>
    <row r="683" spans="1:15" x14ac:dyDescent="0.3">
      <c r="A683" t="s">
        <v>2507</v>
      </c>
      <c r="B683" s="2">
        <v>45292</v>
      </c>
      <c r="C683" t="s">
        <v>168</v>
      </c>
      <c r="D683" t="s">
        <v>1648</v>
      </c>
      <c r="E683" t="s">
        <v>1773</v>
      </c>
      <c r="F683">
        <v>2</v>
      </c>
      <c r="G683">
        <f t="shared" si="40"/>
        <v>2</v>
      </c>
      <c r="H683">
        <v>42.04</v>
      </c>
      <c r="I683" s="14">
        <f t="shared" si="41"/>
        <v>42.04</v>
      </c>
      <c r="J683">
        <v>7.0000000000000007E-2</v>
      </c>
      <c r="K683" s="7">
        <f t="shared" si="42"/>
        <v>7.0000000000000007E-2</v>
      </c>
      <c r="L683" t="s">
        <v>1824</v>
      </c>
      <c r="M683">
        <v>78.194399999999987</v>
      </c>
      <c r="N683" s="14">
        <f t="shared" si="43"/>
        <v>84.01</v>
      </c>
      <c r="O683" t="str">
        <f>VLOOKUP(E683,Store_Dim!$A$1:$E$21,3,FALSE)</f>
        <v>North</v>
      </c>
    </row>
    <row r="684" spans="1:15" x14ac:dyDescent="0.3">
      <c r="A684" t="s">
        <v>2508</v>
      </c>
      <c r="B684" s="2">
        <v>45278</v>
      </c>
      <c r="C684" t="s">
        <v>893</v>
      </c>
      <c r="D684" t="s">
        <v>1658</v>
      </c>
      <c r="E684" t="s">
        <v>1776</v>
      </c>
      <c r="F684">
        <v>3</v>
      </c>
      <c r="G684">
        <f t="shared" si="40"/>
        <v>3</v>
      </c>
      <c r="H684">
        <v>599.48</v>
      </c>
      <c r="I684" s="14">
        <f t="shared" si="41"/>
        <v>599.48</v>
      </c>
      <c r="J684">
        <v>0.22</v>
      </c>
      <c r="K684" s="7">
        <f t="shared" si="42"/>
        <v>0.22</v>
      </c>
      <c r="L684" t="s">
        <v>1826</v>
      </c>
      <c r="M684">
        <v>1402.7832000000001</v>
      </c>
      <c r="N684" s="14">
        <f t="shared" si="43"/>
        <v>1798.22</v>
      </c>
      <c r="O684" t="str">
        <f>VLOOKUP(E684,Store_Dim!$A$1:$E$21,3,FALSE)</f>
        <v>East</v>
      </c>
    </row>
    <row r="685" spans="1:15" x14ac:dyDescent="0.3">
      <c r="A685" t="s">
        <v>2509</v>
      </c>
      <c r="B685" s="2">
        <v>45232</v>
      </c>
      <c r="C685" t="s">
        <v>1118</v>
      </c>
      <c r="D685" t="s">
        <v>1582</v>
      </c>
      <c r="E685" t="s">
        <v>1757</v>
      </c>
      <c r="F685">
        <v>3</v>
      </c>
      <c r="G685">
        <f t="shared" si="40"/>
        <v>3</v>
      </c>
      <c r="H685">
        <v>401.42</v>
      </c>
      <c r="I685" s="14">
        <f t="shared" si="41"/>
        <v>401.42</v>
      </c>
      <c r="J685">
        <v>0.01</v>
      </c>
      <c r="K685" s="7">
        <f t="shared" si="42"/>
        <v>0.01</v>
      </c>
      <c r="L685" t="s">
        <v>1829</v>
      </c>
      <c r="M685">
        <v>1192.2174</v>
      </c>
      <c r="N685" s="14">
        <f t="shared" si="43"/>
        <v>1204.25</v>
      </c>
      <c r="O685" t="str">
        <f>VLOOKUP(E685,Store_Dim!$A$1:$E$21,3,FALSE)</f>
        <v>North</v>
      </c>
    </row>
    <row r="686" spans="1:15" x14ac:dyDescent="0.3">
      <c r="A686" t="s">
        <v>2510</v>
      </c>
      <c r="B686" s="2">
        <v>45907</v>
      </c>
      <c r="C686" t="s">
        <v>631</v>
      </c>
      <c r="D686" t="s">
        <v>1640</v>
      </c>
      <c r="E686" t="s">
        <v>1782</v>
      </c>
      <c r="F686">
        <v>4</v>
      </c>
      <c r="G686">
        <f t="shared" si="40"/>
        <v>4</v>
      </c>
      <c r="H686">
        <v>442.54</v>
      </c>
      <c r="I686" s="14">
        <f t="shared" si="41"/>
        <v>442.54</v>
      </c>
      <c r="J686">
        <v>0.06</v>
      </c>
      <c r="K686" s="7">
        <f t="shared" si="42"/>
        <v>0.06</v>
      </c>
      <c r="L686" t="s">
        <v>1824</v>
      </c>
      <c r="M686">
        <v>1663.9503999999999</v>
      </c>
      <c r="N686" s="14">
        <f t="shared" si="43"/>
        <v>1770.1000000000001</v>
      </c>
      <c r="O686" t="str">
        <f>VLOOKUP(E686,Store_Dim!$A$1:$E$21,3,FALSE)</f>
        <v>West</v>
      </c>
    </row>
    <row r="687" spans="1:15" x14ac:dyDescent="0.3">
      <c r="A687" t="s">
        <v>2511</v>
      </c>
      <c r="B687" s="2">
        <v>45270</v>
      </c>
      <c r="C687" t="s">
        <v>1408</v>
      </c>
      <c r="D687" t="s">
        <v>1724</v>
      </c>
      <c r="E687" t="s">
        <v>1797</v>
      </c>
      <c r="F687">
        <v>4</v>
      </c>
      <c r="G687">
        <f t="shared" si="40"/>
        <v>4</v>
      </c>
      <c r="H687">
        <v>451.41</v>
      </c>
      <c r="I687" s="14">
        <f t="shared" si="41"/>
        <v>451.41</v>
      </c>
      <c r="J687">
        <v>0.06</v>
      </c>
      <c r="K687" s="7">
        <f t="shared" si="42"/>
        <v>0.06</v>
      </c>
      <c r="L687" t="s">
        <v>1826</v>
      </c>
      <c r="M687">
        <v>1697.3016</v>
      </c>
      <c r="N687" s="14">
        <f t="shared" si="43"/>
        <v>1805.5800000000002</v>
      </c>
      <c r="O687" t="str">
        <f>VLOOKUP(E687,Store_Dim!$A$1:$E$21,3,FALSE)</f>
        <v>East</v>
      </c>
    </row>
    <row r="688" spans="1:15" x14ac:dyDescent="0.3">
      <c r="A688" t="s">
        <v>2512</v>
      </c>
      <c r="B688" s="2">
        <v>45942</v>
      </c>
      <c r="C688" t="s">
        <v>846</v>
      </c>
      <c r="D688" t="s">
        <v>1730</v>
      </c>
      <c r="E688" t="s">
        <v>1786</v>
      </c>
      <c r="F688">
        <v>4</v>
      </c>
      <c r="G688">
        <f t="shared" si="40"/>
        <v>4</v>
      </c>
      <c r="H688">
        <v>547.21</v>
      </c>
      <c r="I688" s="14">
        <f t="shared" si="41"/>
        <v>547.21</v>
      </c>
      <c r="J688">
        <v>0.25</v>
      </c>
      <c r="K688" s="7">
        <f t="shared" si="42"/>
        <v>0.25</v>
      </c>
      <c r="L688" t="s">
        <v>1824</v>
      </c>
      <c r="M688">
        <v>1641.63</v>
      </c>
      <c r="N688" s="14">
        <f t="shared" si="43"/>
        <v>2188.59</v>
      </c>
      <c r="O688" t="str">
        <f>VLOOKUP(E688,Store_Dim!$A$1:$E$21,3,FALSE)</f>
        <v>South</v>
      </c>
    </row>
    <row r="689" spans="1:15" x14ac:dyDescent="0.3">
      <c r="A689" t="s">
        <v>2513</v>
      </c>
      <c r="B689" s="2">
        <v>45750</v>
      </c>
      <c r="C689" t="s">
        <v>663</v>
      </c>
      <c r="D689" t="s">
        <v>1722</v>
      </c>
      <c r="E689" t="s">
        <v>1769</v>
      </c>
      <c r="F689">
        <v>1</v>
      </c>
      <c r="G689">
        <f t="shared" si="40"/>
        <v>1</v>
      </c>
      <c r="H689">
        <v>979.28</v>
      </c>
      <c r="I689" s="14">
        <f t="shared" si="41"/>
        <v>979.28</v>
      </c>
      <c r="J689">
        <v>0.2</v>
      </c>
      <c r="K689" s="7">
        <f t="shared" si="42"/>
        <v>0.2</v>
      </c>
      <c r="L689" t="s">
        <v>1826</v>
      </c>
      <c r="M689">
        <v>783.42399999999998</v>
      </c>
      <c r="N689" s="14">
        <f t="shared" si="43"/>
        <v>979.07999999999993</v>
      </c>
      <c r="O689" t="str">
        <f>VLOOKUP(E689,Store_Dim!$A$1:$E$21,3,FALSE)</f>
        <v>South</v>
      </c>
    </row>
    <row r="690" spans="1:15" x14ac:dyDescent="0.3">
      <c r="A690" t="s">
        <v>2514</v>
      </c>
      <c r="B690" s="2">
        <v>45300</v>
      </c>
      <c r="C690" t="s">
        <v>1431</v>
      </c>
      <c r="D690" t="s">
        <v>1660</v>
      </c>
      <c r="E690" t="s">
        <v>1779</v>
      </c>
      <c r="F690">
        <v>4</v>
      </c>
      <c r="G690">
        <f t="shared" si="40"/>
        <v>4</v>
      </c>
      <c r="H690">
        <v>263.58999999999997</v>
      </c>
      <c r="I690" s="14">
        <f t="shared" si="41"/>
        <v>263.58999999999997</v>
      </c>
      <c r="J690">
        <v>0.04</v>
      </c>
      <c r="K690" s="7">
        <f t="shared" si="42"/>
        <v>0.04</v>
      </c>
      <c r="L690" t="s">
        <v>1824</v>
      </c>
      <c r="M690">
        <v>1012.1856</v>
      </c>
      <c r="N690" s="14">
        <f t="shared" si="43"/>
        <v>1054.32</v>
      </c>
      <c r="O690" t="str">
        <f>VLOOKUP(E690,Store_Dim!$A$1:$E$21,3,FALSE)</f>
        <v>South</v>
      </c>
    </row>
    <row r="691" spans="1:15" x14ac:dyDescent="0.3">
      <c r="A691" t="s">
        <v>2515</v>
      </c>
      <c r="B691" s="2">
        <v>45876</v>
      </c>
      <c r="C691" t="s">
        <v>20</v>
      </c>
      <c r="D691" t="s">
        <v>1656</v>
      </c>
      <c r="E691" t="s">
        <v>1773</v>
      </c>
      <c r="F691">
        <v>1</v>
      </c>
      <c r="G691">
        <f t="shared" si="40"/>
        <v>1</v>
      </c>
      <c r="H691">
        <v>692.75</v>
      </c>
      <c r="I691" s="14">
        <f t="shared" si="41"/>
        <v>692.75</v>
      </c>
      <c r="J691">
        <v>0.11</v>
      </c>
      <c r="K691" s="7">
        <f t="shared" si="42"/>
        <v>0.11</v>
      </c>
      <c r="L691" t="s">
        <v>1829</v>
      </c>
      <c r="M691">
        <v>616.54750000000001</v>
      </c>
      <c r="N691" s="14">
        <f t="shared" si="43"/>
        <v>692.64</v>
      </c>
      <c r="O691" t="str">
        <f>VLOOKUP(E691,Store_Dim!$A$1:$E$21,3,FALSE)</f>
        <v>North</v>
      </c>
    </row>
    <row r="692" spans="1:15" x14ac:dyDescent="0.3">
      <c r="A692" t="s">
        <v>2516</v>
      </c>
      <c r="B692" s="2">
        <v>45301</v>
      </c>
      <c r="C692" t="s">
        <v>544</v>
      </c>
      <c r="D692" t="s">
        <v>1674</v>
      </c>
      <c r="E692" t="s">
        <v>1766</v>
      </c>
      <c r="F692">
        <v>3</v>
      </c>
      <c r="G692">
        <f t="shared" si="40"/>
        <v>3</v>
      </c>
      <c r="H692">
        <v>142.83000000000001</v>
      </c>
      <c r="I692" s="14">
        <f t="shared" si="41"/>
        <v>142.83000000000001</v>
      </c>
      <c r="J692">
        <v>0.01</v>
      </c>
      <c r="K692" s="7">
        <f t="shared" si="42"/>
        <v>0.01</v>
      </c>
      <c r="L692" t="s">
        <v>1824</v>
      </c>
      <c r="M692">
        <v>424.20510000000002</v>
      </c>
      <c r="N692" s="14">
        <f t="shared" si="43"/>
        <v>428.48</v>
      </c>
      <c r="O692" t="str">
        <f>VLOOKUP(E692,Store_Dim!$A$1:$E$21,3,FALSE)</f>
        <v>North</v>
      </c>
    </row>
    <row r="693" spans="1:15" x14ac:dyDescent="0.3">
      <c r="A693" t="s">
        <v>2517</v>
      </c>
      <c r="B693" s="2">
        <v>45857</v>
      </c>
      <c r="C693" t="s">
        <v>428</v>
      </c>
      <c r="D693" t="s">
        <v>1592</v>
      </c>
      <c r="E693" t="s">
        <v>1761</v>
      </c>
      <c r="F693">
        <v>2</v>
      </c>
      <c r="G693">
        <f t="shared" si="40"/>
        <v>2</v>
      </c>
      <c r="H693">
        <v>419.25</v>
      </c>
      <c r="I693" s="14">
        <f t="shared" si="41"/>
        <v>419.25</v>
      </c>
      <c r="J693">
        <v>0.17</v>
      </c>
      <c r="K693" s="7">
        <f t="shared" si="42"/>
        <v>0.17</v>
      </c>
      <c r="L693" t="s">
        <v>1826</v>
      </c>
      <c r="M693">
        <v>695.95499999999993</v>
      </c>
      <c r="N693" s="14">
        <f t="shared" si="43"/>
        <v>838.33</v>
      </c>
      <c r="O693" t="str">
        <f>VLOOKUP(E693,Store_Dim!$A$1:$E$21,3,FALSE)</f>
        <v>South</v>
      </c>
    </row>
    <row r="694" spans="1:15" x14ac:dyDescent="0.3">
      <c r="A694" t="s">
        <v>2518</v>
      </c>
      <c r="B694" s="2">
        <v>45650</v>
      </c>
      <c r="C694" t="s">
        <v>770</v>
      </c>
      <c r="D694" t="s">
        <v>1600</v>
      </c>
      <c r="E694" t="s">
        <v>1813</v>
      </c>
      <c r="F694">
        <v>2</v>
      </c>
      <c r="G694">
        <f t="shared" si="40"/>
        <v>2</v>
      </c>
      <c r="H694">
        <v>800.84</v>
      </c>
      <c r="I694" s="14">
        <f t="shared" si="41"/>
        <v>800.84</v>
      </c>
      <c r="J694">
        <v>0.27</v>
      </c>
      <c r="K694" s="7">
        <f t="shared" si="42"/>
        <v>0.27</v>
      </c>
      <c r="L694" t="s">
        <v>1829</v>
      </c>
      <c r="M694">
        <v>1169.2264</v>
      </c>
      <c r="N694" s="14">
        <f t="shared" si="43"/>
        <v>1601.41</v>
      </c>
      <c r="O694" t="str">
        <f>VLOOKUP(E694,Store_Dim!$A$1:$E$21,3,FALSE)</f>
        <v>East</v>
      </c>
    </row>
    <row r="695" spans="1:15" x14ac:dyDescent="0.3">
      <c r="A695" t="s">
        <v>2519</v>
      </c>
      <c r="B695" s="2">
        <v>45520</v>
      </c>
      <c r="C695" t="s">
        <v>14</v>
      </c>
      <c r="D695" t="s">
        <v>1644</v>
      </c>
      <c r="E695" t="s">
        <v>1761</v>
      </c>
      <c r="F695">
        <v>1</v>
      </c>
      <c r="G695">
        <f t="shared" si="40"/>
        <v>1</v>
      </c>
      <c r="H695">
        <v>301.24</v>
      </c>
      <c r="I695" s="14">
        <f t="shared" si="41"/>
        <v>301.24</v>
      </c>
      <c r="J695">
        <v>0.11</v>
      </c>
      <c r="K695" s="7">
        <f t="shared" si="42"/>
        <v>0.11</v>
      </c>
      <c r="L695" t="s">
        <v>1826</v>
      </c>
      <c r="M695">
        <v>268.10359999999997</v>
      </c>
      <c r="N695" s="14">
        <f t="shared" si="43"/>
        <v>301.13</v>
      </c>
      <c r="O695" t="str">
        <f>VLOOKUP(E695,Store_Dim!$A$1:$E$21,3,FALSE)</f>
        <v>South</v>
      </c>
    </row>
    <row r="696" spans="1:15" x14ac:dyDescent="0.3">
      <c r="A696" t="s">
        <v>2520</v>
      </c>
      <c r="B696" s="2">
        <v>45497</v>
      </c>
      <c r="C696" t="s">
        <v>914</v>
      </c>
      <c r="D696" t="s">
        <v>1718</v>
      </c>
      <c r="E696" t="s">
        <v>1773</v>
      </c>
      <c r="F696">
        <v>2</v>
      </c>
      <c r="G696">
        <f t="shared" si="40"/>
        <v>2</v>
      </c>
      <c r="H696">
        <v>701.49</v>
      </c>
      <c r="I696" s="14">
        <f t="shared" si="41"/>
        <v>701.49</v>
      </c>
      <c r="J696">
        <v>0.09</v>
      </c>
      <c r="K696" s="7">
        <f t="shared" si="42"/>
        <v>0.09</v>
      </c>
      <c r="L696" t="s">
        <v>1826</v>
      </c>
      <c r="M696">
        <v>1276.7118</v>
      </c>
      <c r="N696" s="14">
        <f t="shared" si="43"/>
        <v>1402.89</v>
      </c>
      <c r="O696" t="str">
        <f>VLOOKUP(E696,Store_Dim!$A$1:$E$21,3,FALSE)</f>
        <v>North</v>
      </c>
    </row>
    <row r="697" spans="1:15" x14ac:dyDescent="0.3">
      <c r="A697" t="s">
        <v>2521</v>
      </c>
      <c r="B697" s="2">
        <v>45615</v>
      </c>
      <c r="C697" t="s">
        <v>1101</v>
      </c>
      <c r="D697" t="s">
        <v>1600</v>
      </c>
      <c r="E697" t="s">
        <v>1789</v>
      </c>
      <c r="F697">
        <v>4</v>
      </c>
      <c r="G697">
        <f t="shared" si="40"/>
        <v>4</v>
      </c>
      <c r="H697">
        <v>413.48</v>
      </c>
      <c r="I697" s="14">
        <f t="shared" si="41"/>
        <v>413.48</v>
      </c>
      <c r="J697">
        <v>0.02</v>
      </c>
      <c r="K697" s="7">
        <f t="shared" si="42"/>
        <v>0.02</v>
      </c>
      <c r="L697" t="s">
        <v>1826</v>
      </c>
      <c r="M697">
        <v>1620.8416</v>
      </c>
      <c r="N697" s="14">
        <f t="shared" si="43"/>
        <v>1653.9</v>
      </c>
      <c r="O697" t="str">
        <f>VLOOKUP(E697,Store_Dim!$A$1:$E$21,3,FALSE)</f>
        <v>East</v>
      </c>
    </row>
    <row r="698" spans="1:15" x14ac:dyDescent="0.3">
      <c r="A698" t="s">
        <v>2522</v>
      </c>
      <c r="B698" s="2">
        <v>45365</v>
      </c>
      <c r="C698" t="s">
        <v>646</v>
      </c>
      <c r="D698" t="s">
        <v>1562</v>
      </c>
      <c r="E698" t="s">
        <v>1757</v>
      </c>
      <c r="F698">
        <v>4</v>
      </c>
      <c r="G698">
        <f t="shared" si="40"/>
        <v>4</v>
      </c>
      <c r="H698">
        <v>167.83</v>
      </c>
      <c r="I698" s="14">
        <f t="shared" si="41"/>
        <v>167.83</v>
      </c>
      <c r="J698">
        <v>0.15</v>
      </c>
      <c r="K698" s="7">
        <f t="shared" si="42"/>
        <v>0.15</v>
      </c>
      <c r="L698" t="s">
        <v>1824</v>
      </c>
      <c r="M698">
        <v>570.62200000000007</v>
      </c>
      <c r="N698" s="14">
        <f t="shared" si="43"/>
        <v>671.17000000000007</v>
      </c>
      <c r="O698" t="str">
        <f>VLOOKUP(E698,Store_Dim!$A$1:$E$21,3,FALSE)</f>
        <v>North</v>
      </c>
    </row>
    <row r="699" spans="1:15" x14ac:dyDescent="0.3">
      <c r="A699" t="s">
        <v>2523</v>
      </c>
      <c r="B699" s="2">
        <v>45832</v>
      </c>
      <c r="C699" t="s">
        <v>472</v>
      </c>
      <c r="D699" t="s">
        <v>1578</v>
      </c>
      <c r="E699" t="s">
        <v>1810</v>
      </c>
      <c r="F699">
        <v>2</v>
      </c>
      <c r="G699">
        <f t="shared" si="40"/>
        <v>2</v>
      </c>
      <c r="H699">
        <v>669.12</v>
      </c>
      <c r="I699" s="14">
        <f t="shared" si="41"/>
        <v>669.12</v>
      </c>
      <c r="J699">
        <v>0.22</v>
      </c>
      <c r="K699" s="7">
        <f t="shared" si="42"/>
        <v>0.22</v>
      </c>
      <c r="L699" t="s">
        <v>1824</v>
      </c>
      <c r="M699">
        <v>1043.8271999999999</v>
      </c>
      <c r="N699" s="14">
        <f t="shared" si="43"/>
        <v>1338.02</v>
      </c>
      <c r="O699" t="str">
        <f>VLOOKUP(E699,Store_Dim!$A$1:$E$21,3,FALSE)</f>
        <v>East</v>
      </c>
    </row>
    <row r="700" spans="1:15" x14ac:dyDescent="0.3">
      <c r="A700" t="s">
        <v>2524</v>
      </c>
      <c r="B700" s="2">
        <v>45530</v>
      </c>
      <c r="C700" t="s">
        <v>153</v>
      </c>
      <c r="D700" t="s">
        <v>1622</v>
      </c>
      <c r="E700" t="s">
        <v>1779</v>
      </c>
      <c r="F700">
        <v>3</v>
      </c>
      <c r="G700">
        <f t="shared" si="40"/>
        <v>3</v>
      </c>
      <c r="H700">
        <v>346.77</v>
      </c>
      <c r="I700" s="14">
        <f t="shared" si="41"/>
        <v>346.77</v>
      </c>
      <c r="J700">
        <v>0.18</v>
      </c>
      <c r="K700" s="7">
        <f t="shared" si="42"/>
        <v>0.18</v>
      </c>
      <c r="L700" t="s">
        <v>1826</v>
      </c>
      <c r="M700">
        <v>853.05420000000004</v>
      </c>
      <c r="N700" s="14">
        <f t="shared" si="43"/>
        <v>1040.1299999999999</v>
      </c>
      <c r="O700" t="str">
        <f>VLOOKUP(E700,Store_Dim!$A$1:$E$21,3,FALSE)</f>
        <v>South</v>
      </c>
    </row>
    <row r="701" spans="1:15" x14ac:dyDescent="0.3">
      <c r="A701" t="s">
        <v>2525</v>
      </c>
      <c r="B701" s="2">
        <v>45939</v>
      </c>
      <c r="C701" t="s">
        <v>221</v>
      </c>
      <c r="D701" t="s">
        <v>1594</v>
      </c>
      <c r="E701" t="s">
        <v>1813</v>
      </c>
      <c r="F701">
        <v>3</v>
      </c>
      <c r="G701">
        <f t="shared" si="40"/>
        <v>3</v>
      </c>
      <c r="H701">
        <v>648.33000000000004</v>
      </c>
      <c r="I701" s="14">
        <f t="shared" si="41"/>
        <v>648.33000000000004</v>
      </c>
      <c r="J701">
        <v>0.2</v>
      </c>
      <c r="K701" s="7">
        <f t="shared" si="42"/>
        <v>0.2</v>
      </c>
      <c r="L701" t="s">
        <v>1829</v>
      </c>
      <c r="M701">
        <v>1555.992</v>
      </c>
      <c r="N701" s="14">
        <f t="shared" si="43"/>
        <v>1944.7900000000002</v>
      </c>
      <c r="O701" t="str">
        <f>VLOOKUP(E701,Store_Dim!$A$1:$E$21,3,FALSE)</f>
        <v>East</v>
      </c>
    </row>
    <row r="702" spans="1:15" x14ac:dyDescent="0.3">
      <c r="A702" t="s">
        <v>2526</v>
      </c>
      <c r="B702" s="2">
        <v>45401</v>
      </c>
      <c r="C702" t="s">
        <v>905</v>
      </c>
      <c r="D702" t="s">
        <v>1557</v>
      </c>
      <c r="E702" t="s">
        <v>1761</v>
      </c>
      <c r="F702">
        <v>4</v>
      </c>
      <c r="G702">
        <f t="shared" si="40"/>
        <v>4</v>
      </c>
      <c r="H702">
        <v>254.94</v>
      </c>
      <c r="I702" s="14">
        <f t="shared" si="41"/>
        <v>254.94</v>
      </c>
      <c r="J702">
        <v>0.06</v>
      </c>
      <c r="K702" s="7">
        <f t="shared" si="42"/>
        <v>0.06</v>
      </c>
      <c r="L702" t="s">
        <v>1826</v>
      </c>
      <c r="M702">
        <v>958.57439999999997</v>
      </c>
      <c r="N702" s="14">
        <f t="shared" si="43"/>
        <v>1019.7</v>
      </c>
      <c r="O702" t="str">
        <f>VLOOKUP(E702,Store_Dim!$A$1:$E$21,3,FALSE)</f>
        <v>South</v>
      </c>
    </row>
    <row r="703" spans="1:15" x14ac:dyDescent="0.3">
      <c r="A703" t="s">
        <v>2527</v>
      </c>
      <c r="B703" s="2">
        <v>45420</v>
      </c>
      <c r="C703" t="s">
        <v>1062</v>
      </c>
      <c r="D703" t="s">
        <v>1710</v>
      </c>
      <c r="E703" t="s">
        <v>1769</v>
      </c>
      <c r="F703">
        <v>1</v>
      </c>
      <c r="G703">
        <f t="shared" si="40"/>
        <v>1</v>
      </c>
      <c r="H703">
        <v>445.5</v>
      </c>
      <c r="I703" s="14">
        <f t="shared" si="41"/>
        <v>445.5</v>
      </c>
      <c r="J703">
        <v>0.28000000000000003</v>
      </c>
      <c r="K703" s="7">
        <f t="shared" si="42"/>
        <v>0.28000000000000003</v>
      </c>
      <c r="L703" t="s">
        <v>1824</v>
      </c>
      <c r="M703">
        <v>320.76</v>
      </c>
      <c r="N703" s="14">
        <f t="shared" si="43"/>
        <v>445.22</v>
      </c>
      <c r="O703" t="str">
        <f>VLOOKUP(E703,Store_Dim!$A$1:$E$21,3,FALSE)</f>
        <v>South</v>
      </c>
    </row>
    <row r="704" spans="1:15" x14ac:dyDescent="0.3">
      <c r="A704" t="s">
        <v>2528</v>
      </c>
      <c r="B704" s="2">
        <v>45459</v>
      </c>
      <c r="C704" t="s">
        <v>716</v>
      </c>
      <c r="D704" t="s">
        <v>1728</v>
      </c>
      <c r="E704" t="s">
        <v>1769</v>
      </c>
      <c r="F704">
        <v>1</v>
      </c>
      <c r="G704">
        <f t="shared" si="40"/>
        <v>1</v>
      </c>
      <c r="H704">
        <v>900.94</v>
      </c>
      <c r="I704" s="14">
        <f t="shared" si="41"/>
        <v>900.94</v>
      </c>
      <c r="J704">
        <v>0.1</v>
      </c>
      <c r="K704" s="7">
        <f t="shared" si="42"/>
        <v>0.1</v>
      </c>
      <c r="L704" t="s">
        <v>1824</v>
      </c>
      <c r="M704">
        <v>810.84600000000012</v>
      </c>
      <c r="N704" s="14">
        <f t="shared" si="43"/>
        <v>900.84</v>
      </c>
      <c r="O704" t="str">
        <f>VLOOKUP(E704,Store_Dim!$A$1:$E$21,3,FALSE)</f>
        <v>South</v>
      </c>
    </row>
    <row r="705" spans="1:15" x14ac:dyDescent="0.3">
      <c r="A705" t="s">
        <v>2529</v>
      </c>
      <c r="B705" s="2">
        <v>45429</v>
      </c>
      <c r="C705" t="s">
        <v>643</v>
      </c>
      <c r="D705" t="s">
        <v>1578</v>
      </c>
      <c r="E705" t="s">
        <v>1804</v>
      </c>
      <c r="F705">
        <v>3</v>
      </c>
      <c r="G705">
        <f t="shared" si="40"/>
        <v>3</v>
      </c>
      <c r="H705">
        <v>262.69</v>
      </c>
      <c r="I705" s="14">
        <f t="shared" si="41"/>
        <v>262.69</v>
      </c>
      <c r="J705">
        <v>0.04</v>
      </c>
      <c r="K705" s="7">
        <f t="shared" si="42"/>
        <v>0.04</v>
      </c>
      <c r="L705" t="s">
        <v>1826</v>
      </c>
      <c r="M705">
        <v>756.54719999999986</v>
      </c>
      <c r="N705" s="14">
        <f t="shared" si="43"/>
        <v>788.03</v>
      </c>
      <c r="O705" t="str">
        <f>VLOOKUP(E705,Store_Dim!$A$1:$E$21,3,FALSE)</f>
        <v>West</v>
      </c>
    </row>
    <row r="706" spans="1:15" x14ac:dyDescent="0.3">
      <c r="A706" t="s">
        <v>2530</v>
      </c>
      <c r="B706" s="2">
        <v>45386</v>
      </c>
      <c r="C706" t="s">
        <v>1484</v>
      </c>
      <c r="D706" t="s">
        <v>1684</v>
      </c>
      <c r="E706" t="s">
        <v>1761</v>
      </c>
      <c r="F706">
        <v>3</v>
      </c>
      <c r="G706">
        <f t="shared" si="40"/>
        <v>3</v>
      </c>
      <c r="H706">
        <v>212.72</v>
      </c>
      <c r="I706" s="14">
        <f t="shared" si="41"/>
        <v>212.72</v>
      </c>
      <c r="J706">
        <v>0.22</v>
      </c>
      <c r="K706" s="7">
        <f t="shared" si="42"/>
        <v>0.22</v>
      </c>
      <c r="L706" t="s">
        <v>1826</v>
      </c>
      <c r="M706">
        <v>497.76479999999998</v>
      </c>
      <c r="N706" s="14">
        <f t="shared" si="43"/>
        <v>637.93999999999994</v>
      </c>
      <c r="O706" t="str">
        <f>VLOOKUP(E706,Store_Dim!$A$1:$E$21,3,FALSE)</f>
        <v>South</v>
      </c>
    </row>
    <row r="707" spans="1:15" x14ac:dyDescent="0.3">
      <c r="A707" t="s">
        <v>2531</v>
      </c>
      <c r="B707" s="2">
        <v>45803</v>
      </c>
      <c r="C707" t="s">
        <v>508</v>
      </c>
      <c r="D707" t="s">
        <v>1596</v>
      </c>
      <c r="E707" t="s">
        <v>1810</v>
      </c>
      <c r="F707">
        <v>4</v>
      </c>
      <c r="G707">
        <f t="shared" ref="G707:G770" si="44">IF(F707="",1,F707)</f>
        <v>4</v>
      </c>
      <c r="H707">
        <v>757.9</v>
      </c>
      <c r="I707" s="14">
        <f t="shared" ref="I707:I770" si="45">IF(ISBLANK(H707),AVERAGE($H$2:$H$2001),H707)</f>
        <v>757.9</v>
      </c>
      <c r="J707">
        <v>0.22</v>
      </c>
      <c r="K707" s="7">
        <f t="shared" ref="K707:K770" si="46">IF(ISBLANK(J707),AVERAGE($J$2:$J$2001),J707)</f>
        <v>0.22</v>
      </c>
      <c r="L707" t="s">
        <v>1826</v>
      </c>
      <c r="M707">
        <v>2364.6480000000001</v>
      </c>
      <c r="N707" s="14">
        <f t="shared" ref="N707:N770" si="47">(I707*G707)-J707</f>
        <v>3031.38</v>
      </c>
      <c r="O707" t="str">
        <f>VLOOKUP(E707,Store_Dim!$A$1:$E$21,3,FALSE)</f>
        <v>East</v>
      </c>
    </row>
    <row r="708" spans="1:15" x14ac:dyDescent="0.3">
      <c r="A708" t="s">
        <v>2532</v>
      </c>
      <c r="B708" s="2">
        <v>45346</v>
      </c>
      <c r="C708" t="s">
        <v>78</v>
      </c>
      <c r="D708" t="s">
        <v>1708</v>
      </c>
      <c r="E708" t="s">
        <v>1807</v>
      </c>
      <c r="F708">
        <v>1</v>
      </c>
      <c r="G708">
        <f t="shared" si="44"/>
        <v>1</v>
      </c>
      <c r="H708">
        <v>846.04</v>
      </c>
      <c r="I708" s="14">
        <f t="shared" si="45"/>
        <v>846.04</v>
      </c>
      <c r="J708">
        <v>0.08</v>
      </c>
      <c r="K708" s="7">
        <f t="shared" si="46"/>
        <v>0.08</v>
      </c>
      <c r="L708" t="s">
        <v>1826</v>
      </c>
      <c r="M708">
        <v>778.35680000000002</v>
      </c>
      <c r="N708" s="14">
        <f t="shared" si="47"/>
        <v>845.95999999999992</v>
      </c>
      <c r="O708" t="str">
        <f>VLOOKUP(E708,Store_Dim!$A$1:$E$21,3,FALSE)</f>
        <v>North</v>
      </c>
    </row>
    <row r="709" spans="1:15" x14ac:dyDescent="0.3">
      <c r="A709" t="s">
        <v>2533</v>
      </c>
      <c r="B709" s="2">
        <v>45267</v>
      </c>
      <c r="C709" t="s">
        <v>532</v>
      </c>
      <c r="D709" t="s">
        <v>1624</v>
      </c>
      <c r="E709" t="s">
        <v>1779</v>
      </c>
      <c r="F709">
        <v>3</v>
      </c>
      <c r="G709">
        <f t="shared" si="44"/>
        <v>3</v>
      </c>
      <c r="H709">
        <v>179.7</v>
      </c>
      <c r="I709" s="14">
        <f t="shared" si="45"/>
        <v>179.7</v>
      </c>
      <c r="J709">
        <v>0.17</v>
      </c>
      <c r="K709" s="7">
        <f t="shared" si="46"/>
        <v>0.17</v>
      </c>
      <c r="L709" t="s">
        <v>1829</v>
      </c>
      <c r="M709">
        <v>447.45299999999992</v>
      </c>
      <c r="N709" s="14">
        <f t="shared" si="47"/>
        <v>538.92999999999995</v>
      </c>
      <c r="O709" t="str">
        <f>VLOOKUP(E709,Store_Dim!$A$1:$E$21,3,FALSE)</f>
        <v>South</v>
      </c>
    </row>
    <row r="710" spans="1:15" x14ac:dyDescent="0.3">
      <c r="A710" t="s">
        <v>2534</v>
      </c>
      <c r="B710" s="2">
        <v>45572</v>
      </c>
      <c r="C710" t="s">
        <v>1380</v>
      </c>
      <c r="D710" t="s">
        <v>1610</v>
      </c>
      <c r="E710" t="s">
        <v>1769</v>
      </c>
      <c r="F710">
        <v>4</v>
      </c>
      <c r="G710">
        <f t="shared" si="44"/>
        <v>4</v>
      </c>
      <c r="H710">
        <v>681.08</v>
      </c>
      <c r="I710" s="14">
        <f t="shared" si="45"/>
        <v>681.08</v>
      </c>
      <c r="J710">
        <v>0</v>
      </c>
      <c r="K710" s="7">
        <f t="shared" si="46"/>
        <v>0</v>
      </c>
      <c r="L710" t="s">
        <v>1826</v>
      </c>
      <c r="M710">
        <v>2724.32</v>
      </c>
      <c r="N710" s="14">
        <f t="shared" si="47"/>
        <v>2724.32</v>
      </c>
      <c r="O710" t="str">
        <f>VLOOKUP(E710,Store_Dim!$A$1:$E$21,3,FALSE)</f>
        <v>South</v>
      </c>
    </row>
    <row r="711" spans="1:15" x14ac:dyDescent="0.3">
      <c r="A711" t="s">
        <v>2535</v>
      </c>
      <c r="B711" s="2">
        <v>45252</v>
      </c>
      <c r="C711" t="s">
        <v>1254</v>
      </c>
      <c r="D711" t="s">
        <v>1553</v>
      </c>
      <c r="E711" t="s">
        <v>1779</v>
      </c>
      <c r="F711">
        <v>4</v>
      </c>
      <c r="G711">
        <f t="shared" si="44"/>
        <v>4</v>
      </c>
      <c r="H711">
        <v>723.44</v>
      </c>
      <c r="I711" s="14">
        <f t="shared" si="45"/>
        <v>723.44</v>
      </c>
      <c r="J711">
        <v>0.14000000000000001</v>
      </c>
      <c r="K711" s="7">
        <f t="shared" si="46"/>
        <v>0.14000000000000001</v>
      </c>
      <c r="L711" t="s">
        <v>1826</v>
      </c>
      <c r="M711">
        <v>2488.6336000000001</v>
      </c>
      <c r="N711" s="14">
        <f t="shared" si="47"/>
        <v>2893.6200000000003</v>
      </c>
      <c r="O711" t="str">
        <f>VLOOKUP(E711,Store_Dim!$A$1:$E$21,3,FALSE)</f>
        <v>South</v>
      </c>
    </row>
    <row r="712" spans="1:15" x14ac:dyDescent="0.3">
      <c r="A712" t="s">
        <v>2536</v>
      </c>
      <c r="B712" s="2">
        <v>45939</v>
      </c>
      <c r="C712" t="s">
        <v>435</v>
      </c>
      <c r="D712" t="s">
        <v>1610</v>
      </c>
      <c r="E712" t="s">
        <v>1799</v>
      </c>
      <c r="F712">
        <v>4</v>
      </c>
      <c r="G712">
        <f t="shared" si="44"/>
        <v>4</v>
      </c>
      <c r="H712">
        <v>471.89</v>
      </c>
      <c r="I712" s="14">
        <f t="shared" si="45"/>
        <v>471.89</v>
      </c>
      <c r="J712">
        <v>0.12</v>
      </c>
      <c r="K712" s="7">
        <f t="shared" si="46"/>
        <v>0.12</v>
      </c>
      <c r="L712" t="s">
        <v>1829</v>
      </c>
      <c r="M712">
        <v>1661.0527999999999</v>
      </c>
      <c r="N712" s="14">
        <f t="shared" si="47"/>
        <v>1887.44</v>
      </c>
      <c r="O712" t="str">
        <f>VLOOKUP(E712,Store_Dim!$A$1:$E$21,3,FALSE)</f>
        <v>South</v>
      </c>
    </row>
    <row r="713" spans="1:15" x14ac:dyDescent="0.3">
      <c r="A713" t="s">
        <v>2537</v>
      </c>
      <c r="B713" s="2">
        <v>45559</v>
      </c>
      <c r="C713" t="s">
        <v>1145</v>
      </c>
      <c r="D713" t="s">
        <v>1690</v>
      </c>
      <c r="E713" t="s">
        <v>1807</v>
      </c>
      <c r="F713">
        <v>1</v>
      </c>
      <c r="G713">
        <f t="shared" si="44"/>
        <v>1</v>
      </c>
      <c r="H713">
        <v>613.17999999999995</v>
      </c>
      <c r="I713" s="14">
        <f t="shared" si="45"/>
        <v>613.17999999999995</v>
      </c>
      <c r="J713">
        <v>0.14000000000000001</v>
      </c>
      <c r="K713" s="7">
        <f t="shared" si="46"/>
        <v>0.14000000000000001</v>
      </c>
      <c r="L713" t="s">
        <v>1829</v>
      </c>
      <c r="M713">
        <v>527.33479999999997</v>
      </c>
      <c r="N713" s="14">
        <f t="shared" si="47"/>
        <v>613.04</v>
      </c>
      <c r="O713" t="str">
        <f>VLOOKUP(E713,Store_Dim!$A$1:$E$21,3,FALSE)</f>
        <v>North</v>
      </c>
    </row>
    <row r="714" spans="1:15" x14ac:dyDescent="0.3">
      <c r="A714" t="s">
        <v>2538</v>
      </c>
      <c r="B714" s="2">
        <v>45229</v>
      </c>
      <c r="C714" t="s">
        <v>195</v>
      </c>
      <c r="D714" t="s">
        <v>1634</v>
      </c>
      <c r="E714" t="s">
        <v>1769</v>
      </c>
      <c r="F714">
        <v>1</v>
      </c>
      <c r="G714">
        <f t="shared" si="44"/>
        <v>1</v>
      </c>
      <c r="H714">
        <v>651.30999999999995</v>
      </c>
      <c r="I714" s="14">
        <f t="shared" si="45"/>
        <v>651.30999999999995</v>
      </c>
      <c r="J714">
        <v>0.24</v>
      </c>
      <c r="K714" s="7">
        <f t="shared" si="46"/>
        <v>0.24</v>
      </c>
      <c r="L714" t="s">
        <v>1826</v>
      </c>
      <c r="M714">
        <v>494.99560000000002</v>
      </c>
      <c r="N714" s="14">
        <f t="shared" si="47"/>
        <v>651.06999999999994</v>
      </c>
      <c r="O714" t="str">
        <f>VLOOKUP(E714,Store_Dim!$A$1:$E$21,3,FALSE)</f>
        <v>South</v>
      </c>
    </row>
    <row r="715" spans="1:15" x14ac:dyDescent="0.3">
      <c r="A715" t="s">
        <v>2539</v>
      </c>
      <c r="B715" s="2">
        <v>45333</v>
      </c>
      <c r="C715" t="s">
        <v>103</v>
      </c>
      <c r="D715" t="s">
        <v>1551</v>
      </c>
      <c r="E715" t="s">
        <v>1776</v>
      </c>
      <c r="F715">
        <v>2</v>
      </c>
      <c r="G715">
        <f t="shared" si="44"/>
        <v>2</v>
      </c>
      <c r="H715">
        <v>635.14</v>
      </c>
      <c r="I715" s="14">
        <f t="shared" si="45"/>
        <v>635.14</v>
      </c>
      <c r="J715">
        <v>0.1</v>
      </c>
      <c r="K715" s="7">
        <f t="shared" si="46"/>
        <v>0.1</v>
      </c>
      <c r="L715" t="s">
        <v>1829</v>
      </c>
      <c r="M715">
        <v>1143.252</v>
      </c>
      <c r="N715" s="14">
        <f t="shared" si="47"/>
        <v>1270.18</v>
      </c>
      <c r="O715" t="str">
        <f>VLOOKUP(E715,Store_Dim!$A$1:$E$21,3,FALSE)</f>
        <v>East</v>
      </c>
    </row>
    <row r="716" spans="1:15" x14ac:dyDescent="0.3">
      <c r="A716" t="s">
        <v>2540</v>
      </c>
      <c r="B716" s="2">
        <v>45752</v>
      </c>
      <c r="C716" t="s">
        <v>1187</v>
      </c>
      <c r="D716" t="s">
        <v>1744</v>
      </c>
      <c r="E716" t="s">
        <v>1799</v>
      </c>
      <c r="F716">
        <v>4</v>
      </c>
      <c r="G716">
        <f t="shared" si="44"/>
        <v>4</v>
      </c>
      <c r="H716">
        <v>912.61</v>
      </c>
      <c r="I716" s="14">
        <f t="shared" si="45"/>
        <v>912.61</v>
      </c>
      <c r="J716">
        <v>0.14000000000000001</v>
      </c>
      <c r="K716" s="7">
        <f t="shared" si="46"/>
        <v>0.14000000000000001</v>
      </c>
      <c r="L716" t="s">
        <v>1824</v>
      </c>
      <c r="M716">
        <v>3139.3784000000001</v>
      </c>
      <c r="N716" s="14">
        <f t="shared" si="47"/>
        <v>3650.3</v>
      </c>
      <c r="O716" t="str">
        <f>VLOOKUP(E716,Store_Dim!$A$1:$E$21,3,FALSE)</f>
        <v>South</v>
      </c>
    </row>
    <row r="717" spans="1:15" x14ac:dyDescent="0.3">
      <c r="A717" t="s">
        <v>2541</v>
      </c>
      <c r="B717" s="2">
        <v>45795</v>
      </c>
      <c r="C717" t="s">
        <v>872</v>
      </c>
      <c r="D717" t="s">
        <v>1642</v>
      </c>
      <c r="E717" t="s">
        <v>1779</v>
      </c>
      <c r="F717">
        <v>3</v>
      </c>
      <c r="G717">
        <f t="shared" si="44"/>
        <v>3</v>
      </c>
      <c r="H717">
        <v>79.77</v>
      </c>
      <c r="I717" s="14">
        <f t="shared" si="45"/>
        <v>79.77</v>
      </c>
      <c r="J717">
        <v>0.09</v>
      </c>
      <c r="K717" s="7">
        <f t="shared" si="46"/>
        <v>0.09</v>
      </c>
      <c r="L717" t="s">
        <v>1824</v>
      </c>
      <c r="M717">
        <v>217.77209999999999</v>
      </c>
      <c r="N717" s="14">
        <f t="shared" si="47"/>
        <v>239.22</v>
      </c>
      <c r="O717" t="str">
        <f>VLOOKUP(E717,Store_Dim!$A$1:$E$21,3,FALSE)</f>
        <v>South</v>
      </c>
    </row>
    <row r="718" spans="1:15" x14ac:dyDescent="0.3">
      <c r="A718" t="s">
        <v>2542</v>
      </c>
      <c r="B718" s="2">
        <v>45755</v>
      </c>
      <c r="C718" t="s">
        <v>881</v>
      </c>
      <c r="D718" t="s">
        <v>1736</v>
      </c>
      <c r="E718" t="s">
        <v>1801</v>
      </c>
      <c r="F718">
        <v>4</v>
      </c>
      <c r="G718">
        <f t="shared" si="44"/>
        <v>4</v>
      </c>
      <c r="H718">
        <v>603.52</v>
      </c>
      <c r="I718" s="14">
        <f t="shared" si="45"/>
        <v>603.52</v>
      </c>
      <c r="J718">
        <v>0.25</v>
      </c>
      <c r="K718" s="7">
        <f t="shared" si="46"/>
        <v>0.25</v>
      </c>
      <c r="L718" t="s">
        <v>1824</v>
      </c>
      <c r="M718">
        <v>1810.56</v>
      </c>
      <c r="N718" s="14">
        <f t="shared" si="47"/>
        <v>2413.83</v>
      </c>
      <c r="O718" t="str">
        <f>VLOOKUP(E718,Store_Dim!$A$1:$E$21,3,FALSE)</f>
        <v>North</v>
      </c>
    </row>
    <row r="719" spans="1:15" x14ac:dyDescent="0.3">
      <c r="A719" t="s">
        <v>2543</v>
      </c>
      <c r="B719" s="2">
        <v>45625</v>
      </c>
      <c r="C719" t="s">
        <v>281</v>
      </c>
      <c r="D719" t="s">
        <v>1702</v>
      </c>
      <c r="E719" t="s">
        <v>1794</v>
      </c>
      <c r="F719">
        <v>4</v>
      </c>
      <c r="G719">
        <f t="shared" si="44"/>
        <v>4</v>
      </c>
      <c r="H719">
        <v>453.12</v>
      </c>
      <c r="I719" s="14">
        <f t="shared" si="45"/>
        <v>453.12</v>
      </c>
      <c r="J719">
        <v>0.23</v>
      </c>
      <c r="K719" s="7">
        <f t="shared" si="46"/>
        <v>0.23</v>
      </c>
      <c r="L719" t="s">
        <v>1829</v>
      </c>
      <c r="M719">
        <v>1395.6096</v>
      </c>
      <c r="N719" s="14">
        <f t="shared" si="47"/>
        <v>1812.25</v>
      </c>
      <c r="O719" t="str">
        <f>VLOOKUP(E719,Store_Dim!$A$1:$E$21,3,FALSE)</f>
        <v>North</v>
      </c>
    </row>
    <row r="720" spans="1:15" x14ac:dyDescent="0.3">
      <c r="A720" t="s">
        <v>2544</v>
      </c>
      <c r="B720" s="2">
        <v>45656</v>
      </c>
      <c r="C720" t="s">
        <v>1527</v>
      </c>
      <c r="D720" t="s">
        <v>1614</v>
      </c>
      <c r="E720" t="s">
        <v>1786</v>
      </c>
      <c r="F720">
        <v>2</v>
      </c>
      <c r="G720">
        <f t="shared" si="44"/>
        <v>2</v>
      </c>
      <c r="H720">
        <v>974.35</v>
      </c>
      <c r="I720" s="14">
        <f t="shared" si="45"/>
        <v>974.35</v>
      </c>
      <c r="J720">
        <v>0.15</v>
      </c>
      <c r="K720" s="7">
        <f t="shared" si="46"/>
        <v>0.15</v>
      </c>
      <c r="L720" t="s">
        <v>1824</v>
      </c>
      <c r="M720">
        <v>1656.395</v>
      </c>
      <c r="N720" s="14">
        <f t="shared" si="47"/>
        <v>1948.55</v>
      </c>
      <c r="O720" t="str">
        <f>VLOOKUP(E720,Store_Dim!$A$1:$E$21,3,FALSE)</f>
        <v>South</v>
      </c>
    </row>
    <row r="721" spans="1:15" x14ac:dyDescent="0.3">
      <c r="A721" t="s">
        <v>2545</v>
      </c>
      <c r="B721" s="2">
        <v>45824</v>
      </c>
      <c r="C721" t="s">
        <v>1466</v>
      </c>
      <c r="D721" t="s">
        <v>1738</v>
      </c>
      <c r="E721" t="s">
        <v>1807</v>
      </c>
      <c r="F721">
        <v>4</v>
      </c>
      <c r="G721">
        <f t="shared" si="44"/>
        <v>4</v>
      </c>
      <c r="H721">
        <v>52.35</v>
      </c>
      <c r="I721" s="14">
        <f t="shared" si="45"/>
        <v>52.35</v>
      </c>
      <c r="J721">
        <v>0.23</v>
      </c>
      <c r="K721" s="7">
        <f t="shared" si="46"/>
        <v>0.23</v>
      </c>
      <c r="L721" t="s">
        <v>1829</v>
      </c>
      <c r="M721">
        <v>161.238</v>
      </c>
      <c r="N721" s="14">
        <f t="shared" si="47"/>
        <v>209.17000000000002</v>
      </c>
      <c r="O721" t="str">
        <f>VLOOKUP(E721,Store_Dim!$A$1:$E$21,3,FALSE)</f>
        <v>North</v>
      </c>
    </row>
    <row r="722" spans="1:15" x14ac:dyDescent="0.3">
      <c r="A722" t="s">
        <v>2546</v>
      </c>
      <c r="B722" s="2">
        <v>45824</v>
      </c>
      <c r="C722" t="s">
        <v>1157</v>
      </c>
      <c r="D722" t="s">
        <v>1678</v>
      </c>
      <c r="E722" t="s">
        <v>1807</v>
      </c>
      <c r="F722">
        <v>3</v>
      </c>
      <c r="G722">
        <f t="shared" si="44"/>
        <v>3</v>
      </c>
      <c r="H722">
        <v>681.58</v>
      </c>
      <c r="I722" s="14">
        <f t="shared" si="45"/>
        <v>681.58</v>
      </c>
      <c r="J722">
        <v>0.23</v>
      </c>
      <c r="K722" s="7">
        <f t="shared" si="46"/>
        <v>0.23</v>
      </c>
      <c r="L722" t="s">
        <v>1824</v>
      </c>
      <c r="M722">
        <v>1574.4498000000001</v>
      </c>
      <c r="N722" s="14">
        <f t="shared" si="47"/>
        <v>2044.5100000000002</v>
      </c>
      <c r="O722" t="str">
        <f>VLOOKUP(E722,Store_Dim!$A$1:$E$21,3,FALSE)</f>
        <v>North</v>
      </c>
    </row>
    <row r="723" spans="1:15" x14ac:dyDescent="0.3">
      <c r="A723" t="s">
        <v>2547</v>
      </c>
      <c r="B723" s="2">
        <v>45384</v>
      </c>
      <c r="C723" t="s">
        <v>585</v>
      </c>
      <c r="D723" t="s">
        <v>1714</v>
      </c>
      <c r="E723" t="s">
        <v>1801</v>
      </c>
      <c r="F723">
        <v>3</v>
      </c>
      <c r="G723">
        <f t="shared" si="44"/>
        <v>3</v>
      </c>
      <c r="H723">
        <v>71.23</v>
      </c>
      <c r="I723" s="14">
        <f t="shared" si="45"/>
        <v>71.23</v>
      </c>
      <c r="J723">
        <v>0.03</v>
      </c>
      <c r="K723" s="7">
        <f t="shared" si="46"/>
        <v>0.03</v>
      </c>
      <c r="L723" t="s">
        <v>1824</v>
      </c>
      <c r="M723">
        <v>207.27930000000001</v>
      </c>
      <c r="N723" s="14">
        <f t="shared" si="47"/>
        <v>213.66</v>
      </c>
      <c r="O723" t="str">
        <f>VLOOKUP(E723,Store_Dim!$A$1:$E$21,3,FALSE)</f>
        <v>North</v>
      </c>
    </row>
    <row r="724" spans="1:15" x14ac:dyDescent="0.3">
      <c r="A724" t="s">
        <v>2548</v>
      </c>
      <c r="B724" s="2">
        <v>45379</v>
      </c>
      <c r="C724" t="s">
        <v>773</v>
      </c>
      <c r="D724" t="s">
        <v>1578</v>
      </c>
      <c r="E724" t="s">
        <v>1799</v>
      </c>
      <c r="F724">
        <v>1</v>
      </c>
      <c r="G724">
        <f t="shared" si="44"/>
        <v>1</v>
      </c>
      <c r="H724">
        <v>31.36</v>
      </c>
      <c r="I724" s="14">
        <f t="shared" si="45"/>
        <v>31.36</v>
      </c>
      <c r="J724">
        <v>0.21</v>
      </c>
      <c r="K724" s="7">
        <f t="shared" si="46"/>
        <v>0.21</v>
      </c>
      <c r="L724" t="s">
        <v>1829</v>
      </c>
      <c r="M724">
        <v>24.7744</v>
      </c>
      <c r="N724" s="14">
        <f t="shared" si="47"/>
        <v>31.15</v>
      </c>
      <c r="O724" t="str">
        <f>VLOOKUP(E724,Store_Dim!$A$1:$E$21,3,FALSE)</f>
        <v>South</v>
      </c>
    </row>
    <row r="725" spans="1:15" x14ac:dyDescent="0.3">
      <c r="A725" t="s">
        <v>2549</v>
      </c>
      <c r="B725" s="2">
        <v>45674</v>
      </c>
      <c r="C725" t="s">
        <v>1071</v>
      </c>
      <c r="D725" t="s">
        <v>1630</v>
      </c>
      <c r="E725" t="s">
        <v>1797</v>
      </c>
      <c r="F725">
        <v>2</v>
      </c>
      <c r="G725">
        <f t="shared" si="44"/>
        <v>2</v>
      </c>
      <c r="H725">
        <v>555.54999999999995</v>
      </c>
      <c r="I725" s="14">
        <f t="shared" si="45"/>
        <v>555.54999999999995</v>
      </c>
      <c r="J725">
        <v>0.14000000000000001</v>
      </c>
      <c r="K725" s="7">
        <f t="shared" si="46"/>
        <v>0.14000000000000001</v>
      </c>
      <c r="L725" t="s">
        <v>1824</v>
      </c>
      <c r="M725">
        <v>955.54599999999994</v>
      </c>
      <c r="N725" s="14">
        <f t="shared" si="47"/>
        <v>1110.9599999999998</v>
      </c>
      <c r="O725" t="str">
        <f>VLOOKUP(E725,Store_Dim!$A$1:$E$21,3,FALSE)</f>
        <v>East</v>
      </c>
    </row>
    <row r="726" spans="1:15" x14ac:dyDescent="0.3">
      <c r="A726" t="s">
        <v>2550</v>
      </c>
      <c r="B726" s="2">
        <v>45760</v>
      </c>
      <c r="C726" t="s">
        <v>803</v>
      </c>
      <c r="D726" t="s">
        <v>1680</v>
      </c>
      <c r="E726" t="s">
        <v>1804</v>
      </c>
      <c r="F726">
        <v>4</v>
      </c>
      <c r="G726">
        <f t="shared" si="44"/>
        <v>4</v>
      </c>
      <c r="H726">
        <v>805.99</v>
      </c>
      <c r="I726" s="14">
        <f t="shared" si="45"/>
        <v>805.99</v>
      </c>
      <c r="J726">
        <v>0.06</v>
      </c>
      <c r="K726" s="7">
        <f t="shared" si="46"/>
        <v>0.06</v>
      </c>
      <c r="L726" t="s">
        <v>1824</v>
      </c>
      <c r="M726">
        <v>3030.5223999999998</v>
      </c>
      <c r="N726" s="14">
        <f t="shared" si="47"/>
        <v>3223.9</v>
      </c>
      <c r="O726" t="str">
        <f>VLOOKUP(E726,Store_Dim!$A$1:$E$21,3,FALSE)</f>
        <v>West</v>
      </c>
    </row>
    <row r="727" spans="1:15" x14ac:dyDescent="0.3">
      <c r="A727" t="s">
        <v>2551</v>
      </c>
      <c r="B727" s="2">
        <v>45474</v>
      </c>
      <c r="C727" t="s">
        <v>1211</v>
      </c>
      <c r="D727" t="s">
        <v>1690</v>
      </c>
      <c r="E727" t="s">
        <v>1757</v>
      </c>
      <c r="F727">
        <v>1</v>
      </c>
      <c r="G727">
        <f t="shared" si="44"/>
        <v>1</v>
      </c>
      <c r="H727">
        <v>506.55</v>
      </c>
      <c r="I727" s="14">
        <f t="shared" si="45"/>
        <v>506.55</v>
      </c>
      <c r="J727">
        <v>0.28000000000000003</v>
      </c>
      <c r="K727" s="7">
        <f t="shared" si="46"/>
        <v>0.28000000000000003</v>
      </c>
      <c r="L727" t="s">
        <v>1824</v>
      </c>
      <c r="M727">
        <v>364.71600000000001</v>
      </c>
      <c r="N727" s="14">
        <f t="shared" si="47"/>
        <v>506.27000000000004</v>
      </c>
      <c r="O727" t="str">
        <f>VLOOKUP(E727,Store_Dim!$A$1:$E$21,3,FALSE)</f>
        <v>North</v>
      </c>
    </row>
    <row r="728" spans="1:15" x14ac:dyDescent="0.3">
      <c r="A728" t="s">
        <v>2552</v>
      </c>
      <c r="B728" s="2">
        <v>45640</v>
      </c>
      <c r="C728" t="s">
        <v>447</v>
      </c>
      <c r="D728" t="s">
        <v>1630</v>
      </c>
      <c r="E728" t="s">
        <v>1792</v>
      </c>
      <c r="F728">
        <v>3</v>
      </c>
      <c r="G728">
        <f t="shared" si="44"/>
        <v>3</v>
      </c>
      <c r="H728">
        <v>28.69</v>
      </c>
      <c r="I728" s="14">
        <f t="shared" si="45"/>
        <v>28.69</v>
      </c>
      <c r="J728">
        <v>0.02</v>
      </c>
      <c r="K728" s="7">
        <f t="shared" si="46"/>
        <v>0.02</v>
      </c>
      <c r="L728" t="s">
        <v>1824</v>
      </c>
      <c r="M728">
        <v>84.348600000000005</v>
      </c>
      <c r="N728" s="14">
        <f t="shared" si="47"/>
        <v>86.050000000000011</v>
      </c>
      <c r="O728" t="str">
        <f>VLOOKUP(E728,Store_Dim!$A$1:$E$21,3,FALSE)</f>
        <v>South</v>
      </c>
    </row>
    <row r="729" spans="1:15" x14ac:dyDescent="0.3">
      <c r="A729" t="s">
        <v>2553</v>
      </c>
      <c r="B729" s="2">
        <v>45253</v>
      </c>
      <c r="C729" t="s">
        <v>1208</v>
      </c>
      <c r="D729" t="s">
        <v>1700</v>
      </c>
      <c r="E729" t="s">
        <v>1769</v>
      </c>
      <c r="F729">
        <v>1</v>
      </c>
      <c r="G729">
        <f t="shared" si="44"/>
        <v>1</v>
      </c>
      <c r="H729">
        <v>106.07</v>
      </c>
      <c r="I729" s="14">
        <f t="shared" si="45"/>
        <v>106.07</v>
      </c>
      <c r="J729">
        <v>0.23</v>
      </c>
      <c r="K729" s="7">
        <f t="shared" si="46"/>
        <v>0.23</v>
      </c>
      <c r="L729" t="s">
        <v>1829</v>
      </c>
      <c r="M729">
        <v>81.673900000000003</v>
      </c>
      <c r="N729" s="14">
        <f t="shared" si="47"/>
        <v>105.83999999999999</v>
      </c>
      <c r="O729" t="str">
        <f>VLOOKUP(E729,Store_Dim!$A$1:$E$21,3,FALSE)</f>
        <v>South</v>
      </c>
    </row>
    <row r="730" spans="1:15" x14ac:dyDescent="0.3">
      <c r="A730" t="s">
        <v>2554</v>
      </c>
      <c r="B730" s="2">
        <v>45225</v>
      </c>
      <c r="C730" t="s">
        <v>830</v>
      </c>
      <c r="D730" t="s">
        <v>1730</v>
      </c>
      <c r="E730" t="s">
        <v>1752</v>
      </c>
      <c r="F730">
        <v>4</v>
      </c>
      <c r="G730">
        <f t="shared" si="44"/>
        <v>4</v>
      </c>
      <c r="H730">
        <v>289.77</v>
      </c>
      <c r="I730" s="14">
        <f t="shared" si="45"/>
        <v>289.77</v>
      </c>
      <c r="J730">
        <v>0.06</v>
      </c>
      <c r="K730" s="7">
        <f t="shared" si="46"/>
        <v>0.06</v>
      </c>
      <c r="L730" t="s">
        <v>1826</v>
      </c>
      <c r="M730">
        <v>1089.5352</v>
      </c>
      <c r="N730" s="14">
        <f t="shared" si="47"/>
        <v>1159.02</v>
      </c>
      <c r="O730" t="str">
        <f>VLOOKUP(E730,Store_Dim!$A$1:$E$21,3,FALSE)</f>
        <v>East</v>
      </c>
    </row>
    <row r="731" spans="1:15" x14ac:dyDescent="0.3">
      <c r="A731" t="s">
        <v>2555</v>
      </c>
      <c r="B731" s="2">
        <v>45263</v>
      </c>
      <c r="C731" t="s">
        <v>523</v>
      </c>
      <c r="D731" t="s">
        <v>1714</v>
      </c>
      <c r="E731" t="s">
        <v>1810</v>
      </c>
      <c r="F731">
        <v>2</v>
      </c>
      <c r="G731">
        <f t="shared" si="44"/>
        <v>2</v>
      </c>
      <c r="H731">
        <v>354.26</v>
      </c>
      <c r="I731" s="14">
        <f t="shared" si="45"/>
        <v>354.26</v>
      </c>
      <c r="J731">
        <v>0.01</v>
      </c>
      <c r="K731" s="7">
        <f t="shared" si="46"/>
        <v>0.01</v>
      </c>
      <c r="L731" t="s">
        <v>1829</v>
      </c>
      <c r="M731">
        <v>701.4348</v>
      </c>
      <c r="N731" s="14">
        <f t="shared" si="47"/>
        <v>708.51</v>
      </c>
      <c r="O731" t="str">
        <f>VLOOKUP(E731,Store_Dim!$A$1:$E$21,3,FALSE)</f>
        <v>East</v>
      </c>
    </row>
    <row r="732" spans="1:15" x14ac:dyDescent="0.3">
      <c r="A732" t="s">
        <v>2556</v>
      </c>
      <c r="B732" s="2">
        <v>45554</v>
      </c>
      <c r="C732" t="s">
        <v>1202</v>
      </c>
      <c r="D732" t="s">
        <v>1684</v>
      </c>
      <c r="E732" t="s">
        <v>1799</v>
      </c>
      <c r="F732">
        <v>1</v>
      </c>
      <c r="G732">
        <f t="shared" si="44"/>
        <v>1</v>
      </c>
      <c r="H732">
        <v>522.72</v>
      </c>
      <c r="I732" s="14">
        <f t="shared" si="45"/>
        <v>522.72</v>
      </c>
      <c r="J732">
        <v>0.25</v>
      </c>
      <c r="K732" s="7">
        <f t="shared" si="46"/>
        <v>0.25</v>
      </c>
      <c r="L732" t="s">
        <v>1826</v>
      </c>
      <c r="M732">
        <v>392.04</v>
      </c>
      <c r="N732" s="14">
        <f t="shared" si="47"/>
        <v>522.47</v>
      </c>
      <c r="O732" t="str">
        <f>VLOOKUP(E732,Store_Dim!$A$1:$E$21,3,FALSE)</f>
        <v>South</v>
      </c>
    </row>
    <row r="733" spans="1:15" x14ac:dyDescent="0.3">
      <c r="A733" t="s">
        <v>2557</v>
      </c>
      <c r="B733" s="2">
        <v>45569</v>
      </c>
      <c r="C733" t="s">
        <v>214</v>
      </c>
      <c r="D733" t="s">
        <v>1555</v>
      </c>
      <c r="E733" t="s">
        <v>1786</v>
      </c>
      <c r="F733">
        <v>3</v>
      </c>
      <c r="G733">
        <f t="shared" si="44"/>
        <v>3</v>
      </c>
      <c r="H733">
        <v>966.02</v>
      </c>
      <c r="I733" s="14">
        <f t="shared" si="45"/>
        <v>966.02</v>
      </c>
      <c r="J733">
        <v>0.03</v>
      </c>
      <c r="K733" s="7">
        <f t="shared" si="46"/>
        <v>0.03</v>
      </c>
      <c r="L733" t="s">
        <v>1829</v>
      </c>
      <c r="M733">
        <v>2811.1181999999999</v>
      </c>
      <c r="N733" s="14">
        <f t="shared" si="47"/>
        <v>2898.0299999999997</v>
      </c>
      <c r="O733" t="str">
        <f>VLOOKUP(E733,Store_Dim!$A$1:$E$21,3,FALSE)</f>
        <v>South</v>
      </c>
    </row>
    <row r="734" spans="1:15" x14ac:dyDescent="0.3">
      <c r="A734" t="s">
        <v>2558</v>
      </c>
      <c r="B734" s="2">
        <v>45217</v>
      </c>
      <c r="C734" t="s">
        <v>724</v>
      </c>
      <c r="D734" t="s">
        <v>1648</v>
      </c>
      <c r="E734" t="s">
        <v>1807</v>
      </c>
      <c r="F734">
        <v>1</v>
      </c>
      <c r="G734">
        <f t="shared" si="44"/>
        <v>1</v>
      </c>
      <c r="H734">
        <v>498.61</v>
      </c>
      <c r="I734" s="14">
        <f t="shared" si="45"/>
        <v>498.61</v>
      </c>
      <c r="J734">
        <v>0.04</v>
      </c>
      <c r="K734" s="7">
        <f t="shared" si="46"/>
        <v>0.04</v>
      </c>
      <c r="L734" t="s">
        <v>1826</v>
      </c>
      <c r="M734">
        <v>478.66559999999998</v>
      </c>
      <c r="N734" s="14">
        <f t="shared" si="47"/>
        <v>498.57</v>
      </c>
      <c r="O734" t="str">
        <f>VLOOKUP(E734,Store_Dim!$A$1:$E$21,3,FALSE)</f>
        <v>North</v>
      </c>
    </row>
    <row r="735" spans="1:15" x14ac:dyDescent="0.3">
      <c r="A735" t="s">
        <v>2559</v>
      </c>
      <c r="B735" s="2">
        <v>45783</v>
      </c>
      <c r="C735" t="s">
        <v>1038</v>
      </c>
      <c r="D735" t="s">
        <v>1632</v>
      </c>
      <c r="E735" t="s">
        <v>1776</v>
      </c>
      <c r="F735">
        <v>4</v>
      </c>
      <c r="G735">
        <f t="shared" si="44"/>
        <v>4</v>
      </c>
      <c r="H735">
        <v>758.27</v>
      </c>
      <c r="I735" s="14">
        <f t="shared" si="45"/>
        <v>758.27</v>
      </c>
      <c r="J735">
        <v>0.05</v>
      </c>
      <c r="K735" s="7">
        <f t="shared" si="46"/>
        <v>0.05</v>
      </c>
      <c r="L735" t="s">
        <v>1826</v>
      </c>
      <c r="M735">
        <v>2881.4259999999999</v>
      </c>
      <c r="N735" s="14">
        <f t="shared" si="47"/>
        <v>3033.0299999999997</v>
      </c>
      <c r="O735" t="str">
        <f>VLOOKUP(E735,Store_Dim!$A$1:$E$21,3,FALSE)</f>
        <v>East</v>
      </c>
    </row>
    <row r="736" spans="1:15" x14ac:dyDescent="0.3">
      <c r="A736" t="s">
        <v>2560</v>
      </c>
      <c r="B736" s="2">
        <v>45371</v>
      </c>
      <c r="C736" t="s">
        <v>648</v>
      </c>
      <c r="D736" t="s">
        <v>1551</v>
      </c>
      <c r="E736" t="s">
        <v>1761</v>
      </c>
      <c r="F736">
        <v>2</v>
      </c>
      <c r="G736">
        <f t="shared" si="44"/>
        <v>2</v>
      </c>
      <c r="H736">
        <v>371.03</v>
      </c>
      <c r="I736" s="14">
        <f t="shared" si="45"/>
        <v>371.03</v>
      </c>
      <c r="J736">
        <v>0.23</v>
      </c>
      <c r="K736" s="7">
        <f t="shared" si="46"/>
        <v>0.23</v>
      </c>
      <c r="L736" t="s">
        <v>1826</v>
      </c>
      <c r="M736">
        <v>571.38619999999992</v>
      </c>
      <c r="N736" s="14">
        <f t="shared" si="47"/>
        <v>741.82999999999993</v>
      </c>
      <c r="O736" t="str">
        <f>VLOOKUP(E736,Store_Dim!$A$1:$E$21,3,FALSE)</f>
        <v>South</v>
      </c>
    </row>
    <row r="737" spans="1:15" x14ac:dyDescent="0.3">
      <c r="A737" t="s">
        <v>2561</v>
      </c>
      <c r="B737" s="2">
        <v>45453</v>
      </c>
      <c r="C737" t="s">
        <v>1112</v>
      </c>
      <c r="D737" t="s">
        <v>1730</v>
      </c>
      <c r="E737" t="s">
        <v>1807</v>
      </c>
      <c r="F737">
        <v>1</v>
      </c>
      <c r="G737">
        <f t="shared" si="44"/>
        <v>1</v>
      </c>
      <c r="H737">
        <v>230.32</v>
      </c>
      <c r="I737" s="14">
        <f t="shared" si="45"/>
        <v>230.32</v>
      </c>
      <c r="J737">
        <v>0.05</v>
      </c>
      <c r="K737" s="7">
        <f t="shared" si="46"/>
        <v>0.05</v>
      </c>
      <c r="L737" t="s">
        <v>1829</v>
      </c>
      <c r="M737">
        <v>218.804</v>
      </c>
      <c r="N737" s="14">
        <f t="shared" si="47"/>
        <v>230.26999999999998</v>
      </c>
      <c r="O737" t="str">
        <f>VLOOKUP(E737,Store_Dim!$A$1:$E$21,3,FALSE)</f>
        <v>North</v>
      </c>
    </row>
    <row r="738" spans="1:15" x14ac:dyDescent="0.3">
      <c r="A738" t="s">
        <v>2562</v>
      </c>
      <c r="B738" s="2">
        <v>45526</v>
      </c>
      <c r="C738" t="s">
        <v>1074</v>
      </c>
      <c r="D738" t="s">
        <v>1670</v>
      </c>
      <c r="E738" t="s">
        <v>1776</v>
      </c>
      <c r="F738">
        <v>2</v>
      </c>
      <c r="G738">
        <f t="shared" si="44"/>
        <v>2</v>
      </c>
      <c r="H738">
        <v>985.43</v>
      </c>
      <c r="I738" s="14">
        <f t="shared" si="45"/>
        <v>985.43</v>
      </c>
      <c r="J738">
        <v>0.28000000000000003</v>
      </c>
      <c r="K738" s="7">
        <f t="shared" si="46"/>
        <v>0.28000000000000003</v>
      </c>
      <c r="L738" t="s">
        <v>1829</v>
      </c>
      <c r="M738">
        <v>1419.0192</v>
      </c>
      <c r="N738" s="14">
        <f t="shared" si="47"/>
        <v>1970.58</v>
      </c>
      <c r="O738" t="str">
        <f>VLOOKUP(E738,Store_Dim!$A$1:$E$21,3,FALSE)</f>
        <v>East</v>
      </c>
    </row>
    <row r="739" spans="1:15" x14ac:dyDescent="0.3">
      <c r="A739" t="s">
        <v>2563</v>
      </c>
      <c r="B739" s="2">
        <v>45756</v>
      </c>
      <c r="C739" t="s">
        <v>1310</v>
      </c>
      <c r="D739" t="s">
        <v>1565</v>
      </c>
      <c r="E739" t="s">
        <v>1769</v>
      </c>
      <c r="F739">
        <v>2</v>
      </c>
      <c r="G739">
        <f t="shared" si="44"/>
        <v>2</v>
      </c>
      <c r="H739">
        <v>492.5</v>
      </c>
      <c r="I739" s="14">
        <f t="shared" si="45"/>
        <v>492.5</v>
      </c>
      <c r="J739">
        <v>0.3</v>
      </c>
      <c r="K739" s="7">
        <f t="shared" si="46"/>
        <v>0.3</v>
      </c>
      <c r="L739" t="s">
        <v>1826</v>
      </c>
      <c r="M739">
        <v>689.5</v>
      </c>
      <c r="N739" s="14">
        <f t="shared" si="47"/>
        <v>984.7</v>
      </c>
      <c r="O739" t="str">
        <f>VLOOKUP(E739,Store_Dim!$A$1:$E$21,3,FALSE)</f>
        <v>South</v>
      </c>
    </row>
    <row r="740" spans="1:15" x14ac:dyDescent="0.3">
      <c r="A740" t="s">
        <v>2564</v>
      </c>
      <c r="B740" s="2">
        <v>45657</v>
      </c>
      <c r="C740" t="s">
        <v>1139</v>
      </c>
      <c r="D740" t="s">
        <v>1640</v>
      </c>
      <c r="E740" t="s">
        <v>1792</v>
      </c>
      <c r="F740">
        <v>2</v>
      </c>
      <c r="G740">
        <f t="shared" si="44"/>
        <v>2</v>
      </c>
      <c r="H740">
        <v>213.69</v>
      </c>
      <c r="I740" s="14">
        <f t="shared" si="45"/>
        <v>213.69</v>
      </c>
      <c r="J740">
        <v>0.28000000000000003</v>
      </c>
      <c r="K740" s="7">
        <f t="shared" si="46"/>
        <v>0.28000000000000003</v>
      </c>
      <c r="L740" t="s">
        <v>1826</v>
      </c>
      <c r="M740">
        <v>307.71359999999999</v>
      </c>
      <c r="N740" s="14">
        <f t="shared" si="47"/>
        <v>427.1</v>
      </c>
      <c r="O740" t="str">
        <f>VLOOKUP(E740,Store_Dim!$A$1:$E$21,3,FALSE)</f>
        <v>South</v>
      </c>
    </row>
    <row r="741" spans="1:15" x14ac:dyDescent="0.3">
      <c r="A741" t="s">
        <v>2565</v>
      </c>
      <c r="B741" s="2">
        <v>45716</v>
      </c>
      <c r="C741" t="s">
        <v>241</v>
      </c>
      <c r="D741" t="s">
        <v>1588</v>
      </c>
      <c r="E741" t="s">
        <v>1782</v>
      </c>
      <c r="F741">
        <v>4</v>
      </c>
      <c r="G741">
        <f t="shared" si="44"/>
        <v>4</v>
      </c>
      <c r="H741">
        <v>618.83000000000004</v>
      </c>
      <c r="I741" s="14">
        <f t="shared" si="45"/>
        <v>618.83000000000004</v>
      </c>
      <c r="J741">
        <v>0.08</v>
      </c>
      <c r="K741" s="7">
        <f t="shared" si="46"/>
        <v>0.08</v>
      </c>
      <c r="L741" t="s">
        <v>1826</v>
      </c>
      <c r="M741">
        <v>2277.2944000000002</v>
      </c>
      <c r="N741" s="14">
        <f t="shared" si="47"/>
        <v>2475.2400000000002</v>
      </c>
      <c r="O741" t="str">
        <f>VLOOKUP(E741,Store_Dim!$A$1:$E$21,3,FALSE)</f>
        <v>West</v>
      </c>
    </row>
    <row r="742" spans="1:15" x14ac:dyDescent="0.3">
      <c r="A742" t="s">
        <v>2566</v>
      </c>
      <c r="B742" s="2">
        <v>45313</v>
      </c>
      <c r="C742" t="s">
        <v>335</v>
      </c>
      <c r="D742" t="s">
        <v>1666</v>
      </c>
      <c r="E742" t="s">
        <v>1792</v>
      </c>
      <c r="F742">
        <v>2</v>
      </c>
      <c r="G742">
        <f t="shared" si="44"/>
        <v>2</v>
      </c>
      <c r="H742">
        <v>81.16</v>
      </c>
      <c r="I742" s="14">
        <f t="shared" si="45"/>
        <v>81.16</v>
      </c>
      <c r="J742">
        <v>0.16</v>
      </c>
      <c r="K742" s="7">
        <f t="shared" si="46"/>
        <v>0.16</v>
      </c>
      <c r="L742" t="s">
        <v>1826</v>
      </c>
      <c r="M742">
        <v>136.34880000000001</v>
      </c>
      <c r="N742" s="14">
        <f t="shared" si="47"/>
        <v>162.16</v>
      </c>
      <c r="O742" t="str">
        <f>VLOOKUP(E742,Store_Dim!$A$1:$E$21,3,FALSE)</f>
        <v>South</v>
      </c>
    </row>
    <row r="743" spans="1:15" x14ac:dyDescent="0.3">
      <c r="A743" t="s">
        <v>2567</v>
      </c>
      <c r="B743" s="2">
        <v>45372</v>
      </c>
      <c r="C743" t="s">
        <v>20</v>
      </c>
      <c r="D743" t="s">
        <v>1720</v>
      </c>
      <c r="E743" t="s">
        <v>1786</v>
      </c>
      <c r="F743">
        <v>1</v>
      </c>
      <c r="G743">
        <f t="shared" si="44"/>
        <v>1</v>
      </c>
      <c r="H743">
        <v>431.69</v>
      </c>
      <c r="I743" s="14">
        <f t="shared" si="45"/>
        <v>431.69</v>
      </c>
      <c r="J743">
        <v>0.09</v>
      </c>
      <c r="K743" s="7">
        <f t="shared" si="46"/>
        <v>0.09</v>
      </c>
      <c r="L743" t="s">
        <v>1824</v>
      </c>
      <c r="M743">
        <v>392.83789999999999</v>
      </c>
      <c r="N743" s="14">
        <f t="shared" si="47"/>
        <v>431.6</v>
      </c>
      <c r="O743" t="str">
        <f>VLOOKUP(E743,Store_Dim!$A$1:$E$21,3,FALSE)</f>
        <v>South</v>
      </c>
    </row>
    <row r="744" spans="1:15" x14ac:dyDescent="0.3">
      <c r="A744" t="s">
        <v>2568</v>
      </c>
      <c r="B744" s="2">
        <v>45648</v>
      </c>
      <c r="C744" t="s">
        <v>1260</v>
      </c>
      <c r="D744" t="s">
        <v>1584</v>
      </c>
      <c r="E744" t="s">
        <v>1773</v>
      </c>
      <c r="F744">
        <v>3</v>
      </c>
      <c r="G744">
        <f t="shared" si="44"/>
        <v>3</v>
      </c>
      <c r="H744">
        <v>438.65</v>
      </c>
      <c r="I744" s="14">
        <f t="shared" si="45"/>
        <v>438.65</v>
      </c>
      <c r="J744">
        <v>0.28999999999999998</v>
      </c>
      <c r="K744" s="7">
        <f t="shared" si="46"/>
        <v>0.28999999999999998</v>
      </c>
      <c r="L744" t="s">
        <v>1826</v>
      </c>
      <c r="M744">
        <v>934.32449999999983</v>
      </c>
      <c r="N744" s="14">
        <f t="shared" si="47"/>
        <v>1315.6599999999999</v>
      </c>
      <c r="O744" t="str">
        <f>VLOOKUP(E744,Store_Dim!$A$1:$E$21,3,FALSE)</f>
        <v>North</v>
      </c>
    </row>
    <row r="745" spans="1:15" x14ac:dyDescent="0.3">
      <c r="A745" t="s">
        <v>2569</v>
      </c>
      <c r="B745" s="2">
        <v>45384</v>
      </c>
      <c r="C745" t="s">
        <v>571</v>
      </c>
      <c r="D745" t="s">
        <v>1706</v>
      </c>
      <c r="E745" t="s">
        <v>1766</v>
      </c>
      <c r="F745">
        <v>3</v>
      </c>
      <c r="G745">
        <f t="shared" si="44"/>
        <v>3</v>
      </c>
      <c r="H745">
        <v>339.41</v>
      </c>
      <c r="I745" s="14">
        <f t="shared" si="45"/>
        <v>339.41</v>
      </c>
      <c r="J745">
        <v>0.26</v>
      </c>
      <c r="K745" s="7">
        <f t="shared" si="46"/>
        <v>0.26</v>
      </c>
      <c r="L745" t="s">
        <v>1824</v>
      </c>
      <c r="M745">
        <v>753.49019999999996</v>
      </c>
      <c r="N745" s="14">
        <f t="shared" si="47"/>
        <v>1017.97</v>
      </c>
      <c r="O745" t="str">
        <f>VLOOKUP(E745,Store_Dim!$A$1:$E$21,3,FALSE)</f>
        <v>North</v>
      </c>
    </row>
    <row r="746" spans="1:15" x14ac:dyDescent="0.3">
      <c r="A746" t="s">
        <v>2570</v>
      </c>
      <c r="B746" s="2">
        <v>45687</v>
      </c>
      <c r="C746" t="s">
        <v>1449</v>
      </c>
      <c r="D746" t="s">
        <v>1706</v>
      </c>
      <c r="E746" t="s">
        <v>1786</v>
      </c>
      <c r="F746">
        <v>4</v>
      </c>
      <c r="G746">
        <f t="shared" si="44"/>
        <v>4</v>
      </c>
      <c r="H746">
        <v>848.47</v>
      </c>
      <c r="I746" s="14">
        <f t="shared" si="45"/>
        <v>848.47</v>
      </c>
      <c r="J746">
        <v>0.21</v>
      </c>
      <c r="K746" s="7">
        <f t="shared" si="46"/>
        <v>0.21</v>
      </c>
      <c r="L746" t="s">
        <v>1829</v>
      </c>
      <c r="M746">
        <v>2681.1651999999999</v>
      </c>
      <c r="N746" s="14">
        <f t="shared" si="47"/>
        <v>3393.67</v>
      </c>
      <c r="O746" t="str">
        <f>VLOOKUP(E746,Store_Dim!$A$1:$E$21,3,FALSE)</f>
        <v>South</v>
      </c>
    </row>
    <row r="747" spans="1:15" x14ac:dyDescent="0.3">
      <c r="A747" t="s">
        <v>2571</v>
      </c>
      <c r="B747" s="2">
        <v>45747</v>
      </c>
      <c r="C747" t="s">
        <v>631</v>
      </c>
      <c r="D747" t="s">
        <v>1682</v>
      </c>
      <c r="E747" t="s">
        <v>1782</v>
      </c>
      <c r="F747">
        <v>1</v>
      </c>
      <c r="G747">
        <f t="shared" si="44"/>
        <v>1</v>
      </c>
      <c r="H747">
        <v>664.87</v>
      </c>
      <c r="I747" s="14">
        <f t="shared" si="45"/>
        <v>664.87</v>
      </c>
      <c r="J747">
        <v>0.08</v>
      </c>
      <c r="K747" s="7">
        <f t="shared" si="46"/>
        <v>0.08</v>
      </c>
      <c r="L747" t="s">
        <v>1826</v>
      </c>
      <c r="M747">
        <v>611.68040000000008</v>
      </c>
      <c r="N747" s="14">
        <f t="shared" si="47"/>
        <v>664.79</v>
      </c>
      <c r="O747" t="str">
        <f>VLOOKUP(E747,Store_Dim!$A$1:$E$21,3,FALSE)</f>
        <v>West</v>
      </c>
    </row>
    <row r="748" spans="1:15" x14ac:dyDescent="0.3">
      <c r="A748" t="s">
        <v>2572</v>
      </c>
      <c r="B748" s="2">
        <v>45687</v>
      </c>
      <c r="C748" t="s">
        <v>353</v>
      </c>
      <c r="D748" t="s">
        <v>1596</v>
      </c>
      <c r="E748" t="s">
        <v>1779</v>
      </c>
      <c r="F748">
        <v>1</v>
      </c>
      <c r="G748">
        <f t="shared" si="44"/>
        <v>1</v>
      </c>
      <c r="H748">
        <v>412.11</v>
      </c>
      <c r="I748" s="14">
        <f t="shared" si="45"/>
        <v>412.11</v>
      </c>
      <c r="J748">
        <v>0.23</v>
      </c>
      <c r="K748" s="7">
        <f t="shared" si="46"/>
        <v>0.23</v>
      </c>
      <c r="L748" t="s">
        <v>1826</v>
      </c>
      <c r="M748">
        <v>317.32470000000001</v>
      </c>
      <c r="N748" s="14">
        <f t="shared" si="47"/>
        <v>411.88</v>
      </c>
      <c r="O748" t="str">
        <f>VLOOKUP(E748,Store_Dim!$A$1:$E$21,3,FALSE)</f>
        <v>South</v>
      </c>
    </row>
    <row r="749" spans="1:15" x14ac:dyDescent="0.3">
      <c r="A749" t="s">
        <v>2573</v>
      </c>
      <c r="B749" s="2">
        <v>45916</v>
      </c>
      <c r="C749" t="s">
        <v>422</v>
      </c>
      <c r="D749" t="s">
        <v>1736</v>
      </c>
      <c r="E749" t="s">
        <v>1757</v>
      </c>
      <c r="F749">
        <v>1</v>
      </c>
      <c r="G749">
        <f t="shared" si="44"/>
        <v>1</v>
      </c>
      <c r="H749">
        <v>126.09</v>
      </c>
      <c r="I749" s="14">
        <f t="shared" si="45"/>
        <v>126.09</v>
      </c>
      <c r="J749">
        <v>0.05</v>
      </c>
      <c r="K749" s="7">
        <f t="shared" si="46"/>
        <v>0.05</v>
      </c>
      <c r="L749" t="s">
        <v>1829</v>
      </c>
      <c r="M749">
        <v>119.7855</v>
      </c>
      <c r="N749" s="14">
        <f t="shared" si="47"/>
        <v>126.04</v>
      </c>
      <c r="O749" t="str">
        <f>VLOOKUP(E749,Store_Dim!$A$1:$E$21,3,FALSE)</f>
        <v>North</v>
      </c>
    </row>
    <row r="750" spans="1:15" x14ac:dyDescent="0.3">
      <c r="A750" t="s">
        <v>2574</v>
      </c>
      <c r="B750" s="2">
        <v>45917</v>
      </c>
      <c r="C750" t="s">
        <v>648</v>
      </c>
      <c r="D750" t="s">
        <v>1682</v>
      </c>
      <c r="E750" t="s">
        <v>1789</v>
      </c>
      <c r="F750">
        <v>4</v>
      </c>
      <c r="G750">
        <f t="shared" si="44"/>
        <v>4</v>
      </c>
      <c r="H750">
        <v>602.39</v>
      </c>
      <c r="I750" s="14">
        <f t="shared" si="45"/>
        <v>602.39</v>
      </c>
      <c r="J750">
        <v>0.19</v>
      </c>
      <c r="K750" s="7">
        <f t="shared" si="46"/>
        <v>0.19</v>
      </c>
      <c r="L750" t="s">
        <v>1829</v>
      </c>
      <c r="M750">
        <v>1951.7436</v>
      </c>
      <c r="N750" s="14">
        <f t="shared" si="47"/>
        <v>2409.37</v>
      </c>
      <c r="O750" t="str">
        <f>VLOOKUP(E750,Store_Dim!$A$1:$E$21,3,FALSE)</f>
        <v>East</v>
      </c>
    </row>
    <row r="751" spans="1:15" x14ac:dyDescent="0.3">
      <c r="A751" t="s">
        <v>2575</v>
      </c>
      <c r="B751" s="2">
        <v>45941</v>
      </c>
      <c r="C751" t="s">
        <v>1023</v>
      </c>
      <c r="D751" t="s">
        <v>1712</v>
      </c>
      <c r="E751" t="s">
        <v>1766</v>
      </c>
      <c r="F751">
        <v>3</v>
      </c>
      <c r="G751">
        <f t="shared" si="44"/>
        <v>3</v>
      </c>
      <c r="H751">
        <v>447.69</v>
      </c>
      <c r="I751" s="14">
        <f t="shared" si="45"/>
        <v>447.69</v>
      </c>
      <c r="J751">
        <v>0.02</v>
      </c>
      <c r="K751" s="7">
        <f t="shared" si="46"/>
        <v>0.02</v>
      </c>
      <c r="L751" t="s">
        <v>1829</v>
      </c>
      <c r="M751">
        <v>1316.2085999999999</v>
      </c>
      <c r="N751" s="14">
        <f t="shared" si="47"/>
        <v>1343.05</v>
      </c>
      <c r="O751" t="str">
        <f>VLOOKUP(E751,Store_Dim!$A$1:$E$21,3,FALSE)</f>
        <v>North</v>
      </c>
    </row>
    <row r="752" spans="1:15" x14ac:dyDescent="0.3">
      <c r="A752" t="s">
        <v>2576</v>
      </c>
      <c r="B752" s="2">
        <v>45778</v>
      </c>
      <c r="C752" t="s">
        <v>794</v>
      </c>
      <c r="D752" t="s">
        <v>1616</v>
      </c>
      <c r="E752" t="s">
        <v>1766</v>
      </c>
      <c r="F752">
        <v>3</v>
      </c>
      <c r="G752">
        <f t="shared" si="44"/>
        <v>3</v>
      </c>
      <c r="H752">
        <v>35.159999999999997</v>
      </c>
      <c r="I752" s="14">
        <f t="shared" si="45"/>
        <v>35.159999999999997</v>
      </c>
      <c r="J752">
        <v>0.04</v>
      </c>
      <c r="K752" s="7">
        <f t="shared" si="46"/>
        <v>0.04</v>
      </c>
      <c r="L752" t="s">
        <v>1829</v>
      </c>
      <c r="M752">
        <v>101.2608</v>
      </c>
      <c r="N752" s="14">
        <f t="shared" si="47"/>
        <v>105.43999999999998</v>
      </c>
      <c r="O752" t="str">
        <f>VLOOKUP(E752,Store_Dim!$A$1:$E$21,3,FALSE)</f>
        <v>North</v>
      </c>
    </row>
    <row r="753" spans="1:15" x14ac:dyDescent="0.3">
      <c r="A753" t="s">
        <v>2577</v>
      </c>
      <c r="B753" s="2">
        <v>45740</v>
      </c>
      <c r="C753" t="s">
        <v>1038</v>
      </c>
      <c r="D753" t="s">
        <v>1692</v>
      </c>
      <c r="E753" t="s">
        <v>1792</v>
      </c>
      <c r="F753">
        <v>2</v>
      </c>
      <c r="G753">
        <f t="shared" si="44"/>
        <v>2</v>
      </c>
      <c r="H753">
        <v>838.59</v>
      </c>
      <c r="I753" s="14">
        <f t="shared" si="45"/>
        <v>838.59</v>
      </c>
      <c r="J753">
        <v>0.18</v>
      </c>
      <c r="K753" s="7">
        <f t="shared" si="46"/>
        <v>0.18</v>
      </c>
      <c r="L753" t="s">
        <v>1829</v>
      </c>
      <c r="M753">
        <v>1375.2876000000001</v>
      </c>
      <c r="N753" s="14">
        <f t="shared" si="47"/>
        <v>1677</v>
      </c>
      <c r="O753" t="str">
        <f>VLOOKUP(E753,Store_Dim!$A$1:$E$21,3,FALSE)</f>
        <v>South</v>
      </c>
    </row>
    <row r="754" spans="1:15" x14ac:dyDescent="0.3">
      <c r="A754" t="s">
        <v>2578</v>
      </c>
      <c r="B754" s="2">
        <v>45598</v>
      </c>
      <c r="C754" t="s">
        <v>321</v>
      </c>
      <c r="D754" t="s">
        <v>1666</v>
      </c>
      <c r="E754" t="s">
        <v>1776</v>
      </c>
      <c r="F754">
        <v>4</v>
      </c>
      <c r="G754">
        <f t="shared" si="44"/>
        <v>4</v>
      </c>
      <c r="H754">
        <v>867.94</v>
      </c>
      <c r="I754" s="14">
        <f t="shared" si="45"/>
        <v>867.94</v>
      </c>
      <c r="J754">
        <v>0.26</v>
      </c>
      <c r="K754" s="7">
        <f t="shared" si="46"/>
        <v>0.26</v>
      </c>
      <c r="L754" t="s">
        <v>1826</v>
      </c>
      <c r="M754">
        <v>2569.1024000000002</v>
      </c>
      <c r="N754" s="14">
        <f t="shared" si="47"/>
        <v>3471.5</v>
      </c>
      <c r="O754" t="str">
        <f>VLOOKUP(E754,Store_Dim!$A$1:$E$21,3,FALSE)</f>
        <v>East</v>
      </c>
    </row>
    <row r="755" spans="1:15" x14ac:dyDescent="0.3">
      <c r="A755" t="s">
        <v>2579</v>
      </c>
      <c r="B755" s="2">
        <v>45591</v>
      </c>
      <c r="C755" t="s">
        <v>643</v>
      </c>
      <c r="D755" t="s">
        <v>1626</v>
      </c>
      <c r="E755" t="s">
        <v>1807</v>
      </c>
      <c r="F755">
        <v>1</v>
      </c>
      <c r="G755">
        <f t="shared" si="44"/>
        <v>1</v>
      </c>
      <c r="H755">
        <v>623.88</v>
      </c>
      <c r="I755" s="14">
        <f t="shared" si="45"/>
        <v>623.88</v>
      </c>
      <c r="J755">
        <v>0.25</v>
      </c>
      <c r="K755" s="7">
        <f t="shared" si="46"/>
        <v>0.25</v>
      </c>
      <c r="L755" t="s">
        <v>1824</v>
      </c>
      <c r="M755">
        <v>467.91</v>
      </c>
      <c r="N755" s="14">
        <f t="shared" si="47"/>
        <v>623.63</v>
      </c>
      <c r="O755" t="str">
        <f>VLOOKUP(E755,Store_Dim!$A$1:$E$21,3,FALSE)</f>
        <v>North</v>
      </c>
    </row>
    <row r="756" spans="1:15" x14ac:dyDescent="0.3">
      <c r="A756" t="s">
        <v>2580</v>
      </c>
      <c r="B756" s="2">
        <v>45546</v>
      </c>
      <c r="C756" t="s">
        <v>585</v>
      </c>
      <c r="D756" t="s">
        <v>1632</v>
      </c>
      <c r="E756" t="s">
        <v>1799</v>
      </c>
      <c r="F756">
        <v>2</v>
      </c>
      <c r="G756">
        <f t="shared" si="44"/>
        <v>2</v>
      </c>
      <c r="H756">
        <v>567.95000000000005</v>
      </c>
      <c r="I756" s="14">
        <f t="shared" si="45"/>
        <v>567.95000000000005</v>
      </c>
      <c r="J756">
        <v>0.12</v>
      </c>
      <c r="K756" s="7">
        <f t="shared" si="46"/>
        <v>0.12</v>
      </c>
      <c r="L756" t="s">
        <v>1826</v>
      </c>
      <c r="M756">
        <v>999.5920000000001</v>
      </c>
      <c r="N756" s="14">
        <f t="shared" si="47"/>
        <v>1135.7800000000002</v>
      </c>
      <c r="O756" t="str">
        <f>VLOOKUP(E756,Store_Dim!$A$1:$E$21,3,FALSE)</f>
        <v>South</v>
      </c>
    </row>
    <row r="757" spans="1:15" x14ac:dyDescent="0.3">
      <c r="A757" t="s">
        <v>2581</v>
      </c>
      <c r="B757" s="2">
        <v>45483</v>
      </c>
      <c r="C757" t="s">
        <v>1017</v>
      </c>
      <c r="D757" t="s">
        <v>1610</v>
      </c>
      <c r="E757" t="s">
        <v>1810</v>
      </c>
      <c r="F757">
        <v>2</v>
      </c>
      <c r="G757">
        <f t="shared" si="44"/>
        <v>2</v>
      </c>
      <c r="H757">
        <v>671.69</v>
      </c>
      <c r="I757" s="14">
        <f t="shared" si="45"/>
        <v>671.69</v>
      </c>
      <c r="J757">
        <v>0.19</v>
      </c>
      <c r="K757" s="7">
        <f t="shared" si="46"/>
        <v>0.19</v>
      </c>
      <c r="L757" t="s">
        <v>1824</v>
      </c>
      <c r="M757">
        <v>1088.1378</v>
      </c>
      <c r="N757" s="14">
        <f t="shared" si="47"/>
        <v>1343.19</v>
      </c>
      <c r="O757" t="str">
        <f>VLOOKUP(E757,Store_Dim!$A$1:$E$21,3,FALSE)</f>
        <v>East</v>
      </c>
    </row>
    <row r="758" spans="1:15" x14ac:dyDescent="0.3">
      <c r="A758" t="s">
        <v>2582</v>
      </c>
      <c r="B758" s="2">
        <v>45786</v>
      </c>
      <c r="C758" t="s">
        <v>672</v>
      </c>
      <c r="D758" t="s">
        <v>1557</v>
      </c>
      <c r="E758" t="s">
        <v>1779</v>
      </c>
      <c r="F758">
        <v>2</v>
      </c>
      <c r="G758">
        <f t="shared" si="44"/>
        <v>2</v>
      </c>
      <c r="H758">
        <v>257.95999999999998</v>
      </c>
      <c r="I758" s="14">
        <f t="shared" si="45"/>
        <v>257.95999999999998</v>
      </c>
      <c r="J758">
        <v>0.21</v>
      </c>
      <c r="K758" s="7">
        <f t="shared" si="46"/>
        <v>0.21</v>
      </c>
      <c r="L758" t="s">
        <v>1826</v>
      </c>
      <c r="M758">
        <v>407.57679999999999</v>
      </c>
      <c r="N758" s="14">
        <f t="shared" si="47"/>
        <v>515.70999999999992</v>
      </c>
      <c r="O758" t="str">
        <f>VLOOKUP(E758,Store_Dim!$A$1:$E$21,3,FALSE)</f>
        <v>South</v>
      </c>
    </row>
    <row r="759" spans="1:15" x14ac:dyDescent="0.3">
      <c r="A759" t="s">
        <v>2583</v>
      </c>
      <c r="B759" s="2">
        <v>45475</v>
      </c>
      <c r="C759" t="s">
        <v>666</v>
      </c>
      <c r="D759" t="s">
        <v>1744</v>
      </c>
      <c r="E759" t="s">
        <v>1813</v>
      </c>
      <c r="F759">
        <v>4</v>
      </c>
      <c r="G759">
        <f t="shared" si="44"/>
        <v>4</v>
      </c>
      <c r="H759">
        <v>281.48</v>
      </c>
      <c r="I759" s="14">
        <f t="shared" si="45"/>
        <v>281.48</v>
      </c>
      <c r="J759">
        <v>0.27</v>
      </c>
      <c r="K759" s="7">
        <f t="shared" si="46"/>
        <v>0.27</v>
      </c>
      <c r="L759" t="s">
        <v>1826</v>
      </c>
      <c r="M759">
        <v>821.92160000000001</v>
      </c>
      <c r="N759" s="14">
        <f t="shared" si="47"/>
        <v>1125.6500000000001</v>
      </c>
      <c r="O759" t="str">
        <f>VLOOKUP(E759,Store_Dim!$A$1:$E$21,3,FALSE)</f>
        <v>East</v>
      </c>
    </row>
    <row r="760" spans="1:15" x14ac:dyDescent="0.3">
      <c r="A760" t="s">
        <v>2584</v>
      </c>
      <c r="B760" s="2">
        <v>45470</v>
      </c>
      <c r="C760" t="s">
        <v>996</v>
      </c>
      <c r="D760" t="s">
        <v>1588</v>
      </c>
      <c r="E760" t="s">
        <v>1792</v>
      </c>
      <c r="F760">
        <v>1</v>
      </c>
      <c r="G760">
        <f t="shared" si="44"/>
        <v>1</v>
      </c>
      <c r="H760">
        <v>202.13</v>
      </c>
      <c r="I760" s="14">
        <f t="shared" si="45"/>
        <v>202.13</v>
      </c>
      <c r="J760">
        <v>0.13</v>
      </c>
      <c r="K760" s="7">
        <f t="shared" si="46"/>
        <v>0.13</v>
      </c>
      <c r="L760" t="s">
        <v>1829</v>
      </c>
      <c r="M760">
        <v>175.85310000000001</v>
      </c>
      <c r="N760" s="14">
        <f t="shared" si="47"/>
        <v>202</v>
      </c>
      <c r="O760" t="str">
        <f>VLOOKUP(E760,Store_Dim!$A$1:$E$21,3,FALSE)</f>
        <v>South</v>
      </c>
    </row>
    <row r="761" spans="1:15" x14ac:dyDescent="0.3">
      <c r="A761" t="s">
        <v>2585</v>
      </c>
      <c r="B761" s="2">
        <v>45243</v>
      </c>
      <c r="C761" t="s">
        <v>863</v>
      </c>
      <c r="D761" t="s">
        <v>1696</v>
      </c>
      <c r="E761" t="s">
        <v>1773</v>
      </c>
      <c r="F761">
        <v>1</v>
      </c>
      <c r="G761">
        <f t="shared" si="44"/>
        <v>1</v>
      </c>
      <c r="H761">
        <v>370.66</v>
      </c>
      <c r="I761" s="14">
        <f t="shared" si="45"/>
        <v>370.66</v>
      </c>
      <c r="J761">
        <v>0.01</v>
      </c>
      <c r="K761" s="7">
        <f t="shared" si="46"/>
        <v>0.01</v>
      </c>
      <c r="L761" t="s">
        <v>1826</v>
      </c>
      <c r="M761">
        <v>366.95339999999999</v>
      </c>
      <c r="N761" s="14">
        <f t="shared" si="47"/>
        <v>370.65000000000003</v>
      </c>
      <c r="O761" t="str">
        <f>VLOOKUP(E761,Store_Dim!$A$1:$E$21,3,FALSE)</f>
        <v>North</v>
      </c>
    </row>
    <row r="762" spans="1:15" x14ac:dyDescent="0.3">
      <c r="A762" t="s">
        <v>2586</v>
      </c>
      <c r="B762" s="2">
        <v>45341</v>
      </c>
      <c r="C762" t="s">
        <v>32</v>
      </c>
      <c r="D762" t="s">
        <v>1670</v>
      </c>
      <c r="E762" t="s">
        <v>1794</v>
      </c>
      <c r="F762">
        <v>4</v>
      </c>
      <c r="G762">
        <f t="shared" si="44"/>
        <v>4</v>
      </c>
      <c r="H762">
        <v>731.53</v>
      </c>
      <c r="I762" s="14">
        <f t="shared" si="45"/>
        <v>731.53</v>
      </c>
      <c r="J762">
        <v>0.12</v>
      </c>
      <c r="K762" s="7">
        <f t="shared" si="46"/>
        <v>0.12</v>
      </c>
      <c r="L762" t="s">
        <v>1824</v>
      </c>
      <c r="M762">
        <v>2574.9856</v>
      </c>
      <c r="N762" s="14">
        <f t="shared" si="47"/>
        <v>2926</v>
      </c>
      <c r="O762" t="str">
        <f>VLOOKUP(E762,Store_Dim!$A$1:$E$21,3,FALSE)</f>
        <v>North</v>
      </c>
    </row>
    <row r="763" spans="1:15" x14ac:dyDescent="0.3">
      <c r="A763" t="s">
        <v>2587</v>
      </c>
      <c r="B763" s="2">
        <v>45371</v>
      </c>
      <c r="C763" t="s">
        <v>550</v>
      </c>
      <c r="D763" t="s">
        <v>1704</v>
      </c>
      <c r="E763" t="s">
        <v>1757</v>
      </c>
      <c r="F763">
        <v>3</v>
      </c>
      <c r="G763">
        <f t="shared" si="44"/>
        <v>3</v>
      </c>
      <c r="H763">
        <v>468.25</v>
      </c>
      <c r="I763" s="14">
        <f t="shared" si="45"/>
        <v>468.25</v>
      </c>
      <c r="J763">
        <v>7.0000000000000007E-2</v>
      </c>
      <c r="K763" s="7">
        <f t="shared" si="46"/>
        <v>7.0000000000000007E-2</v>
      </c>
      <c r="L763" t="s">
        <v>1826</v>
      </c>
      <c r="M763">
        <v>1306.4175</v>
      </c>
      <c r="N763" s="14">
        <f t="shared" si="47"/>
        <v>1404.68</v>
      </c>
      <c r="O763" t="str">
        <f>VLOOKUP(E763,Store_Dim!$A$1:$E$21,3,FALSE)</f>
        <v>North</v>
      </c>
    </row>
    <row r="764" spans="1:15" x14ac:dyDescent="0.3">
      <c r="A764" t="s">
        <v>2588</v>
      </c>
      <c r="B764" s="2">
        <v>45360</v>
      </c>
      <c r="C764" t="s">
        <v>14</v>
      </c>
      <c r="D764" t="s">
        <v>1682</v>
      </c>
      <c r="E764" t="s">
        <v>1752</v>
      </c>
      <c r="F764">
        <v>1</v>
      </c>
      <c r="G764">
        <f t="shared" si="44"/>
        <v>1</v>
      </c>
      <c r="H764">
        <v>928.72</v>
      </c>
      <c r="I764" s="14">
        <f t="shared" si="45"/>
        <v>928.72</v>
      </c>
      <c r="J764">
        <v>0.1</v>
      </c>
      <c r="K764" s="7">
        <f t="shared" si="46"/>
        <v>0.1</v>
      </c>
      <c r="L764" t="s">
        <v>1829</v>
      </c>
      <c r="M764">
        <v>835.84800000000007</v>
      </c>
      <c r="N764" s="14">
        <f t="shared" si="47"/>
        <v>928.62</v>
      </c>
      <c r="O764" t="str">
        <f>VLOOKUP(E764,Store_Dim!$A$1:$E$21,3,FALSE)</f>
        <v>East</v>
      </c>
    </row>
    <row r="765" spans="1:15" x14ac:dyDescent="0.3">
      <c r="A765" t="s">
        <v>2589</v>
      </c>
      <c r="B765" s="2">
        <v>45499</v>
      </c>
      <c r="C765" t="s">
        <v>360</v>
      </c>
      <c r="D765" t="s">
        <v>1553</v>
      </c>
      <c r="E765" t="s">
        <v>1810</v>
      </c>
      <c r="F765">
        <v>3</v>
      </c>
      <c r="G765">
        <f t="shared" si="44"/>
        <v>3</v>
      </c>
      <c r="H765">
        <v>217.22</v>
      </c>
      <c r="I765" s="14">
        <f t="shared" si="45"/>
        <v>217.22</v>
      </c>
      <c r="J765">
        <v>0.06</v>
      </c>
      <c r="K765" s="7">
        <f t="shared" si="46"/>
        <v>0.06</v>
      </c>
      <c r="L765" t="s">
        <v>1826</v>
      </c>
      <c r="M765">
        <v>612.56039999999996</v>
      </c>
      <c r="N765" s="14">
        <f t="shared" si="47"/>
        <v>651.6</v>
      </c>
      <c r="O765" t="str">
        <f>VLOOKUP(E765,Store_Dim!$A$1:$E$21,3,FALSE)</f>
        <v>East</v>
      </c>
    </row>
    <row r="766" spans="1:15" x14ac:dyDescent="0.3">
      <c r="A766" t="s">
        <v>2590</v>
      </c>
      <c r="B766" s="2">
        <v>45745</v>
      </c>
      <c r="C766" t="s">
        <v>1260</v>
      </c>
      <c r="D766" t="s">
        <v>1596</v>
      </c>
      <c r="E766" t="s">
        <v>1766</v>
      </c>
      <c r="F766">
        <v>1</v>
      </c>
      <c r="G766">
        <f t="shared" si="44"/>
        <v>1</v>
      </c>
      <c r="H766">
        <v>387.99</v>
      </c>
      <c r="I766" s="14">
        <f t="shared" si="45"/>
        <v>387.99</v>
      </c>
      <c r="J766">
        <v>0.3</v>
      </c>
      <c r="K766" s="7">
        <f t="shared" si="46"/>
        <v>0.3</v>
      </c>
      <c r="L766" t="s">
        <v>1824</v>
      </c>
      <c r="M766">
        <v>271.59300000000002</v>
      </c>
      <c r="N766" s="14">
        <f t="shared" si="47"/>
        <v>387.69</v>
      </c>
      <c r="O766" t="str">
        <f>VLOOKUP(E766,Store_Dim!$A$1:$E$21,3,FALSE)</f>
        <v>North</v>
      </c>
    </row>
    <row r="767" spans="1:15" x14ac:dyDescent="0.3">
      <c r="A767" t="s">
        <v>2591</v>
      </c>
      <c r="B767" s="2">
        <v>45718</v>
      </c>
      <c r="C767" t="s">
        <v>1466</v>
      </c>
      <c r="D767" t="s">
        <v>1584</v>
      </c>
      <c r="E767" t="s">
        <v>1776</v>
      </c>
      <c r="F767">
        <v>4</v>
      </c>
      <c r="G767">
        <f t="shared" si="44"/>
        <v>4</v>
      </c>
      <c r="H767">
        <v>186.24</v>
      </c>
      <c r="I767" s="14">
        <f t="shared" si="45"/>
        <v>186.24</v>
      </c>
      <c r="J767">
        <v>0.23</v>
      </c>
      <c r="K767" s="7">
        <f t="shared" si="46"/>
        <v>0.23</v>
      </c>
      <c r="L767" t="s">
        <v>1824</v>
      </c>
      <c r="M767">
        <v>573.61920000000009</v>
      </c>
      <c r="N767" s="14">
        <f t="shared" si="47"/>
        <v>744.73</v>
      </c>
      <c r="O767" t="str">
        <f>VLOOKUP(E767,Store_Dim!$A$1:$E$21,3,FALSE)</f>
        <v>East</v>
      </c>
    </row>
    <row r="768" spans="1:15" x14ac:dyDescent="0.3">
      <c r="A768" t="s">
        <v>2592</v>
      </c>
      <c r="B768" s="2">
        <v>45454</v>
      </c>
      <c r="C768" t="s">
        <v>937</v>
      </c>
      <c r="D768" t="s">
        <v>1628</v>
      </c>
      <c r="E768" t="s">
        <v>1782</v>
      </c>
      <c r="F768">
        <v>4</v>
      </c>
      <c r="G768">
        <f t="shared" si="44"/>
        <v>4</v>
      </c>
      <c r="H768">
        <v>609.05999999999995</v>
      </c>
      <c r="I768" s="14">
        <f t="shared" si="45"/>
        <v>609.05999999999995</v>
      </c>
      <c r="J768">
        <v>0.22</v>
      </c>
      <c r="K768" s="7">
        <f t="shared" si="46"/>
        <v>0.22</v>
      </c>
      <c r="L768" t="s">
        <v>1829</v>
      </c>
      <c r="M768">
        <v>1900.2672</v>
      </c>
      <c r="N768" s="14">
        <f t="shared" si="47"/>
        <v>2436.02</v>
      </c>
      <c r="O768" t="str">
        <f>VLOOKUP(E768,Store_Dim!$A$1:$E$21,3,FALSE)</f>
        <v>West</v>
      </c>
    </row>
    <row r="769" spans="1:15" x14ac:dyDescent="0.3">
      <c r="A769" t="s">
        <v>2593</v>
      </c>
      <c r="B769" s="2">
        <v>45434</v>
      </c>
      <c r="C769" t="s">
        <v>1355</v>
      </c>
      <c r="D769" t="s">
        <v>1614</v>
      </c>
      <c r="E769" t="s">
        <v>1792</v>
      </c>
      <c r="F769">
        <v>1</v>
      </c>
      <c r="G769">
        <f t="shared" si="44"/>
        <v>1</v>
      </c>
      <c r="H769">
        <v>827.91</v>
      </c>
      <c r="I769" s="14">
        <f t="shared" si="45"/>
        <v>827.91</v>
      </c>
      <c r="J769">
        <v>0.21</v>
      </c>
      <c r="K769" s="7">
        <f t="shared" si="46"/>
        <v>0.21</v>
      </c>
      <c r="L769" t="s">
        <v>1826</v>
      </c>
      <c r="M769">
        <v>654.0489</v>
      </c>
      <c r="N769" s="14">
        <f t="shared" si="47"/>
        <v>827.69999999999993</v>
      </c>
      <c r="O769" t="str">
        <f>VLOOKUP(E769,Store_Dim!$A$1:$E$21,3,FALSE)</f>
        <v>South</v>
      </c>
    </row>
    <row r="770" spans="1:15" x14ac:dyDescent="0.3">
      <c r="A770" t="s">
        <v>2594</v>
      </c>
      <c r="B770" s="2">
        <v>45486</v>
      </c>
      <c r="C770" t="s">
        <v>582</v>
      </c>
      <c r="D770" t="s">
        <v>1714</v>
      </c>
      <c r="E770" t="s">
        <v>1752</v>
      </c>
      <c r="F770">
        <v>1</v>
      </c>
      <c r="G770">
        <f t="shared" si="44"/>
        <v>1</v>
      </c>
      <c r="H770">
        <v>303.79000000000002</v>
      </c>
      <c r="I770" s="14">
        <f t="shared" si="45"/>
        <v>303.79000000000002</v>
      </c>
      <c r="J770">
        <v>0.24</v>
      </c>
      <c r="K770" s="7">
        <f t="shared" si="46"/>
        <v>0.24</v>
      </c>
      <c r="L770" t="s">
        <v>1826</v>
      </c>
      <c r="M770">
        <v>230.88040000000001</v>
      </c>
      <c r="N770" s="14">
        <f t="shared" si="47"/>
        <v>303.55</v>
      </c>
      <c r="O770" t="str">
        <f>VLOOKUP(E770,Store_Dim!$A$1:$E$21,3,FALSE)</f>
        <v>East</v>
      </c>
    </row>
    <row r="771" spans="1:15" x14ac:dyDescent="0.3">
      <c r="A771" t="s">
        <v>2595</v>
      </c>
      <c r="B771" s="2">
        <v>45902</v>
      </c>
      <c r="C771" t="s">
        <v>369</v>
      </c>
      <c r="D771" t="s">
        <v>1622</v>
      </c>
      <c r="E771" t="s">
        <v>1776</v>
      </c>
      <c r="F771">
        <v>2</v>
      </c>
      <c r="G771">
        <f t="shared" ref="G771:G834" si="48">IF(F771="",1,F771)</f>
        <v>2</v>
      </c>
      <c r="H771">
        <v>365.91</v>
      </c>
      <c r="I771" s="14">
        <f t="shared" ref="I771:I834" si="49">IF(ISBLANK(H771),AVERAGE($H$2:$H$2001),H771)</f>
        <v>365.91</v>
      </c>
      <c r="J771">
        <v>0.14000000000000001</v>
      </c>
      <c r="K771" s="7">
        <f t="shared" ref="K771:K834" si="50">IF(ISBLANK(J771),AVERAGE($J$2:$J$2001),J771)</f>
        <v>0.14000000000000001</v>
      </c>
      <c r="L771" t="s">
        <v>1829</v>
      </c>
      <c r="M771">
        <v>629.36520000000007</v>
      </c>
      <c r="N771" s="14">
        <f t="shared" ref="N771:N834" si="51">(I771*G771)-J771</f>
        <v>731.68000000000006</v>
      </c>
      <c r="O771" t="str">
        <f>VLOOKUP(E771,Store_Dim!$A$1:$E$21,3,FALSE)</f>
        <v>East</v>
      </c>
    </row>
    <row r="772" spans="1:15" x14ac:dyDescent="0.3">
      <c r="A772" t="s">
        <v>2596</v>
      </c>
      <c r="B772" s="2">
        <v>45762</v>
      </c>
      <c r="C772" t="s">
        <v>255</v>
      </c>
      <c r="D772" t="s">
        <v>1598</v>
      </c>
      <c r="E772" t="s">
        <v>1807</v>
      </c>
      <c r="F772">
        <v>3</v>
      </c>
      <c r="G772">
        <f t="shared" si="48"/>
        <v>3</v>
      </c>
      <c r="H772">
        <v>852.72</v>
      </c>
      <c r="I772" s="14">
        <f t="shared" si="49"/>
        <v>852.72</v>
      </c>
      <c r="J772">
        <v>0.16</v>
      </c>
      <c r="K772" s="7">
        <f t="shared" si="50"/>
        <v>0.16</v>
      </c>
      <c r="L772" t="s">
        <v>1824</v>
      </c>
      <c r="M772">
        <v>2148.8544000000002</v>
      </c>
      <c r="N772" s="14">
        <f t="shared" si="51"/>
        <v>2558</v>
      </c>
      <c r="O772" t="str">
        <f>VLOOKUP(E772,Store_Dim!$A$1:$E$21,3,FALSE)</f>
        <v>North</v>
      </c>
    </row>
    <row r="773" spans="1:15" x14ac:dyDescent="0.3">
      <c r="A773" t="s">
        <v>2597</v>
      </c>
      <c r="B773" s="2">
        <v>45752</v>
      </c>
      <c r="C773" t="s">
        <v>791</v>
      </c>
      <c r="D773" t="s">
        <v>1568</v>
      </c>
      <c r="E773" t="s">
        <v>1769</v>
      </c>
      <c r="F773">
        <v>1</v>
      </c>
      <c r="G773">
        <f t="shared" si="48"/>
        <v>1</v>
      </c>
      <c r="H773">
        <v>768.25</v>
      </c>
      <c r="I773" s="14">
        <f t="shared" si="49"/>
        <v>768.25</v>
      </c>
      <c r="J773">
        <v>0.18</v>
      </c>
      <c r="K773" s="7">
        <f t="shared" si="50"/>
        <v>0.18</v>
      </c>
      <c r="L773" t="s">
        <v>1824</v>
      </c>
      <c r="M773">
        <v>629.96500000000003</v>
      </c>
      <c r="N773" s="14">
        <f t="shared" si="51"/>
        <v>768.07</v>
      </c>
      <c r="O773" t="str">
        <f>VLOOKUP(E773,Store_Dim!$A$1:$E$21,3,FALSE)</f>
        <v>South</v>
      </c>
    </row>
    <row r="774" spans="1:15" x14ac:dyDescent="0.3">
      <c r="A774" t="s">
        <v>2598</v>
      </c>
      <c r="B774" s="2">
        <v>45254</v>
      </c>
      <c r="C774" t="s">
        <v>1098</v>
      </c>
      <c r="D774" t="s">
        <v>1732</v>
      </c>
      <c r="E774" t="s">
        <v>1813</v>
      </c>
      <c r="F774">
        <v>2</v>
      </c>
      <c r="G774">
        <f t="shared" si="48"/>
        <v>2</v>
      </c>
      <c r="H774">
        <v>318.62</v>
      </c>
      <c r="I774" s="14">
        <f t="shared" si="49"/>
        <v>318.62</v>
      </c>
      <c r="J774">
        <v>0.02</v>
      </c>
      <c r="K774" s="7">
        <f t="shared" si="50"/>
        <v>0.02</v>
      </c>
      <c r="L774" t="s">
        <v>1829</v>
      </c>
      <c r="M774">
        <v>624.49519999999995</v>
      </c>
      <c r="N774" s="14">
        <f t="shared" si="51"/>
        <v>637.22</v>
      </c>
      <c r="O774" t="str">
        <f>VLOOKUP(E774,Store_Dim!$A$1:$E$21,3,FALSE)</f>
        <v>East</v>
      </c>
    </row>
    <row r="775" spans="1:15" x14ac:dyDescent="0.3">
      <c r="A775" t="s">
        <v>2599</v>
      </c>
      <c r="B775" s="2">
        <v>45683</v>
      </c>
      <c r="C775" t="s">
        <v>188</v>
      </c>
      <c r="D775" t="s">
        <v>1700</v>
      </c>
      <c r="E775" t="s">
        <v>1761</v>
      </c>
      <c r="F775">
        <v>4</v>
      </c>
      <c r="G775">
        <f t="shared" si="48"/>
        <v>4</v>
      </c>
      <c r="H775">
        <v>402.11</v>
      </c>
      <c r="I775" s="14">
        <f t="shared" si="49"/>
        <v>402.11</v>
      </c>
      <c r="J775">
        <v>0.14000000000000001</v>
      </c>
      <c r="K775" s="7">
        <f t="shared" si="50"/>
        <v>0.14000000000000001</v>
      </c>
      <c r="L775" t="s">
        <v>1826</v>
      </c>
      <c r="M775">
        <v>1383.2583999999999</v>
      </c>
      <c r="N775" s="14">
        <f t="shared" si="51"/>
        <v>1608.3</v>
      </c>
      <c r="O775" t="str">
        <f>VLOOKUP(E775,Store_Dim!$A$1:$E$21,3,FALSE)</f>
        <v>South</v>
      </c>
    </row>
    <row r="776" spans="1:15" x14ac:dyDescent="0.3">
      <c r="A776" t="s">
        <v>2600</v>
      </c>
      <c r="B776" s="2">
        <v>45804</v>
      </c>
      <c r="C776" t="s">
        <v>1269</v>
      </c>
      <c r="D776" t="s">
        <v>1716</v>
      </c>
      <c r="E776" t="s">
        <v>1807</v>
      </c>
      <c r="F776">
        <v>3</v>
      </c>
      <c r="G776">
        <f t="shared" si="48"/>
        <v>3</v>
      </c>
      <c r="H776">
        <v>846.31</v>
      </c>
      <c r="I776" s="14">
        <f t="shared" si="49"/>
        <v>846.31</v>
      </c>
      <c r="J776">
        <v>0.18</v>
      </c>
      <c r="K776" s="7">
        <f t="shared" si="50"/>
        <v>0.18</v>
      </c>
      <c r="L776" t="s">
        <v>1829</v>
      </c>
      <c r="M776">
        <v>2081.9225999999999</v>
      </c>
      <c r="N776" s="14">
        <f t="shared" si="51"/>
        <v>2538.75</v>
      </c>
      <c r="O776" t="str">
        <f>VLOOKUP(E776,Store_Dim!$A$1:$E$21,3,FALSE)</f>
        <v>North</v>
      </c>
    </row>
    <row r="777" spans="1:15" x14ac:dyDescent="0.3">
      <c r="A777" t="s">
        <v>2601</v>
      </c>
      <c r="B777" s="2">
        <v>45821</v>
      </c>
      <c r="C777" t="s">
        <v>559</v>
      </c>
      <c r="D777" t="s">
        <v>1736</v>
      </c>
      <c r="E777" t="s">
        <v>1799</v>
      </c>
      <c r="F777">
        <v>1</v>
      </c>
      <c r="G777">
        <f t="shared" si="48"/>
        <v>1</v>
      </c>
      <c r="H777">
        <v>269.94</v>
      </c>
      <c r="I777" s="14">
        <f t="shared" si="49"/>
        <v>269.94</v>
      </c>
      <c r="J777">
        <v>7.0000000000000007E-2</v>
      </c>
      <c r="K777" s="7">
        <f t="shared" si="50"/>
        <v>7.0000000000000007E-2</v>
      </c>
      <c r="L777" t="s">
        <v>1829</v>
      </c>
      <c r="M777">
        <v>251.04419999999999</v>
      </c>
      <c r="N777" s="14">
        <f t="shared" si="51"/>
        <v>269.87</v>
      </c>
      <c r="O777" t="str">
        <f>VLOOKUP(E777,Store_Dim!$A$1:$E$21,3,FALSE)</f>
        <v>South</v>
      </c>
    </row>
    <row r="778" spans="1:15" x14ac:dyDescent="0.3">
      <c r="A778" t="s">
        <v>2602</v>
      </c>
      <c r="B778" s="2">
        <v>45472</v>
      </c>
      <c r="C778" t="s">
        <v>773</v>
      </c>
      <c r="D778" t="s">
        <v>1588</v>
      </c>
      <c r="E778" t="s">
        <v>1769</v>
      </c>
      <c r="F778">
        <v>3</v>
      </c>
      <c r="G778">
        <f t="shared" si="48"/>
        <v>3</v>
      </c>
      <c r="H778">
        <v>909.25</v>
      </c>
      <c r="I778" s="14">
        <f t="shared" si="49"/>
        <v>909.25</v>
      </c>
      <c r="J778">
        <v>0.28999999999999998</v>
      </c>
      <c r="K778" s="7">
        <f t="shared" si="50"/>
        <v>0.28999999999999998</v>
      </c>
      <c r="L778" t="s">
        <v>1829</v>
      </c>
      <c r="M778">
        <v>1936.7025000000001</v>
      </c>
      <c r="N778" s="14">
        <f t="shared" si="51"/>
        <v>2727.46</v>
      </c>
      <c r="O778" t="str">
        <f>VLOOKUP(E778,Store_Dim!$A$1:$E$21,3,FALSE)</f>
        <v>South</v>
      </c>
    </row>
    <row r="779" spans="1:15" x14ac:dyDescent="0.3">
      <c r="A779" t="s">
        <v>2603</v>
      </c>
      <c r="B779" s="2">
        <v>45331</v>
      </c>
      <c r="C779" t="s">
        <v>1136</v>
      </c>
      <c r="D779" t="s">
        <v>1730</v>
      </c>
      <c r="E779" t="s">
        <v>1794</v>
      </c>
      <c r="F779">
        <v>2</v>
      </c>
      <c r="G779">
        <f t="shared" si="48"/>
        <v>2</v>
      </c>
      <c r="H779">
        <v>229.81</v>
      </c>
      <c r="I779" s="14">
        <f t="shared" si="49"/>
        <v>229.81</v>
      </c>
      <c r="J779">
        <v>0.21</v>
      </c>
      <c r="K779" s="7">
        <f t="shared" si="50"/>
        <v>0.21</v>
      </c>
      <c r="L779" t="s">
        <v>1829</v>
      </c>
      <c r="M779">
        <v>363.09980000000002</v>
      </c>
      <c r="N779" s="14">
        <f t="shared" si="51"/>
        <v>459.41</v>
      </c>
      <c r="O779" t="str">
        <f>VLOOKUP(E779,Store_Dim!$A$1:$E$21,3,FALSE)</f>
        <v>North</v>
      </c>
    </row>
    <row r="780" spans="1:15" x14ac:dyDescent="0.3">
      <c r="A780" t="s">
        <v>2604</v>
      </c>
      <c r="B780" s="2">
        <v>45451</v>
      </c>
      <c r="C780" t="s">
        <v>147</v>
      </c>
      <c r="D780" t="s">
        <v>1704</v>
      </c>
      <c r="E780" t="s">
        <v>1801</v>
      </c>
      <c r="F780">
        <v>3</v>
      </c>
      <c r="G780">
        <f t="shared" si="48"/>
        <v>3</v>
      </c>
      <c r="H780">
        <v>442.36</v>
      </c>
      <c r="I780" s="14">
        <f t="shared" si="49"/>
        <v>442.36</v>
      </c>
      <c r="J780">
        <v>0.06</v>
      </c>
      <c r="K780" s="7">
        <f t="shared" si="50"/>
        <v>0.06</v>
      </c>
      <c r="L780" t="s">
        <v>1826</v>
      </c>
      <c r="M780">
        <v>1247.4552000000001</v>
      </c>
      <c r="N780" s="14">
        <f t="shared" si="51"/>
        <v>1327.02</v>
      </c>
      <c r="O780" t="str">
        <f>VLOOKUP(E780,Store_Dim!$A$1:$E$21,3,FALSE)</f>
        <v>North</v>
      </c>
    </row>
    <row r="781" spans="1:15" x14ac:dyDescent="0.3">
      <c r="A781" t="s">
        <v>2605</v>
      </c>
      <c r="B781" s="2">
        <v>45386</v>
      </c>
      <c r="C781" t="s">
        <v>767</v>
      </c>
      <c r="D781" t="s">
        <v>1720</v>
      </c>
      <c r="E781" t="s">
        <v>1766</v>
      </c>
      <c r="F781">
        <v>3</v>
      </c>
      <c r="G781">
        <f t="shared" si="48"/>
        <v>3</v>
      </c>
      <c r="H781">
        <v>413.74</v>
      </c>
      <c r="I781" s="14">
        <f t="shared" si="49"/>
        <v>413.74</v>
      </c>
      <c r="J781">
        <v>0.01</v>
      </c>
      <c r="K781" s="7">
        <f t="shared" si="50"/>
        <v>0.01</v>
      </c>
      <c r="L781" t="s">
        <v>1824</v>
      </c>
      <c r="M781">
        <v>1228.8078</v>
      </c>
      <c r="N781" s="14">
        <f t="shared" si="51"/>
        <v>1241.21</v>
      </c>
      <c r="O781" t="str">
        <f>VLOOKUP(E781,Store_Dim!$A$1:$E$21,3,FALSE)</f>
        <v>North</v>
      </c>
    </row>
    <row r="782" spans="1:15" x14ac:dyDescent="0.3">
      <c r="A782" t="s">
        <v>2606</v>
      </c>
      <c r="B782" s="2">
        <v>45477</v>
      </c>
      <c r="C782" t="s">
        <v>1524</v>
      </c>
      <c r="D782" t="s">
        <v>1726</v>
      </c>
      <c r="E782" t="s">
        <v>1799</v>
      </c>
      <c r="F782">
        <v>4</v>
      </c>
      <c r="G782">
        <f t="shared" si="48"/>
        <v>4</v>
      </c>
      <c r="H782">
        <v>79.75</v>
      </c>
      <c r="I782" s="14">
        <f t="shared" si="49"/>
        <v>79.75</v>
      </c>
      <c r="J782">
        <v>0.18</v>
      </c>
      <c r="K782" s="7">
        <f t="shared" si="50"/>
        <v>0.18</v>
      </c>
      <c r="L782" t="s">
        <v>1826</v>
      </c>
      <c r="M782">
        <v>261.58</v>
      </c>
      <c r="N782" s="14">
        <f t="shared" si="51"/>
        <v>318.82</v>
      </c>
      <c r="O782" t="str">
        <f>VLOOKUP(E782,Store_Dim!$A$1:$E$21,3,FALSE)</f>
        <v>South</v>
      </c>
    </row>
    <row r="783" spans="1:15" x14ac:dyDescent="0.3">
      <c r="A783" t="s">
        <v>2607</v>
      </c>
      <c r="B783" s="2">
        <v>45433</v>
      </c>
      <c r="C783" t="s">
        <v>1521</v>
      </c>
      <c r="D783" t="s">
        <v>1628</v>
      </c>
      <c r="E783" t="s">
        <v>1794</v>
      </c>
      <c r="F783">
        <v>4</v>
      </c>
      <c r="G783">
        <f t="shared" si="48"/>
        <v>4</v>
      </c>
      <c r="H783">
        <v>95.06</v>
      </c>
      <c r="I783" s="14">
        <f t="shared" si="49"/>
        <v>95.06</v>
      </c>
      <c r="J783">
        <v>0.03</v>
      </c>
      <c r="K783" s="7">
        <f t="shared" si="50"/>
        <v>0.03</v>
      </c>
      <c r="L783" t="s">
        <v>1824</v>
      </c>
      <c r="M783">
        <v>368.83280000000002</v>
      </c>
      <c r="N783" s="14">
        <f t="shared" si="51"/>
        <v>380.21000000000004</v>
      </c>
      <c r="O783" t="str">
        <f>VLOOKUP(E783,Store_Dim!$A$1:$E$21,3,FALSE)</f>
        <v>North</v>
      </c>
    </row>
    <row r="784" spans="1:15" x14ac:dyDescent="0.3">
      <c r="A784" t="s">
        <v>2608</v>
      </c>
      <c r="B784" s="2">
        <v>45759</v>
      </c>
      <c r="C784" t="s">
        <v>1292</v>
      </c>
      <c r="D784" t="s">
        <v>1744</v>
      </c>
      <c r="E784" t="s">
        <v>1779</v>
      </c>
      <c r="F784">
        <v>4</v>
      </c>
      <c r="G784">
        <f t="shared" si="48"/>
        <v>4</v>
      </c>
      <c r="H784">
        <v>107.08</v>
      </c>
      <c r="I784" s="14">
        <f t="shared" si="49"/>
        <v>107.08</v>
      </c>
      <c r="J784">
        <v>0.27</v>
      </c>
      <c r="K784" s="7">
        <f t="shared" si="50"/>
        <v>0.27</v>
      </c>
      <c r="L784" t="s">
        <v>1829</v>
      </c>
      <c r="M784">
        <v>312.67360000000002</v>
      </c>
      <c r="N784" s="14">
        <f t="shared" si="51"/>
        <v>428.05</v>
      </c>
      <c r="O784" t="str">
        <f>VLOOKUP(E784,Store_Dim!$A$1:$E$21,3,FALSE)</f>
        <v>South</v>
      </c>
    </row>
    <row r="785" spans="1:15" x14ac:dyDescent="0.3">
      <c r="A785" t="s">
        <v>2609</v>
      </c>
      <c r="B785" s="2">
        <v>45794</v>
      </c>
      <c r="C785" t="s">
        <v>1461</v>
      </c>
      <c r="D785" t="s">
        <v>1746</v>
      </c>
      <c r="E785" t="s">
        <v>1810</v>
      </c>
      <c r="F785">
        <v>1</v>
      </c>
      <c r="G785">
        <f t="shared" si="48"/>
        <v>1</v>
      </c>
      <c r="H785">
        <v>873.18</v>
      </c>
      <c r="I785" s="14">
        <f t="shared" si="49"/>
        <v>873.18</v>
      </c>
      <c r="J785">
        <v>0.03</v>
      </c>
      <c r="K785" s="7">
        <f t="shared" si="50"/>
        <v>0.03</v>
      </c>
      <c r="L785" t="s">
        <v>1829</v>
      </c>
      <c r="M785">
        <v>846.98459999999989</v>
      </c>
      <c r="N785" s="14">
        <f t="shared" si="51"/>
        <v>873.15</v>
      </c>
      <c r="O785" t="str">
        <f>VLOOKUP(E785,Store_Dim!$A$1:$E$21,3,FALSE)</f>
        <v>East</v>
      </c>
    </row>
    <row r="786" spans="1:15" x14ac:dyDescent="0.3">
      <c r="A786" t="s">
        <v>2610</v>
      </c>
      <c r="B786" s="2">
        <v>45764</v>
      </c>
      <c r="C786" t="s">
        <v>1178</v>
      </c>
      <c r="D786" t="s">
        <v>1688</v>
      </c>
      <c r="E786" t="s">
        <v>1810</v>
      </c>
      <c r="F786">
        <v>1</v>
      </c>
      <c r="G786">
        <f t="shared" si="48"/>
        <v>1</v>
      </c>
      <c r="H786">
        <v>914.75</v>
      </c>
      <c r="I786" s="14">
        <f t="shared" si="49"/>
        <v>914.75</v>
      </c>
      <c r="J786">
        <v>0.1</v>
      </c>
      <c r="K786" s="7">
        <f t="shared" si="50"/>
        <v>0.1</v>
      </c>
      <c r="L786" t="s">
        <v>1829</v>
      </c>
      <c r="M786">
        <v>823.27499999999998</v>
      </c>
      <c r="N786" s="14">
        <f t="shared" si="51"/>
        <v>914.65</v>
      </c>
      <c r="O786" t="str">
        <f>VLOOKUP(E786,Store_Dim!$A$1:$E$21,3,FALSE)</f>
        <v>East</v>
      </c>
    </row>
    <row r="787" spans="1:15" x14ac:dyDescent="0.3">
      <c r="A787" t="s">
        <v>2611</v>
      </c>
      <c r="B787" s="2">
        <v>45279</v>
      </c>
      <c r="C787" t="s">
        <v>188</v>
      </c>
      <c r="D787" t="s">
        <v>1694</v>
      </c>
      <c r="E787" t="s">
        <v>1797</v>
      </c>
      <c r="F787">
        <v>4</v>
      </c>
      <c r="G787">
        <f t="shared" si="48"/>
        <v>4</v>
      </c>
      <c r="H787">
        <v>457.33</v>
      </c>
      <c r="I787" s="14">
        <f t="shared" si="49"/>
        <v>457.33</v>
      </c>
      <c r="J787">
        <v>0.1</v>
      </c>
      <c r="K787" s="7">
        <f t="shared" si="50"/>
        <v>0.1</v>
      </c>
      <c r="L787" t="s">
        <v>1824</v>
      </c>
      <c r="M787">
        <v>1646.3879999999999</v>
      </c>
      <c r="N787" s="14">
        <f t="shared" si="51"/>
        <v>1829.22</v>
      </c>
      <c r="O787" t="str">
        <f>VLOOKUP(E787,Store_Dim!$A$1:$E$21,3,FALSE)</f>
        <v>East</v>
      </c>
    </row>
    <row r="788" spans="1:15" x14ac:dyDescent="0.3">
      <c r="A788" t="s">
        <v>2612</v>
      </c>
      <c r="B788" s="2">
        <v>45602</v>
      </c>
      <c r="C788" t="s">
        <v>926</v>
      </c>
      <c r="D788" t="s">
        <v>1746</v>
      </c>
      <c r="E788" t="s">
        <v>1766</v>
      </c>
      <c r="F788">
        <v>3</v>
      </c>
      <c r="G788">
        <f t="shared" si="48"/>
        <v>3</v>
      </c>
      <c r="H788">
        <v>761.88</v>
      </c>
      <c r="I788" s="14">
        <f t="shared" si="49"/>
        <v>761.88</v>
      </c>
      <c r="J788">
        <v>0.23</v>
      </c>
      <c r="K788" s="7">
        <f t="shared" si="50"/>
        <v>0.23</v>
      </c>
      <c r="L788" t="s">
        <v>1826</v>
      </c>
      <c r="M788">
        <v>1759.9428</v>
      </c>
      <c r="N788" s="14">
        <f t="shared" si="51"/>
        <v>2285.41</v>
      </c>
      <c r="O788" t="str">
        <f>VLOOKUP(E788,Store_Dim!$A$1:$E$21,3,FALSE)</f>
        <v>North</v>
      </c>
    </row>
    <row r="789" spans="1:15" x14ac:dyDescent="0.3">
      <c r="A789" t="s">
        <v>2613</v>
      </c>
      <c r="B789" s="2">
        <v>45793</v>
      </c>
      <c r="C789" t="s">
        <v>585</v>
      </c>
      <c r="D789" t="s">
        <v>1622</v>
      </c>
      <c r="E789" t="s">
        <v>1813</v>
      </c>
      <c r="F789">
        <v>4</v>
      </c>
      <c r="G789">
        <f t="shared" si="48"/>
        <v>4</v>
      </c>
      <c r="H789">
        <v>122.87</v>
      </c>
      <c r="I789" s="14">
        <f t="shared" si="49"/>
        <v>122.87</v>
      </c>
      <c r="J789">
        <v>0.13</v>
      </c>
      <c r="K789" s="7">
        <f t="shared" si="50"/>
        <v>0.13</v>
      </c>
      <c r="L789" t="s">
        <v>1824</v>
      </c>
      <c r="M789">
        <v>427.58760000000001</v>
      </c>
      <c r="N789" s="14">
        <f t="shared" si="51"/>
        <v>491.35</v>
      </c>
      <c r="O789" t="str">
        <f>VLOOKUP(E789,Store_Dim!$A$1:$E$21,3,FALSE)</f>
        <v>East</v>
      </c>
    </row>
    <row r="790" spans="1:15" x14ac:dyDescent="0.3">
      <c r="A790" t="s">
        <v>2614</v>
      </c>
      <c r="B790" s="2">
        <v>45778</v>
      </c>
      <c r="C790" t="s">
        <v>1464</v>
      </c>
      <c r="D790" t="s">
        <v>1694</v>
      </c>
      <c r="E790" t="s">
        <v>1769</v>
      </c>
      <c r="F790">
        <v>4</v>
      </c>
      <c r="G790">
        <f t="shared" si="48"/>
        <v>4</v>
      </c>
      <c r="H790">
        <v>753</v>
      </c>
      <c r="I790" s="14">
        <f t="shared" si="49"/>
        <v>753</v>
      </c>
      <c r="J790">
        <v>0.28000000000000003</v>
      </c>
      <c r="K790" s="7">
        <f t="shared" si="50"/>
        <v>0.28000000000000003</v>
      </c>
      <c r="L790" t="s">
        <v>1829</v>
      </c>
      <c r="M790">
        <v>2168.64</v>
      </c>
      <c r="N790" s="14">
        <f t="shared" si="51"/>
        <v>3011.72</v>
      </c>
      <c r="O790" t="str">
        <f>VLOOKUP(E790,Store_Dim!$A$1:$E$21,3,FALSE)</f>
        <v>South</v>
      </c>
    </row>
    <row r="791" spans="1:15" x14ac:dyDescent="0.3">
      <c r="A791" t="s">
        <v>2615</v>
      </c>
      <c r="B791" s="2">
        <v>45325</v>
      </c>
      <c r="C791" t="s">
        <v>1157</v>
      </c>
      <c r="D791" t="s">
        <v>1555</v>
      </c>
      <c r="E791" t="s">
        <v>1773</v>
      </c>
      <c r="F791">
        <v>2</v>
      </c>
      <c r="G791">
        <f t="shared" si="48"/>
        <v>2</v>
      </c>
      <c r="H791">
        <v>788.05</v>
      </c>
      <c r="I791" s="14">
        <f t="shared" si="49"/>
        <v>788.05</v>
      </c>
      <c r="J791">
        <v>0.21</v>
      </c>
      <c r="K791" s="7">
        <f t="shared" si="50"/>
        <v>0.21</v>
      </c>
      <c r="L791" t="s">
        <v>1824</v>
      </c>
      <c r="M791">
        <v>1245.1189999999999</v>
      </c>
      <c r="N791" s="14">
        <f t="shared" si="51"/>
        <v>1575.8899999999999</v>
      </c>
      <c r="O791" t="str">
        <f>VLOOKUP(E791,Store_Dim!$A$1:$E$21,3,FALSE)</f>
        <v>North</v>
      </c>
    </row>
    <row r="792" spans="1:15" x14ac:dyDescent="0.3">
      <c r="A792" t="s">
        <v>2616</v>
      </c>
      <c r="B792" s="2">
        <v>45875</v>
      </c>
      <c r="C792" t="s">
        <v>1425</v>
      </c>
      <c r="D792" t="s">
        <v>1712</v>
      </c>
      <c r="E792" t="s">
        <v>1789</v>
      </c>
      <c r="F792">
        <v>2</v>
      </c>
      <c r="G792">
        <f t="shared" si="48"/>
        <v>2</v>
      </c>
      <c r="H792">
        <v>807.1</v>
      </c>
      <c r="I792" s="14">
        <f t="shared" si="49"/>
        <v>807.1</v>
      </c>
      <c r="J792">
        <v>0.28999999999999998</v>
      </c>
      <c r="K792" s="7">
        <f t="shared" si="50"/>
        <v>0.28999999999999998</v>
      </c>
      <c r="L792" t="s">
        <v>1824</v>
      </c>
      <c r="M792">
        <v>1146.0820000000001</v>
      </c>
      <c r="N792" s="14">
        <f t="shared" si="51"/>
        <v>1613.91</v>
      </c>
      <c r="O792" t="str">
        <f>VLOOKUP(E792,Store_Dim!$A$1:$E$21,3,FALSE)</f>
        <v>East</v>
      </c>
    </row>
    <row r="793" spans="1:15" x14ac:dyDescent="0.3">
      <c r="A793" t="s">
        <v>2617</v>
      </c>
      <c r="B793" s="2">
        <v>45320</v>
      </c>
      <c r="C793" t="s">
        <v>458</v>
      </c>
      <c r="D793" t="s">
        <v>1562</v>
      </c>
      <c r="E793" t="s">
        <v>1757</v>
      </c>
      <c r="F793">
        <v>2</v>
      </c>
      <c r="G793">
        <f t="shared" si="48"/>
        <v>2</v>
      </c>
      <c r="H793">
        <v>443.09</v>
      </c>
      <c r="I793" s="14">
        <f t="shared" si="49"/>
        <v>443.09</v>
      </c>
      <c r="J793">
        <v>0.02</v>
      </c>
      <c r="K793" s="7">
        <f t="shared" si="50"/>
        <v>0.02</v>
      </c>
      <c r="L793" t="s">
        <v>1826</v>
      </c>
      <c r="M793">
        <v>868.45639999999992</v>
      </c>
      <c r="N793" s="14">
        <f t="shared" si="51"/>
        <v>886.16</v>
      </c>
      <c r="O793" t="str">
        <f>VLOOKUP(E793,Store_Dim!$A$1:$E$21,3,FALSE)</f>
        <v>North</v>
      </c>
    </row>
    <row r="794" spans="1:15" x14ac:dyDescent="0.3">
      <c r="A794" t="s">
        <v>2618</v>
      </c>
      <c r="B794" s="2">
        <v>45870</v>
      </c>
      <c r="C794" t="s">
        <v>1443</v>
      </c>
      <c r="D794" t="s">
        <v>1586</v>
      </c>
      <c r="E794" t="s">
        <v>1801</v>
      </c>
      <c r="F794">
        <v>1</v>
      </c>
      <c r="G794">
        <f t="shared" si="48"/>
        <v>1</v>
      </c>
      <c r="H794">
        <v>512.16</v>
      </c>
      <c r="I794" s="14">
        <f t="shared" si="49"/>
        <v>512.16</v>
      </c>
      <c r="J794">
        <v>0.02</v>
      </c>
      <c r="K794" s="7">
        <f t="shared" si="50"/>
        <v>0.02</v>
      </c>
      <c r="L794" t="s">
        <v>1829</v>
      </c>
      <c r="M794">
        <v>501.91680000000002</v>
      </c>
      <c r="N794" s="14">
        <f t="shared" si="51"/>
        <v>512.14</v>
      </c>
      <c r="O794" t="str">
        <f>VLOOKUP(E794,Store_Dim!$A$1:$E$21,3,FALSE)</f>
        <v>North</v>
      </c>
    </row>
    <row r="795" spans="1:15" x14ac:dyDescent="0.3">
      <c r="A795" t="s">
        <v>2619</v>
      </c>
      <c r="B795" s="2">
        <v>45577</v>
      </c>
      <c r="C795" t="s">
        <v>678</v>
      </c>
      <c r="D795" t="s">
        <v>1630</v>
      </c>
      <c r="E795" t="s">
        <v>1810</v>
      </c>
      <c r="F795">
        <v>2</v>
      </c>
      <c r="G795">
        <f t="shared" si="48"/>
        <v>2</v>
      </c>
      <c r="H795">
        <v>602.54999999999995</v>
      </c>
      <c r="I795" s="14">
        <f t="shared" si="49"/>
        <v>602.54999999999995</v>
      </c>
      <c r="J795">
        <v>0.23</v>
      </c>
      <c r="K795" s="7">
        <f t="shared" si="50"/>
        <v>0.23</v>
      </c>
      <c r="L795" t="s">
        <v>1829</v>
      </c>
      <c r="M795">
        <v>927.92699999999991</v>
      </c>
      <c r="N795" s="14">
        <f t="shared" si="51"/>
        <v>1204.8699999999999</v>
      </c>
      <c r="O795" t="str">
        <f>VLOOKUP(E795,Store_Dim!$A$1:$E$21,3,FALSE)</f>
        <v>East</v>
      </c>
    </row>
    <row r="796" spans="1:15" x14ac:dyDescent="0.3">
      <c r="A796" t="s">
        <v>2620</v>
      </c>
      <c r="B796" s="2">
        <v>45745</v>
      </c>
      <c r="C796" t="s">
        <v>547</v>
      </c>
      <c r="D796" t="s">
        <v>1632</v>
      </c>
      <c r="E796" t="s">
        <v>1752</v>
      </c>
      <c r="F796">
        <v>3</v>
      </c>
      <c r="G796">
        <f t="shared" si="48"/>
        <v>3</v>
      </c>
      <c r="H796">
        <v>846.19</v>
      </c>
      <c r="I796" s="14">
        <f t="shared" si="49"/>
        <v>846.19</v>
      </c>
      <c r="J796">
        <v>0.09</v>
      </c>
      <c r="K796" s="7">
        <f t="shared" si="50"/>
        <v>0.09</v>
      </c>
      <c r="L796" t="s">
        <v>1829</v>
      </c>
      <c r="M796">
        <v>2310.0987</v>
      </c>
      <c r="N796" s="14">
        <f t="shared" si="51"/>
        <v>2538.48</v>
      </c>
      <c r="O796" t="str">
        <f>VLOOKUP(E796,Store_Dim!$A$1:$E$21,3,FALSE)</f>
        <v>East</v>
      </c>
    </row>
    <row r="797" spans="1:15" x14ac:dyDescent="0.3">
      <c r="A797" t="s">
        <v>2621</v>
      </c>
      <c r="B797" s="2">
        <v>45772</v>
      </c>
      <c r="C797" t="s">
        <v>1026</v>
      </c>
      <c r="D797" t="s">
        <v>1686</v>
      </c>
      <c r="E797" t="s">
        <v>1782</v>
      </c>
      <c r="F797">
        <v>1</v>
      </c>
      <c r="G797">
        <f t="shared" si="48"/>
        <v>1</v>
      </c>
      <c r="H797">
        <v>506.73</v>
      </c>
      <c r="I797" s="14">
        <f t="shared" si="49"/>
        <v>506.73</v>
      </c>
      <c r="J797">
        <v>0.28999999999999998</v>
      </c>
      <c r="K797" s="7">
        <f t="shared" si="50"/>
        <v>0.28999999999999998</v>
      </c>
      <c r="L797" t="s">
        <v>1824</v>
      </c>
      <c r="M797">
        <v>359.7783</v>
      </c>
      <c r="N797" s="14">
        <f t="shared" si="51"/>
        <v>506.44</v>
      </c>
      <c r="O797" t="str">
        <f>VLOOKUP(E797,Store_Dim!$A$1:$E$21,3,FALSE)</f>
        <v>West</v>
      </c>
    </row>
    <row r="798" spans="1:15" x14ac:dyDescent="0.3">
      <c r="A798" t="s">
        <v>2622</v>
      </c>
      <c r="B798" s="2">
        <v>45299</v>
      </c>
      <c r="C798" t="s">
        <v>198</v>
      </c>
      <c r="D798" t="s">
        <v>1650</v>
      </c>
      <c r="E798" t="s">
        <v>1804</v>
      </c>
      <c r="F798">
        <v>1</v>
      </c>
      <c r="G798">
        <f t="shared" si="48"/>
        <v>1</v>
      </c>
      <c r="H798">
        <v>408.66</v>
      </c>
      <c r="I798" s="14">
        <f t="shared" si="49"/>
        <v>408.66</v>
      </c>
      <c r="J798">
        <v>0.13</v>
      </c>
      <c r="K798" s="7">
        <f t="shared" si="50"/>
        <v>0.13</v>
      </c>
      <c r="L798" t="s">
        <v>1829</v>
      </c>
      <c r="M798">
        <v>355.5342</v>
      </c>
      <c r="N798" s="14">
        <f t="shared" si="51"/>
        <v>408.53000000000003</v>
      </c>
      <c r="O798" t="str">
        <f>VLOOKUP(E798,Store_Dim!$A$1:$E$21,3,FALSE)</f>
        <v>West</v>
      </c>
    </row>
    <row r="799" spans="1:15" x14ac:dyDescent="0.3">
      <c r="A799" t="s">
        <v>2623</v>
      </c>
      <c r="B799" s="2">
        <v>45447</v>
      </c>
      <c r="C799" t="s">
        <v>387</v>
      </c>
      <c r="D799" t="s">
        <v>1562</v>
      </c>
      <c r="E799" t="s">
        <v>1807</v>
      </c>
      <c r="F799">
        <v>3</v>
      </c>
      <c r="G799">
        <f t="shared" si="48"/>
        <v>3</v>
      </c>
      <c r="H799">
        <v>170.48</v>
      </c>
      <c r="I799" s="14">
        <f t="shared" si="49"/>
        <v>170.48</v>
      </c>
      <c r="J799">
        <v>0.06</v>
      </c>
      <c r="K799" s="7">
        <f t="shared" si="50"/>
        <v>0.06</v>
      </c>
      <c r="L799" t="s">
        <v>1829</v>
      </c>
      <c r="M799">
        <v>480.75359999999989</v>
      </c>
      <c r="N799" s="14">
        <f t="shared" si="51"/>
        <v>511.37999999999994</v>
      </c>
      <c r="O799" t="str">
        <f>VLOOKUP(E799,Store_Dim!$A$1:$E$21,3,FALSE)</f>
        <v>North</v>
      </c>
    </row>
    <row r="800" spans="1:15" x14ac:dyDescent="0.3">
      <c r="A800" t="s">
        <v>2624</v>
      </c>
      <c r="B800" s="2">
        <v>45717</v>
      </c>
      <c r="C800" t="s">
        <v>347</v>
      </c>
      <c r="D800" t="s">
        <v>1584</v>
      </c>
      <c r="E800" t="s">
        <v>1786</v>
      </c>
      <c r="F800">
        <v>1</v>
      </c>
      <c r="G800">
        <f t="shared" si="48"/>
        <v>1</v>
      </c>
      <c r="H800">
        <v>423.48</v>
      </c>
      <c r="I800" s="14">
        <f t="shared" si="49"/>
        <v>423.48</v>
      </c>
      <c r="J800">
        <v>0.18</v>
      </c>
      <c r="K800" s="7">
        <f t="shared" si="50"/>
        <v>0.18</v>
      </c>
      <c r="L800" t="s">
        <v>1826</v>
      </c>
      <c r="M800">
        <v>347.25360000000012</v>
      </c>
      <c r="N800" s="14">
        <f t="shared" si="51"/>
        <v>423.3</v>
      </c>
      <c r="O800" t="str">
        <f>VLOOKUP(E800,Store_Dim!$A$1:$E$21,3,FALSE)</f>
        <v>South</v>
      </c>
    </row>
    <row r="801" spans="1:15" x14ac:dyDescent="0.3">
      <c r="A801" t="s">
        <v>2625</v>
      </c>
      <c r="B801" s="2">
        <v>45213</v>
      </c>
      <c r="C801" t="s">
        <v>755</v>
      </c>
      <c r="D801" t="s">
        <v>1732</v>
      </c>
      <c r="E801" t="s">
        <v>1792</v>
      </c>
      <c r="F801">
        <v>4</v>
      </c>
      <c r="G801">
        <f t="shared" si="48"/>
        <v>4</v>
      </c>
      <c r="H801">
        <v>23.57</v>
      </c>
      <c r="I801" s="14">
        <f t="shared" si="49"/>
        <v>23.57</v>
      </c>
      <c r="J801">
        <v>0.1</v>
      </c>
      <c r="K801" s="7">
        <f t="shared" si="50"/>
        <v>0.1</v>
      </c>
      <c r="L801" t="s">
        <v>1824</v>
      </c>
      <c r="M801">
        <v>84.852000000000004</v>
      </c>
      <c r="N801" s="14">
        <f t="shared" si="51"/>
        <v>94.18</v>
      </c>
      <c r="O801" t="str">
        <f>VLOOKUP(E801,Store_Dim!$A$1:$E$21,3,FALSE)</f>
        <v>South</v>
      </c>
    </row>
    <row r="802" spans="1:15" x14ac:dyDescent="0.3">
      <c r="A802" t="s">
        <v>2626</v>
      </c>
      <c r="B802" s="2">
        <v>45837</v>
      </c>
      <c r="C802" t="s">
        <v>1190</v>
      </c>
      <c r="D802" t="s">
        <v>1632</v>
      </c>
      <c r="E802" t="s">
        <v>1810</v>
      </c>
      <c r="F802">
        <v>2</v>
      </c>
      <c r="G802">
        <f t="shared" si="48"/>
        <v>2</v>
      </c>
      <c r="H802">
        <v>953.26</v>
      </c>
      <c r="I802" s="14">
        <f t="shared" si="49"/>
        <v>953.26</v>
      </c>
      <c r="J802">
        <v>0.1</v>
      </c>
      <c r="K802" s="7">
        <f t="shared" si="50"/>
        <v>0.1</v>
      </c>
      <c r="L802" t="s">
        <v>1829</v>
      </c>
      <c r="M802">
        <v>1715.8679999999999</v>
      </c>
      <c r="N802" s="14">
        <f t="shared" si="51"/>
        <v>1906.42</v>
      </c>
      <c r="O802" t="str">
        <f>VLOOKUP(E802,Store_Dim!$A$1:$E$21,3,FALSE)</f>
        <v>East</v>
      </c>
    </row>
    <row r="803" spans="1:15" x14ac:dyDescent="0.3">
      <c r="A803" t="s">
        <v>2627</v>
      </c>
      <c r="B803" s="2">
        <v>45277</v>
      </c>
      <c r="C803" t="s">
        <v>1089</v>
      </c>
      <c r="D803" t="s">
        <v>1694</v>
      </c>
      <c r="E803" t="s">
        <v>1779</v>
      </c>
      <c r="F803">
        <v>3</v>
      </c>
      <c r="G803">
        <f t="shared" si="48"/>
        <v>3</v>
      </c>
      <c r="H803">
        <v>405.13</v>
      </c>
      <c r="I803" s="14">
        <f t="shared" si="49"/>
        <v>405.13</v>
      </c>
      <c r="J803">
        <v>0.14000000000000001</v>
      </c>
      <c r="K803" s="7">
        <f t="shared" si="50"/>
        <v>0.14000000000000001</v>
      </c>
      <c r="L803" t="s">
        <v>1829</v>
      </c>
      <c r="M803">
        <v>1045.2354</v>
      </c>
      <c r="N803" s="14">
        <f t="shared" si="51"/>
        <v>1215.2499999999998</v>
      </c>
      <c r="O803" t="str">
        <f>VLOOKUP(E803,Store_Dim!$A$1:$E$21,3,FALSE)</f>
        <v>South</v>
      </c>
    </row>
    <row r="804" spans="1:15" x14ac:dyDescent="0.3">
      <c r="A804" t="s">
        <v>2628</v>
      </c>
      <c r="B804" s="2">
        <v>45248</v>
      </c>
      <c r="C804" t="s">
        <v>1065</v>
      </c>
      <c r="D804" t="s">
        <v>1549</v>
      </c>
      <c r="E804" t="s">
        <v>1769</v>
      </c>
      <c r="F804">
        <v>2</v>
      </c>
      <c r="G804">
        <f t="shared" si="48"/>
        <v>2</v>
      </c>
      <c r="H804">
        <v>333.83</v>
      </c>
      <c r="I804" s="14">
        <f t="shared" si="49"/>
        <v>333.83</v>
      </c>
      <c r="J804">
        <v>0.26</v>
      </c>
      <c r="K804" s="7">
        <f t="shared" si="50"/>
        <v>0.26</v>
      </c>
      <c r="L804" t="s">
        <v>1826</v>
      </c>
      <c r="M804">
        <v>494.0684</v>
      </c>
      <c r="N804" s="14">
        <f t="shared" si="51"/>
        <v>667.4</v>
      </c>
      <c r="O804" t="str">
        <f>VLOOKUP(E804,Store_Dim!$A$1:$E$21,3,FALSE)</f>
        <v>South</v>
      </c>
    </row>
    <row r="805" spans="1:15" x14ac:dyDescent="0.3">
      <c r="A805" t="s">
        <v>2629</v>
      </c>
      <c r="B805" s="2">
        <v>45741</v>
      </c>
      <c r="C805" t="s">
        <v>1047</v>
      </c>
      <c r="D805" t="s">
        <v>1730</v>
      </c>
      <c r="E805" t="s">
        <v>1766</v>
      </c>
      <c r="F805">
        <v>2</v>
      </c>
      <c r="G805">
        <f t="shared" si="48"/>
        <v>2</v>
      </c>
      <c r="H805">
        <v>727.18</v>
      </c>
      <c r="I805" s="14">
        <f t="shared" si="49"/>
        <v>727.18</v>
      </c>
      <c r="J805">
        <v>0.22</v>
      </c>
      <c r="K805" s="7">
        <f t="shared" si="50"/>
        <v>0.22</v>
      </c>
      <c r="L805" t="s">
        <v>1826</v>
      </c>
      <c r="M805">
        <v>1134.4007999999999</v>
      </c>
      <c r="N805" s="14">
        <f t="shared" si="51"/>
        <v>1454.1399999999999</v>
      </c>
      <c r="O805" t="str">
        <f>VLOOKUP(E805,Store_Dim!$A$1:$E$21,3,FALSE)</f>
        <v>North</v>
      </c>
    </row>
    <row r="806" spans="1:15" x14ac:dyDescent="0.3">
      <c r="A806" t="s">
        <v>2630</v>
      </c>
      <c r="B806" s="2">
        <v>45778</v>
      </c>
      <c r="C806" t="s">
        <v>966</v>
      </c>
      <c r="D806" t="s">
        <v>1555</v>
      </c>
      <c r="E806" t="s">
        <v>1789</v>
      </c>
      <c r="F806">
        <v>2</v>
      </c>
      <c r="G806">
        <f t="shared" si="48"/>
        <v>2</v>
      </c>
      <c r="H806">
        <v>516.02</v>
      </c>
      <c r="I806" s="14">
        <f t="shared" si="49"/>
        <v>516.02</v>
      </c>
      <c r="J806">
        <v>0.19</v>
      </c>
      <c r="K806" s="7">
        <f t="shared" si="50"/>
        <v>0.19</v>
      </c>
      <c r="L806" t="s">
        <v>1829</v>
      </c>
      <c r="M806">
        <v>835.95240000000001</v>
      </c>
      <c r="N806" s="14">
        <f t="shared" si="51"/>
        <v>1031.8499999999999</v>
      </c>
      <c r="O806" t="str">
        <f>VLOOKUP(E806,Store_Dim!$A$1:$E$21,3,FALSE)</f>
        <v>East</v>
      </c>
    </row>
    <row r="807" spans="1:15" x14ac:dyDescent="0.3">
      <c r="A807" t="s">
        <v>2631</v>
      </c>
      <c r="B807" s="2">
        <v>45361</v>
      </c>
      <c r="C807" t="s">
        <v>932</v>
      </c>
      <c r="D807" t="s">
        <v>1632</v>
      </c>
      <c r="E807" t="s">
        <v>1792</v>
      </c>
      <c r="F807">
        <v>2</v>
      </c>
      <c r="G807">
        <f t="shared" si="48"/>
        <v>2</v>
      </c>
      <c r="H807">
        <v>705.61</v>
      </c>
      <c r="I807" s="14">
        <f t="shared" si="49"/>
        <v>705.61</v>
      </c>
      <c r="J807">
        <v>0.28000000000000003</v>
      </c>
      <c r="K807" s="7">
        <f t="shared" si="50"/>
        <v>0.28000000000000003</v>
      </c>
      <c r="L807" t="s">
        <v>1824</v>
      </c>
      <c r="M807">
        <v>1016.0784</v>
      </c>
      <c r="N807" s="14">
        <f t="shared" si="51"/>
        <v>1410.94</v>
      </c>
      <c r="O807" t="str">
        <f>VLOOKUP(E807,Store_Dim!$A$1:$E$21,3,FALSE)</f>
        <v>South</v>
      </c>
    </row>
    <row r="808" spans="1:15" x14ac:dyDescent="0.3">
      <c r="A808" t="s">
        <v>2632</v>
      </c>
      <c r="B808" s="2">
        <v>45414</v>
      </c>
      <c r="C808" t="s">
        <v>875</v>
      </c>
      <c r="D808" t="s">
        <v>1716</v>
      </c>
      <c r="E808" t="s">
        <v>1782</v>
      </c>
      <c r="F808">
        <v>3</v>
      </c>
      <c r="G808">
        <f t="shared" si="48"/>
        <v>3</v>
      </c>
      <c r="H808">
        <v>654.47</v>
      </c>
      <c r="I808" s="14">
        <f t="shared" si="49"/>
        <v>654.47</v>
      </c>
      <c r="J808">
        <v>0.18</v>
      </c>
      <c r="K808" s="7">
        <f t="shared" si="50"/>
        <v>0.18</v>
      </c>
      <c r="L808" t="s">
        <v>1829</v>
      </c>
      <c r="M808">
        <v>1609.9962</v>
      </c>
      <c r="N808" s="14">
        <f t="shared" si="51"/>
        <v>1963.23</v>
      </c>
      <c r="O808" t="str">
        <f>VLOOKUP(E808,Store_Dim!$A$1:$E$21,3,FALSE)</f>
        <v>West</v>
      </c>
    </row>
    <row r="809" spans="1:15" x14ac:dyDescent="0.3">
      <c r="A809" t="s">
        <v>2633</v>
      </c>
      <c r="B809" s="2">
        <v>45734</v>
      </c>
      <c r="C809" t="s">
        <v>568</v>
      </c>
      <c r="D809" t="s">
        <v>1724</v>
      </c>
      <c r="E809" t="s">
        <v>1801</v>
      </c>
      <c r="F809">
        <v>2</v>
      </c>
      <c r="G809">
        <f t="shared" si="48"/>
        <v>2</v>
      </c>
      <c r="H809">
        <v>315.27</v>
      </c>
      <c r="I809" s="14">
        <f t="shared" si="49"/>
        <v>315.27</v>
      </c>
      <c r="J809">
        <v>0.23</v>
      </c>
      <c r="K809" s="7">
        <f t="shared" si="50"/>
        <v>0.23</v>
      </c>
      <c r="L809" t="s">
        <v>1824</v>
      </c>
      <c r="M809">
        <v>485.51580000000001</v>
      </c>
      <c r="N809" s="14">
        <f t="shared" si="51"/>
        <v>630.30999999999995</v>
      </c>
      <c r="O809" t="str">
        <f>VLOOKUP(E809,Store_Dim!$A$1:$E$21,3,FALSE)</f>
        <v>North</v>
      </c>
    </row>
    <row r="810" spans="1:15" x14ac:dyDescent="0.3">
      <c r="A810" t="s">
        <v>2634</v>
      </c>
      <c r="B810" s="2">
        <v>45623</v>
      </c>
      <c r="C810" t="s">
        <v>719</v>
      </c>
      <c r="D810" t="s">
        <v>1604</v>
      </c>
      <c r="E810" t="s">
        <v>1761</v>
      </c>
      <c r="F810">
        <v>1</v>
      </c>
      <c r="G810">
        <f t="shared" si="48"/>
        <v>1</v>
      </c>
      <c r="H810">
        <v>974.47</v>
      </c>
      <c r="I810" s="14">
        <f t="shared" si="49"/>
        <v>974.47</v>
      </c>
      <c r="J810">
        <v>0.05</v>
      </c>
      <c r="K810" s="7">
        <f t="shared" si="50"/>
        <v>0.05</v>
      </c>
      <c r="L810" t="s">
        <v>1824</v>
      </c>
      <c r="M810">
        <v>925.74649999999997</v>
      </c>
      <c r="N810" s="14">
        <f t="shared" si="51"/>
        <v>974.42000000000007</v>
      </c>
      <c r="O810" t="str">
        <f>VLOOKUP(E810,Store_Dim!$A$1:$E$21,3,FALSE)</f>
        <v>South</v>
      </c>
    </row>
    <row r="811" spans="1:15" x14ac:dyDescent="0.3">
      <c r="A811" t="s">
        <v>2635</v>
      </c>
      <c r="B811" s="2">
        <v>45340</v>
      </c>
      <c r="C811" t="s">
        <v>247</v>
      </c>
      <c r="D811" t="s">
        <v>1549</v>
      </c>
      <c r="E811" t="s">
        <v>1769</v>
      </c>
      <c r="F811">
        <v>2</v>
      </c>
      <c r="G811">
        <f t="shared" si="48"/>
        <v>2</v>
      </c>
      <c r="H811">
        <v>803.3</v>
      </c>
      <c r="I811" s="14">
        <f t="shared" si="49"/>
        <v>803.3</v>
      </c>
      <c r="J811">
        <v>0.17</v>
      </c>
      <c r="K811" s="7">
        <f t="shared" si="50"/>
        <v>0.17</v>
      </c>
      <c r="L811" t="s">
        <v>1824</v>
      </c>
      <c r="M811">
        <v>1333.4780000000001</v>
      </c>
      <c r="N811" s="14">
        <f t="shared" si="51"/>
        <v>1606.4299999999998</v>
      </c>
      <c r="O811" t="str">
        <f>VLOOKUP(E811,Store_Dim!$A$1:$E$21,3,FALSE)</f>
        <v>South</v>
      </c>
    </row>
    <row r="812" spans="1:15" x14ac:dyDescent="0.3">
      <c r="A812" t="s">
        <v>2636</v>
      </c>
      <c r="B812" s="2">
        <v>45447</v>
      </c>
      <c r="C812" t="s">
        <v>63</v>
      </c>
      <c r="D812" t="s">
        <v>1549</v>
      </c>
      <c r="E812" t="s">
        <v>1789</v>
      </c>
      <c r="F812">
        <v>4</v>
      </c>
      <c r="G812">
        <f t="shared" si="48"/>
        <v>4</v>
      </c>
      <c r="H812">
        <v>863.87</v>
      </c>
      <c r="I812" s="14">
        <f t="shared" si="49"/>
        <v>863.87</v>
      </c>
      <c r="J812">
        <v>0.21</v>
      </c>
      <c r="K812" s="7">
        <f t="shared" si="50"/>
        <v>0.21</v>
      </c>
      <c r="L812" t="s">
        <v>1829</v>
      </c>
      <c r="M812">
        <v>2729.8292000000001</v>
      </c>
      <c r="N812" s="14">
        <f t="shared" si="51"/>
        <v>3455.27</v>
      </c>
      <c r="O812" t="str">
        <f>VLOOKUP(E812,Store_Dim!$A$1:$E$21,3,FALSE)</f>
        <v>East</v>
      </c>
    </row>
    <row r="813" spans="1:15" x14ac:dyDescent="0.3">
      <c r="A813" t="s">
        <v>2637</v>
      </c>
      <c r="B813" s="2">
        <v>45513</v>
      </c>
      <c r="C813" t="s">
        <v>1446</v>
      </c>
      <c r="D813" t="s">
        <v>1708</v>
      </c>
      <c r="E813" t="s">
        <v>1810</v>
      </c>
      <c r="F813">
        <v>1</v>
      </c>
      <c r="G813">
        <f t="shared" si="48"/>
        <v>1</v>
      </c>
      <c r="H813">
        <v>450.11</v>
      </c>
      <c r="I813" s="14">
        <f t="shared" si="49"/>
        <v>450.11</v>
      </c>
      <c r="J813">
        <v>0.17</v>
      </c>
      <c r="K813" s="7">
        <f t="shared" si="50"/>
        <v>0.17</v>
      </c>
      <c r="L813" t="s">
        <v>1824</v>
      </c>
      <c r="M813">
        <v>373.59129999999999</v>
      </c>
      <c r="N813" s="14">
        <f t="shared" si="51"/>
        <v>449.94</v>
      </c>
      <c r="O813" t="str">
        <f>VLOOKUP(E813,Store_Dim!$A$1:$E$21,3,FALSE)</f>
        <v>East</v>
      </c>
    </row>
    <row r="814" spans="1:15" x14ac:dyDescent="0.3">
      <c r="A814" t="s">
        <v>2638</v>
      </c>
      <c r="B814" s="2">
        <v>45486</v>
      </c>
      <c r="C814" t="s">
        <v>740</v>
      </c>
      <c r="D814" t="s">
        <v>1684</v>
      </c>
      <c r="E814" t="s">
        <v>1797</v>
      </c>
      <c r="F814">
        <v>1</v>
      </c>
      <c r="G814">
        <f t="shared" si="48"/>
        <v>1</v>
      </c>
      <c r="H814">
        <v>289.82</v>
      </c>
      <c r="I814" s="14">
        <f t="shared" si="49"/>
        <v>289.82</v>
      </c>
      <c r="J814">
        <v>0.18</v>
      </c>
      <c r="K814" s="7">
        <f t="shared" si="50"/>
        <v>0.18</v>
      </c>
      <c r="L814" t="s">
        <v>1829</v>
      </c>
      <c r="M814">
        <v>237.6524</v>
      </c>
      <c r="N814" s="14">
        <f t="shared" si="51"/>
        <v>289.64</v>
      </c>
      <c r="O814" t="str">
        <f>VLOOKUP(E814,Store_Dim!$A$1:$E$21,3,FALSE)</f>
        <v>East</v>
      </c>
    </row>
    <row r="815" spans="1:15" x14ac:dyDescent="0.3">
      <c r="A815" t="s">
        <v>2639</v>
      </c>
      <c r="B815" s="2">
        <v>45890</v>
      </c>
      <c r="C815" t="s">
        <v>1050</v>
      </c>
      <c r="D815" t="s">
        <v>1656</v>
      </c>
      <c r="E815" t="s">
        <v>1789</v>
      </c>
      <c r="F815">
        <v>4</v>
      </c>
      <c r="G815">
        <f t="shared" si="48"/>
        <v>4</v>
      </c>
      <c r="H815">
        <v>250.64</v>
      </c>
      <c r="I815" s="14">
        <f t="shared" si="49"/>
        <v>250.64</v>
      </c>
      <c r="J815">
        <v>0.1</v>
      </c>
      <c r="K815" s="7">
        <f t="shared" si="50"/>
        <v>0.1</v>
      </c>
      <c r="L815" t="s">
        <v>1826</v>
      </c>
      <c r="M815">
        <v>902.30399999999997</v>
      </c>
      <c r="N815" s="14">
        <f t="shared" si="51"/>
        <v>1002.4599999999999</v>
      </c>
      <c r="O815" t="str">
        <f>VLOOKUP(E815,Store_Dim!$A$1:$E$21,3,FALSE)</f>
        <v>East</v>
      </c>
    </row>
    <row r="816" spans="1:15" x14ac:dyDescent="0.3">
      <c r="A816" t="s">
        <v>2640</v>
      </c>
      <c r="B816" s="2">
        <v>45876</v>
      </c>
      <c r="C816" t="s">
        <v>911</v>
      </c>
      <c r="D816" t="s">
        <v>1686</v>
      </c>
      <c r="E816" t="s">
        <v>1813</v>
      </c>
      <c r="F816">
        <v>4</v>
      </c>
      <c r="G816">
        <f t="shared" si="48"/>
        <v>4</v>
      </c>
      <c r="H816">
        <v>373.49</v>
      </c>
      <c r="I816" s="14">
        <f t="shared" si="49"/>
        <v>373.49</v>
      </c>
      <c r="J816">
        <v>0.16</v>
      </c>
      <c r="K816" s="7">
        <f t="shared" si="50"/>
        <v>0.16</v>
      </c>
      <c r="L816" t="s">
        <v>1829</v>
      </c>
      <c r="M816">
        <v>1254.9264000000001</v>
      </c>
      <c r="N816" s="14">
        <f t="shared" si="51"/>
        <v>1493.8</v>
      </c>
      <c r="O816" t="str">
        <f>VLOOKUP(E816,Store_Dim!$A$1:$E$21,3,FALSE)</f>
        <v>East</v>
      </c>
    </row>
    <row r="817" spans="1:15" x14ac:dyDescent="0.3">
      <c r="A817" t="s">
        <v>2641</v>
      </c>
      <c r="B817" s="2">
        <v>45398</v>
      </c>
      <c r="C817" t="s">
        <v>244</v>
      </c>
      <c r="D817" t="s">
        <v>1551</v>
      </c>
      <c r="E817" t="s">
        <v>1786</v>
      </c>
      <c r="F817">
        <v>4</v>
      </c>
      <c r="G817">
        <f t="shared" si="48"/>
        <v>4</v>
      </c>
      <c r="H817">
        <v>348.91</v>
      </c>
      <c r="I817" s="14">
        <f t="shared" si="49"/>
        <v>348.91</v>
      </c>
      <c r="J817">
        <v>0.18</v>
      </c>
      <c r="K817" s="7">
        <f t="shared" si="50"/>
        <v>0.18</v>
      </c>
      <c r="L817" t="s">
        <v>1826</v>
      </c>
      <c r="M817">
        <v>1144.4248</v>
      </c>
      <c r="N817" s="14">
        <f t="shared" si="51"/>
        <v>1395.46</v>
      </c>
      <c r="O817" t="str">
        <f>VLOOKUP(E817,Store_Dim!$A$1:$E$21,3,FALSE)</f>
        <v>South</v>
      </c>
    </row>
    <row r="818" spans="1:15" x14ac:dyDescent="0.3">
      <c r="A818" t="s">
        <v>2642</v>
      </c>
      <c r="B818" s="2">
        <v>45390</v>
      </c>
      <c r="C818" t="s">
        <v>387</v>
      </c>
      <c r="D818" t="s">
        <v>1736</v>
      </c>
      <c r="E818" t="s">
        <v>1807</v>
      </c>
      <c r="F818">
        <v>4</v>
      </c>
      <c r="G818">
        <f t="shared" si="48"/>
        <v>4</v>
      </c>
      <c r="H818">
        <v>212.96</v>
      </c>
      <c r="I818" s="14">
        <f t="shared" si="49"/>
        <v>212.96</v>
      </c>
      <c r="J818">
        <v>0.17</v>
      </c>
      <c r="K818" s="7">
        <f t="shared" si="50"/>
        <v>0.17</v>
      </c>
      <c r="L818" t="s">
        <v>1824</v>
      </c>
      <c r="M818">
        <v>707.02719999999999</v>
      </c>
      <c r="N818" s="14">
        <f t="shared" si="51"/>
        <v>851.67000000000007</v>
      </c>
      <c r="O818" t="str">
        <f>VLOOKUP(E818,Store_Dim!$A$1:$E$21,3,FALSE)</f>
        <v>North</v>
      </c>
    </row>
    <row r="819" spans="1:15" x14ac:dyDescent="0.3">
      <c r="A819" t="s">
        <v>2643</v>
      </c>
      <c r="B819" s="2">
        <v>45406</v>
      </c>
      <c r="C819" t="s">
        <v>625</v>
      </c>
      <c r="D819" t="s">
        <v>1602</v>
      </c>
      <c r="E819" t="s">
        <v>1813</v>
      </c>
      <c r="F819">
        <v>3</v>
      </c>
      <c r="G819">
        <f t="shared" si="48"/>
        <v>3</v>
      </c>
      <c r="H819">
        <v>871.34</v>
      </c>
      <c r="I819" s="14">
        <f t="shared" si="49"/>
        <v>871.34</v>
      </c>
      <c r="J819">
        <v>0.11</v>
      </c>
      <c r="K819" s="7">
        <f t="shared" si="50"/>
        <v>0.11</v>
      </c>
      <c r="L819" t="s">
        <v>1829</v>
      </c>
      <c r="M819">
        <v>2326.4778000000001</v>
      </c>
      <c r="N819" s="14">
        <f t="shared" si="51"/>
        <v>2613.91</v>
      </c>
      <c r="O819" t="str">
        <f>VLOOKUP(E819,Store_Dim!$A$1:$E$21,3,FALSE)</f>
        <v>East</v>
      </c>
    </row>
    <row r="820" spans="1:15" x14ac:dyDescent="0.3">
      <c r="A820" t="s">
        <v>2644</v>
      </c>
      <c r="B820" s="2">
        <v>45844</v>
      </c>
      <c r="C820" t="s">
        <v>356</v>
      </c>
      <c r="D820" t="s">
        <v>1736</v>
      </c>
      <c r="E820" t="s">
        <v>1752</v>
      </c>
      <c r="F820">
        <v>2</v>
      </c>
      <c r="G820">
        <f t="shared" si="48"/>
        <v>2</v>
      </c>
      <c r="H820">
        <v>698.94</v>
      </c>
      <c r="I820" s="14">
        <f t="shared" si="49"/>
        <v>698.94</v>
      </c>
      <c r="J820">
        <v>0.06</v>
      </c>
      <c r="K820" s="7">
        <f t="shared" si="50"/>
        <v>0.06</v>
      </c>
      <c r="L820" t="s">
        <v>1824</v>
      </c>
      <c r="M820">
        <v>1314.0072</v>
      </c>
      <c r="N820" s="14">
        <f t="shared" si="51"/>
        <v>1397.8200000000002</v>
      </c>
      <c r="O820" t="str">
        <f>VLOOKUP(E820,Store_Dim!$A$1:$E$21,3,FALSE)</f>
        <v>East</v>
      </c>
    </row>
    <row r="821" spans="1:15" x14ac:dyDescent="0.3">
      <c r="A821" t="s">
        <v>2645</v>
      </c>
      <c r="B821" s="2">
        <v>45697</v>
      </c>
      <c r="C821" t="s">
        <v>996</v>
      </c>
      <c r="D821" t="s">
        <v>1696</v>
      </c>
      <c r="E821" t="s">
        <v>1752</v>
      </c>
      <c r="F821">
        <v>1</v>
      </c>
      <c r="G821">
        <f t="shared" si="48"/>
        <v>1</v>
      </c>
      <c r="H821">
        <v>719.94</v>
      </c>
      <c r="I821" s="14">
        <f t="shared" si="49"/>
        <v>719.94</v>
      </c>
      <c r="J821">
        <v>0.23</v>
      </c>
      <c r="K821" s="7">
        <f t="shared" si="50"/>
        <v>0.23</v>
      </c>
      <c r="L821" t="s">
        <v>1829</v>
      </c>
      <c r="M821">
        <v>554.35380000000009</v>
      </c>
      <c r="N821" s="14">
        <f t="shared" si="51"/>
        <v>719.71</v>
      </c>
      <c r="O821" t="str">
        <f>VLOOKUP(E821,Store_Dim!$A$1:$E$21,3,FALSE)</f>
        <v>East</v>
      </c>
    </row>
    <row r="822" spans="1:15" x14ac:dyDescent="0.3">
      <c r="A822" t="s">
        <v>2646</v>
      </c>
      <c r="B822" s="2">
        <v>45607</v>
      </c>
      <c r="C822" t="s">
        <v>36</v>
      </c>
      <c r="D822" t="s">
        <v>1604</v>
      </c>
      <c r="E822" t="s">
        <v>1769</v>
      </c>
      <c r="F822">
        <v>2</v>
      </c>
      <c r="G822">
        <f t="shared" si="48"/>
        <v>2</v>
      </c>
      <c r="H822">
        <v>278.16000000000003</v>
      </c>
      <c r="I822" s="14">
        <f t="shared" si="49"/>
        <v>278.16000000000003</v>
      </c>
      <c r="J822">
        <v>0.22</v>
      </c>
      <c r="K822" s="7">
        <f t="shared" si="50"/>
        <v>0.22</v>
      </c>
      <c r="L822" t="s">
        <v>1826</v>
      </c>
      <c r="M822">
        <v>433.92960000000011</v>
      </c>
      <c r="N822" s="14">
        <f t="shared" si="51"/>
        <v>556.1</v>
      </c>
      <c r="O822" t="str">
        <f>VLOOKUP(E822,Store_Dim!$A$1:$E$21,3,FALSE)</f>
        <v>South</v>
      </c>
    </row>
    <row r="823" spans="1:15" x14ac:dyDescent="0.3">
      <c r="A823" t="s">
        <v>2647</v>
      </c>
      <c r="B823" s="2">
        <v>45307</v>
      </c>
      <c r="C823" t="s">
        <v>202</v>
      </c>
      <c r="D823" t="s">
        <v>1646</v>
      </c>
      <c r="E823" t="s">
        <v>1773</v>
      </c>
      <c r="F823">
        <v>1</v>
      </c>
      <c r="G823">
        <f t="shared" si="48"/>
        <v>1</v>
      </c>
      <c r="H823">
        <v>678.9</v>
      </c>
      <c r="I823" s="14">
        <f t="shared" si="49"/>
        <v>678.9</v>
      </c>
      <c r="J823">
        <v>0.17</v>
      </c>
      <c r="K823" s="7">
        <f t="shared" si="50"/>
        <v>0.17</v>
      </c>
      <c r="L823" t="s">
        <v>1824</v>
      </c>
      <c r="M823">
        <v>563.48699999999997</v>
      </c>
      <c r="N823" s="14">
        <f t="shared" si="51"/>
        <v>678.73</v>
      </c>
      <c r="O823" t="str">
        <f>VLOOKUP(E823,Store_Dim!$A$1:$E$21,3,FALSE)</f>
        <v>North</v>
      </c>
    </row>
    <row r="824" spans="1:15" x14ac:dyDescent="0.3">
      <c r="A824" t="s">
        <v>2648</v>
      </c>
      <c r="B824" s="2">
        <v>45520</v>
      </c>
      <c r="C824" t="s">
        <v>71</v>
      </c>
      <c r="D824" t="s">
        <v>1598</v>
      </c>
      <c r="E824" t="s">
        <v>1801</v>
      </c>
      <c r="F824">
        <v>4</v>
      </c>
      <c r="G824">
        <f t="shared" si="48"/>
        <v>4</v>
      </c>
      <c r="H824">
        <v>94.13</v>
      </c>
      <c r="I824" s="14">
        <f t="shared" si="49"/>
        <v>94.13</v>
      </c>
      <c r="J824">
        <v>0.15</v>
      </c>
      <c r="K824" s="7">
        <f t="shared" si="50"/>
        <v>0.15</v>
      </c>
      <c r="L824" t="s">
        <v>1824</v>
      </c>
      <c r="M824">
        <v>320.04199999999997</v>
      </c>
      <c r="N824" s="14">
        <f t="shared" si="51"/>
        <v>376.37</v>
      </c>
      <c r="O824" t="str">
        <f>VLOOKUP(E824,Store_Dim!$A$1:$E$21,3,FALSE)</f>
        <v>North</v>
      </c>
    </row>
    <row r="825" spans="1:15" x14ac:dyDescent="0.3">
      <c r="A825" t="s">
        <v>2649</v>
      </c>
      <c r="B825" s="2">
        <v>45933</v>
      </c>
      <c r="C825" t="s">
        <v>1365</v>
      </c>
      <c r="D825" t="s">
        <v>1636</v>
      </c>
      <c r="E825" t="s">
        <v>1757</v>
      </c>
      <c r="F825">
        <v>4</v>
      </c>
      <c r="G825">
        <f t="shared" si="48"/>
        <v>4</v>
      </c>
      <c r="H825">
        <v>415.02</v>
      </c>
      <c r="I825" s="14">
        <f t="shared" si="49"/>
        <v>415.02</v>
      </c>
      <c r="J825">
        <v>0.01</v>
      </c>
      <c r="K825" s="7">
        <f t="shared" si="50"/>
        <v>0.01</v>
      </c>
      <c r="L825" t="s">
        <v>1826</v>
      </c>
      <c r="M825">
        <v>1643.4792</v>
      </c>
      <c r="N825" s="14">
        <f t="shared" si="51"/>
        <v>1660.07</v>
      </c>
      <c r="O825" t="str">
        <f>VLOOKUP(E825,Store_Dim!$A$1:$E$21,3,FALSE)</f>
        <v>North</v>
      </c>
    </row>
    <row r="826" spans="1:15" x14ac:dyDescent="0.3">
      <c r="A826" t="s">
        <v>2650</v>
      </c>
      <c r="B826" s="2">
        <v>45841</v>
      </c>
      <c r="C826" t="s">
        <v>195</v>
      </c>
      <c r="D826" t="s">
        <v>1570</v>
      </c>
      <c r="E826" t="s">
        <v>1769</v>
      </c>
      <c r="F826">
        <v>4</v>
      </c>
      <c r="G826">
        <f t="shared" si="48"/>
        <v>4</v>
      </c>
      <c r="H826">
        <v>780.07</v>
      </c>
      <c r="I826" s="14">
        <f t="shared" si="49"/>
        <v>780.07</v>
      </c>
      <c r="J826">
        <v>0.03</v>
      </c>
      <c r="K826" s="7">
        <f t="shared" si="50"/>
        <v>0.03</v>
      </c>
      <c r="L826" t="s">
        <v>1824</v>
      </c>
      <c r="M826">
        <v>3026.6716000000001</v>
      </c>
      <c r="N826" s="14">
        <f t="shared" si="51"/>
        <v>3120.25</v>
      </c>
      <c r="O826" t="str">
        <f>VLOOKUP(E826,Store_Dim!$A$1:$E$21,3,FALSE)</f>
        <v>South</v>
      </c>
    </row>
    <row r="827" spans="1:15" x14ac:dyDescent="0.3">
      <c r="A827" t="s">
        <v>2651</v>
      </c>
      <c r="B827" s="2">
        <v>45877</v>
      </c>
      <c r="C827" t="s">
        <v>1328</v>
      </c>
      <c r="D827" t="s">
        <v>1622</v>
      </c>
      <c r="E827" t="s">
        <v>1801</v>
      </c>
      <c r="F827">
        <v>4</v>
      </c>
      <c r="G827">
        <f t="shared" si="48"/>
        <v>4</v>
      </c>
      <c r="H827">
        <v>184.57</v>
      </c>
      <c r="I827" s="14">
        <f t="shared" si="49"/>
        <v>184.57</v>
      </c>
      <c r="J827">
        <v>0.28000000000000003</v>
      </c>
      <c r="K827" s="7">
        <f t="shared" si="50"/>
        <v>0.28000000000000003</v>
      </c>
      <c r="L827" t="s">
        <v>1824</v>
      </c>
      <c r="M827">
        <v>531.5616</v>
      </c>
      <c r="N827" s="14">
        <f t="shared" si="51"/>
        <v>738</v>
      </c>
      <c r="O827" t="str">
        <f>VLOOKUP(E827,Store_Dim!$A$1:$E$21,3,FALSE)</f>
        <v>North</v>
      </c>
    </row>
    <row r="828" spans="1:15" x14ac:dyDescent="0.3">
      <c r="A828" t="s">
        <v>2652</v>
      </c>
      <c r="B828" s="2">
        <v>45532</v>
      </c>
      <c r="C828" t="s">
        <v>911</v>
      </c>
      <c r="D828" t="s">
        <v>1678</v>
      </c>
      <c r="E828" t="s">
        <v>1769</v>
      </c>
      <c r="F828">
        <v>4</v>
      </c>
      <c r="G828">
        <f t="shared" si="48"/>
        <v>4</v>
      </c>
      <c r="H828">
        <v>277.58</v>
      </c>
      <c r="I828" s="14">
        <f t="shared" si="49"/>
        <v>277.58</v>
      </c>
      <c r="J828">
        <v>0.22</v>
      </c>
      <c r="K828" s="7">
        <f t="shared" si="50"/>
        <v>0.22</v>
      </c>
      <c r="L828" t="s">
        <v>1826</v>
      </c>
      <c r="M828">
        <v>866.04959999999994</v>
      </c>
      <c r="N828" s="14">
        <f t="shared" si="51"/>
        <v>1110.0999999999999</v>
      </c>
      <c r="O828" t="str">
        <f>VLOOKUP(E828,Store_Dim!$A$1:$E$21,3,FALSE)</f>
        <v>South</v>
      </c>
    </row>
    <row r="829" spans="1:15" x14ac:dyDescent="0.3">
      <c r="A829" t="s">
        <v>2653</v>
      </c>
      <c r="B829" s="2">
        <v>45734</v>
      </c>
      <c r="C829" t="s">
        <v>369</v>
      </c>
      <c r="D829" t="s">
        <v>1610</v>
      </c>
      <c r="E829" t="s">
        <v>1766</v>
      </c>
      <c r="F829">
        <v>1</v>
      </c>
      <c r="G829">
        <f t="shared" si="48"/>
        <v>1</v>
      </c>
      <c r="H829">
        <v>36.799999999999997</v>
      </c>
      <c r="I829" s="14">
        <f t="shared" si="49"/>
        <v>36.799999999999997</v>
      </c>
      <c r="J829">
        <v>0.18</v>
      </c>
      <c r="K829" s="7">
        <f t="shared" si="50"/>
        <v>0.18</v>
      </c>
      <c r="L829" t="s">
        <v>1824</v>
      </c>
      <c r="M829">
        <v>30.175999999999998</v>
      </c>
      <c r="N829" s="14">
        <f t="shared" si="51"/>
        <v>36.619999999999997</v>
      </c>
      <c r="O829" t="str">
        <f>VLOOKUP(E829,Store_Dim!$A$1:$E$21,3,FALSE)</f>
        <v>North</v>
      </c>
    </row>
    <row r="830" spans="1:15" x14ac:dyDescent="0.3">
      <c r="A830" t="s">
        <v>2654</v>
      </c>
      <c r="B830" s="2">
        <v>45809</v>
      </c>
      <c r="C830" t="s">
        <v>1115</v>
      </c>
      <c r="D830" t="s">
        <v>1724</v>
      </c>
      <c r="E830" t="s">
        <v>1776</v>
      </c>
      <c r="F830">
        <v>1</v>
      </c>
      <c r="G830">
        <f t="shared" si="48"/>
        <v>1</v>
      </c>
      <c r="H830">
        <v>539.37</v>
      </c>
      <c r="I830" s="14">
        <f t="shared" si="49"/>
        <v>539.37</v>
      </c>
      <c r="J830">
        <v>0.14000000000000001</v>
      </c>
      <c r="K830" s="7">
        <f t="shared" si="50"/>
        <v>0.14000000000000001</v>
      </c>
      <c r="L830" t="s">
        <v>1824</v>
      </c>
      <c r="M830">
        <v>463.85820000000001</v>
      </c>
      <c r="N830" s="14">
        <f t="shared" si="51"/>
        <v>539.23</v>
      </c>
      <c r="O830" t="str">
        <f>VLOOKUP(E830,Store_Dim!$A$1:$E$21,3,FALSE)</f>
        <v>East</v>
      </c>
    </row>
    <row r="831" spans="1:15" x14ac:dyDescent="0.3">
      <c r="A831" t="s">
        <v>2655</v>
      </c>
      <c r="B831" s="2">
        <v>45760</v>
      </c>
      <c r="C831" t="s">
        <v>321</v>
      </c>
      <c r="D831" t="s">
        <v>1588</v>
      </c>
      <c r="E831" t="s">
        <v>1810</v>
      </c>
      <c r="F831">
        <v>1</v>
      </c>
      <c r="G831">
        <f t="shared" si="48"/>
        <v>1</v>
      </c>
      <c r="H831">
        <v>27.83</v>
      </c>
      <c r="I831" s="14">
        <f t="shared" si="49"/>
        <v>27.83</v>
      </c>
      <c r="J831">
        <v>0.3</v>
      </c>
      <c r="K831" s="7">
        <f t="shared" si="50"/>
        <v>0.3</v>
      </c>
      <c r="L831" t="s">
        <v>1826</v>
      </c>
      <c r="M831">
        <v>19.481000000000002</v>
      </c>
      <c r="N831" s="14">
        <f t="shared" si="51"/>
        <v>27.529999999999998</v>
      </c>
      <c r="O831" t="str">
        <f>VLOOKUP(E831,Store_Dim!$A$1:$E$21,3,FALSE)</f>
        <v>East</v>
      </c>
    </row>
    <row r="832" spans="1:15" x14ac:dyDescent="0.3">
      <c r="A832" t="s">
        <v>2656</v>
      </c>
      <c r="B832" s="2">
        <v>45456</v>
      </c>
      <c r="C832" t="s">
        <v>899</v>
      </c>
      <c r="D832" t="s">
        <v>1688</v>
      </c>
      <c r="E832" t="s">
        <v>1769</v>
      </c>
      <c r="F832">
        <v>3</v>
      </c>
      <c r="G832">
        <f t="shared" si="48"/>
        <v>3</v>
      </c>
      <c r="H832">
        <v>698.72</v>
      </c>
      <c r="I832" s="14">
        <f t="shared" si="49"/>
        <v>698.72</v>
      </c>
      <c r="J832">
        <v>0.28000000000000003</v>
      </c>
      <c r="K832" s="7">
        <f t="shared" si="50"/>
        <v>0.28000000000000003</v>
      </c>
      <c r="L832" t="s">
        <v>1829</v>
      </c>
      <c r="M832">
        <v>1509.2352000000001</v>
      </c>
      <c r="N832" s="14">
        <f t="shared" si="51"/>
        <v>2095.8799999999997</v>
      </c>
      <c r="O832" t="str">
        <f>VLOOKUP(E832,Store_Dim!$A$1:$E$21,3,FALSE)</f>
        <v>South</v>
      </c>
    </row>
    <row r="833" spans="1:15" x14ac:dyDescent="0.3">
      <c r="A833" t="s">
        <v>2657</v>
      </c>
      <c r="B833" s="2">
        <v>45698</v>
      </c>
      <c r="C833" t="s">
        <v>59</v>
      </c>
      <c r="D833" t="s">
        <v>1700</v>
      </c>
      <c r="E833" t="s">
        <v>1797</v>
      </c>
      <c r="F833">
        <v>4</v>
      </c>
      <c r="G833">
        <f t="shared" si="48"/>
        <v>4</v>
      </c>
      <c r="H833">
        <v>528.23</v>
      </c>
      <c r="I833" s="14">
        <f t="shared" si="49"/>
        <v>528.23</v>
      </c>
      <c r="J833">
        <v>0.15</v>
      </c>
      <c r="K833" s="7">
        <f t="shared" si="50"/>
        <v>0.15</v>
      </c>
      <c r="L833" t="s">
        <v>1829</v>
      </c>
      <c r="M833">
        <v>1795.982</v>
      </c>
      <c r="N833" s="14">
        <f t="shared" si="51"/>
        <v>2112.77</v>
      </c>
      <c r="O833" t="str">
        <f>VLOOKUP(E833,Store_Dim!$A$1:$E$21,3,FALSE)</f>
        <v>East</v>
      </c>
    </row>
    <row r="834" spans="1:15" x14ac:dyDescent="0.3">
      <c r="A834" t="s">
        <v>2658</v>
      </c>
      <c r="B834" s="2">
        <v>45548</v>
      </c>
      <c r="C834" t="s">
        <v>1513</v>
      </c>
      <c r="D834" t="s">
        <v>1640</v>
      </c>
      <c r="E834" t="s">
        <v>1804</v>
      </c>
      <c r="F834">
        <v>2</v>
      </c>
      <c r="G834">
        <f t="shared" si="48"/>
        <v>2</v>
      </c>
      <c r="H834">
        <v>780.9</v>
      </c>
      <c r="I834" s="14">
        <f t="shared" si="49"/>
        <v>780.9</v>
      </c>
      <c r="J834">
        <v>0.24</v>
      </c>
      <c r="K834" s="7">
        <f t="shared" si="50"/>
        <v>0.24</v>
      </c>
      <c r="L834" t="s">
        <v>1826</v>
      </c>
      <c r="M834">
        <v>1186.9680000000001</v>
      </c>
      <c r="N834" s="14">
        <f t="shared" si="51"/>
        <v>1561.56</v>
      </c>
      <c r="O834" t="str">
        <f>VLOOKUP(E834,Store_Dim!$A$1:$E$21,3,FALSE)</f>
        <v>West</v>
      </c>
    </row>
    <row r="835" spans="1:15" x14ac:dyDescent="0.3">
      <c r="A835" t="s">
        <v>2659</v>
      </c>
      <c r="B835" s="2">
        <v>45236</v>
      </c>
      <c r="C835" t="s">
        <v>595</v>
      </c>
      <c r="D835" t="s">
        <v>1590</v>
      </c>
      <c r="E835" t="s">
        <v>1799</v>
      </c>
      <c r="F835">
        <v>1</v>
      </c>
      <c r="G835">
        <f t="shared" ref="G835:G898" si="52">IF(F835="",1,F835)</f>
        <v>1</v>
      </c>
      <c r="H835">
        <v>977.97</v>
      </c>
      <c r="I835" s="14">
        <f t="shared" ref="I835:I898" si="53">IF(ISBLANK(H835),AVERAGE($H$2:$H$2001),H835)</f>
        <v>977.97</v>
      </c>
      <c r="J835">
        <v>0.06</v>
      </c>
      <c r="K835" s="7">
        <f t="shared" ref="K835:K898" si="54">IF(ISBLANK(J835),AVERAGE($J$2:$J$2001),J835)</f>
        <v>0.06</v>
      </c>
      <c r="L835" t="s">
        <v>1829</v>
      </c>
      <c r="M835">
        <v>919.29179999999997</v>
      </c>
      <c r="N835" s="14">
        <f t="shared" ref="N835:N898" si="55">(I835*G835)-J835</f>
        <v>977.91000000000008</v>
      </c>
      <c r="O835" t="str">
        <f>VLOOKUP(E835,Store_Dim!$A$1:$E$21,3,FALSE)</f>
        <v>South</v>
      </c>
    </row>
    <row r="836" spans="1:15" x14ac:dyDescent="0.3">
      <c r="A836" t="s">
        <v>2660</v>
      </c>
      <c r="B836" s="2">
        <v>45310</v>
      </c>
      <c r="C836" t="s">
        <v>1154</v>
      </c>
      <c r="D836" t="s">
        <v>1714</v>
      </c>
      <c r="E836" t="s">
        <v>1794</v>
      </c>
      <c r="F836">
        <v>4</v>
      </c>
      <c r="G836">
        <f t="shared" si="52"/>
        <v>4</v>
      </c>
      <c r="H836">
        <v>354.65</v>
      </c>
      <c r="I836" s="14">
        <f t="shared" si="53"/>
        <v>354.65</v>
      </c>
      <c r="J836">
        <v>0.19</v>
      </c>
      <c r="K836" s="7">
        <f t="shared" si="54"/>
        <v>0.19</v>
      </c>
      <c r="L836" t="s">
        <v>1824</v>
      </c>
      <c r="M836">
        <v>1149.066</v>
      </c>
      <c r="N836" s="14">
        <f t="shared" si="55"/>
        <v>1418.4099999999999</v>
      </c>
      <c r="O836" t="str">
        <f>VLOOKUP(E836,Store_Dim!$A$1:$E$21,3,FALSE)</f>
        <v>North</v>
      </c>
    </row>
    <row r="837" spans="1:15" x14ac:dyDescent="0.3">
      <c r="A837" t="s">
        <v>2661</v>
      </c>
      <c r="B837" s="2">
        <v>45376</v>
      </c>
      <c r="C837" t="s">
        <v>899</v>
      </c>
      <c r="D837" t="s">
        <v>1684</v>
      </c>
      <c r="E837" t="s">
        <v>1813</v>
      </c>
      <c r="F837">
        <v>1</v>
      </c>
      <c r="G837">
        <f t="shared" si="52"/>
        <v>1</v>
      </c>
      <c r="H837">
        <v>671.62</v>
      </c>
      <c r="I837" s="14">
        <f t="shared" si="53"/>
        <v>671.62</v>
      </c>
      <c r="J837">
        <v>0.09</v>
      </c>
      <c r="K837" s="7">
        <f t="shared" si="54"/>
        <v>0.09</v>
      </c>
      <c r="L837" t="s">
        <v>1829</v>
      </c>
      <c r="M837">
        <v>611.17420000000004</v>
      </c>
      <c r="N837" s="14">
        <f t="shared" si="55"/>
        <v>671.53</v>
      </c>
      <c r="O837" t="str">
        <f>VLOOKUP(E837,Store_Dim!$A$1:$E$21,3,FALSE)</f>
        <v>East</v>
      </c>
    </row>
    <row r="838" spans="1:15" x14ac:dyDescent="0.3">
      <c r="A838" t="s">
        <v>2662</v>
      </c>
      <c r="B838" s="2">
        <v>45914</v>
      </c>
      <c r="C838" t="s">
        <v>999</v>
      </c>
      <c r="D838" t="s">
        <v>1712</v>
      </c>
      <c r="E838" t="s">
        <v>1766</v>
      </c>
      <c r="F838">
        <v>1</v>
      </c>
      <c r="G838">
        <f t="shared" si="52"/>
        <v>1</v>
      </c>
      <c r="H838">
        <v>867.32</v>
      </c>
      <c r="I838" s="14">
        <f t="shared" si="53"/>
        <v>867.32</v>
      </c>
      <c r="J838">
        <v>0.28999999999999998</v>
      </c>
      <c r="K838" s="7">
        <f t="shared" si="54"/>
        <v>0.28999999999999998</v>
      </c>
      <c r="L838" t="s">
        <v>1826</v>
      </c>
      <c r="M838">
        <v>615.79719999999998</v>
      </c>
      <c r="N838" s="14">
        <f t="shared" si="55"/>
        <v>867.03000000000009</v>
      </c>
      <c r="O838" t="str">
        <f>VLOOKUP(E838,Store_Dim!$A$1:$E$21,3,FALSE)</f>
        <v>North</v>
      </c>
    </row>
    <row r="839" spans="1:15" x14ac:dyDescent="0.3">
      <c r="A839" t="s">
        <v>2663</v>
      </c>
      <c r="B839" s="2">
        <v>45336</v>
      </c>
      <c r="C839" t="s">
        <v>295</v>
      </c>
      <c r="D839" t="s">
        <v>1568</v>
      </c>
      <c r="E839" t="s">
        <v>1794</v>
      </c>
      <c r="F839">
        <v>3</v>
      </c>
      <c r="G839">
        <f t="shared" si="52"/>
        <v>3</v>
      </c>
      <c r="H839">
        <v>240.27</v>
      </c>
      <c r="I839" s="14">
        <f t="shared" si="53"/>
        <v>240.27</v>
      </c>
      <c r="J839">
        <v>0.15</v>
      </c>
      <c r="K839" s="7">
        <f t="shared" si="54"/>
        <v>0.15</v>
      </c>
      <c r="L839" t="s">
        <v>1826</v>
      </c>
      <c r="M839">
        <v>612.68850000000009</v>
      </c>
      <c r="N839" s="14">
        <f t="shared" si="55"/>
        <v>720.66000000000008</v>
      </c>
      <c r="O839" t="str">
        <f>VLOOKUP(E839,Store_Dim!$A$1:$E$21,3,FALSE)</f>
        <v>North</v>
      </c>
    </row>
    <row r="840" spans="1:15" x14ac:dyDescent="0.3">
      <c r="A840" t="s">
        <v>2664</v>
      </c>
      <c r="B840" s="2">
        <v>45728</v>
      </c>
      <c r="C840" t="s">
        <v>275</v>
      </c>
      <c r="D840" t="s">
        <v>1604</v>
      </c>
      <c r="E840" t="s">
        <v>1804</v>
      </c>
      <c r="F840">
        <v>2</v>
      </c>
      <c r="G840">
        <f t="shared" si="52"/>
        <v>2</v>
      </c>
      <c r="H840">
        <v>619.12</v>
      </c>
      <c r="I840" s="14">
        <f t="shared" si="53"/>
        <v>619.12</v>
      </c>
      <c r="J840">
        <v>0.28000000000000003</v>
      </c>
      <c r="K840" s="7">
        <f t="shared" si="54"/>
        <v>0.28000000000000003</v>
      </c>
      <c r="L840" t="s">
        <v>1829</v>
      </c>
      <c r="M840">
        <v>891.53279999999995</v>
      </c>
      <c r="N840" s="14">
        <f t="shared" si="55"/>
        <v>1237.96</v>
      </c>
      <c r="O840" t="str">
        <f>VLOOKUP(E840,Store_Dim!$A$1:$E$21,3,FALSE)</f>
        <v>West</v>
      </c>
    </row>
    <row r="841" spans="1:15" x14ac:dyDescent="0.3">
      <c r="A841" t="s">
        <v>2665</v>
      </c>
      <c r="B841" s="2">
        <v>45755</v>
      </c>
      <c r="C841" t="s">
        <v>693</v>
      </c>
      <c r="D841" t="s">
        <v>1722</v>
      </c>
      <c r="E841" t="s">
        <v>1752</v>
      </c>
      <c r="F841">
        <v>3</v>
      </c>
      <c r="G841">
        <f t="shared" si="52"/>
        <v>3</v>
      </c>
      <c r="H841">
        <v>693.42</v>
      </c>
      <c r="I841" s="14">
        <f t="shared" si="53"/>
        <v>693.42</v>
      </c>
      <c r="J841">
        <v>0.08</v>
      </c>
      <c r="K841" s="7">
        <f t="shared" si="54"/>
        <v>0.08</v>
      </c>
      <c r="L841" t="s">
        <v>1826</v>
      </c>
      <c r="M841">
        <v>1913.8391999999999</v>
      </c>
      <c r="N841" s="14">
        <f t="shared" si="55"/>
        <v>2080.1799999999998</v>
      </c>
      <c r="O841" t="str">
        <f>VLOOKUP(E841,Store_Dim!$A$1:$E$21,3,FALSE)</f>
        <v>East</v>
      </c>
    </row>
    <row r="842" spans="1:15" x14ac:dyDescent="0.3">
      <c r="A842" t="s">
        <v>2666</v>
      </c>
      <c r="B842" s="2">
        <v>45695</v>
      </c>
      <c r="C842" t="s">
        <v>381</v>
      </c>
      <c r="D842" t="s">
        <v>1644</v>
      </c>
      <c r="E842" t="s">
        <v>1789</v>
      </c>
      <c r="F842">
        <v>4</v>
      </c>
      <c r="G842">
        <f t="shared" si="52"/>
        <v>4</v>
      </c>
      <c r="H842">
        <v>751.63</v>
      </c>
      <c r="I842" s="14">
        <f t="shared" si="53"/>
        <v>751.63</v>
      </c>
      <c r="J842">
        <v>0.28000000000000003</v>
      </c>
      <c r="K842" s="7">
        <f t="shared" si="54"/>
        <v>0.28000000000000003</v>
      </c>
      <c r="L842" t="s">
        <v>1829</v>
      </c>
      <c r="M842">
        <v>2164.6943999999999</v>
      </c>
      <c r="N842" s="14">
        <f t="shared" si="55"/>
        <v>3006.24</v>
      </c>
      <c r="O842" t="str">
        <f>VLOOKUP(E842,Store_Dim!$A$1:$E$21,3,FALSE)</f>
        <v>East</v>
      </c>
    </row>
    <row r="843" spans="1:15" x14ac:dyDescent="0.3">
      <c r="A843" t="s">
        <v>2667</v>
      </c>
      <c r="B843" s="2">
        <v>45380</v>
      </c>
      <c r="C843" t="s">
        <v>387</v>
      </c>
      <c r="D843" t="s">
        <v>1610</v>
      </c>
      <c r="E843" t="s">
        <v>1801</v>
      </c>
      <c r="F843">
        <v>3</v>
      </c>
      <c r="G843">
        <f t="shared" si="52"/>
        <v>3</v>
      </c>
      <c r="H843">
        <v>108.14</v>
      </c>
      <c r="I843" s="14">
        <f t="shared" si="53"/>
        <v>108.14</v>
      </c>
      <c r="J843">
        <v>0.19</v>
      </c>
      <c r="K843" s="7">
        <f t="shared" si="54"/>
        <v>0.19</v>
      </c>
      <c r="L843" t="s">
        <v>1829</v>
      </c>
      <c r="M843">
        <v>262.78019999999998</v>
      </c>
      <c r="N843" s="14">
        <f t="shared" si="55"/>
        <v>324.23</v>
      </c>
      <c r="O843" t="str">
        <f>VLOOKUP(E843,Store_Dim!$A$1:$E$21,3,FALSE)</f>
        <v>North</v>
      </c>
    </row>
    <row r="844" spans="1:15" x14ac:dyDescent="0.3">
      <c r="A844" t="s">
        <v>2668</v>
      </c>
      <c r="B844" s="2">
        <v>45446</v>
      </c>
      <c r="C844" t="s">
        <v>818</v>
      </c>
      <c r="D844" t="s">
        <v>1602</v>
      </c>
      <c r="E844" t="s">
        <v>1769</v>
      </c>
      <c r="F844">
        <v>1</v>
      </c>
      <c r="G844">
        <f t="shared" si="52"/>
        <v>1</v>
      </c>
      <c r="H844">
        <v>964.11</v>
      </c>
      <c r="I844" s="14">
        <f t="shared" si="53"/>
        <v>964.11</v>
      </c>
      <c r="J844">
        <v>0.17</v>
      </c>
      <c r="K844" s="7">
        <f t="shared" si="54"/>
        <v>0.17</v>
      </c>
      <c r="L844" t="s">
        <v>1829</v>
      </c>
      <c r="M844">
        <v>800.21129999999994</v>
      </c>
      <c r="N844" s="14">
        <f t="shared" si="55"/>
        <v>963.94</v>
      </c>
      <c r="O844" t="str">
        <f>VLOOKUP(E844,Store_Dim!$A$1:$E$21,3,FALSE)</f>
        <v>South</v>
      </c>
    </row>
    <row r="845" spans="1:15" x14ac:dyDescent="0.3">
      <c r="A845" t="s">
        <v>2669</v>
      </c>
      <c r="B845" s="2">
        <v>45525</v>
      </c>
      <c r="C845" t="s">
        <v>449</v>
      </c>
      <c r="D845" t="s">
        <v>1586</v>
      </c>
      <c r="E845" t="s">
        <v>1752</v>
      </c>
      <c r="F845">
        <v>1</v>
      </c>
      <c r="G845">
        <f t="shared" si="52"/>
        <v>1</v>
      </c>
      <c r="H845">
        <v>346.2</v>
      </c>
      <c r="I845" s="14">
        <f t="shared" si="53"/>
        <v>346.2</v>
      </c>
      <c r="J845">
        <v>0.28999999999999998</v>
      </c>
      <c r="K845" s="7">
        <f t="shared" si="54"/>
        <v>0.28999999999999998</v>
      </c>
      <c r="L845" t="s">
        <v>1824</v>
      </c>
      <c r="M845">
        <v>245.80199999999999</v>
      </c>
      <c r="N845" s="14">
        <f t="shared" si="55"/>
        <v>345.90999999999997</v>
      </c>
      <c r="O845" t="str">
        <f>VLOOKUP(E845,Store_Dim!$A$1:$E$21,3,FALSE)</f>
        <v>East</v>
      </c>
    </row>
    <row r="846" spans="1:15" x14ac:dyDescent="0.3">
      <c r="A846" t="s">
        <v>2670</v>
      </c>
      <c r="B846" s="2">
        <v>45527</v>
      </c>
      <c r="C846" t="s">
        <v>1411</v>
      </c>
      <c r="D846" t="s">
        <v>1634</v>
      </c>
      <c r="E846" t="s">
        <v>1801</v>
      </c>
      <c r="F846">
        <v>3</v>
      </c>
      <c r="G846">
        <f t="shared" si="52"/>
        <v>3</v>
      </c>
      <c r="H846">
        <v>791.75</v>
      </c>
      <c r="I846" s="14">
        <f t="shared" si="53"/>
        <v>791.75</v>
      </c>
      <c r="J846">
        <v>0.28999999999999998</v>
      </c>
      <c r="K846" s="7">
        <f t="shared" si="54"/>
        <v>0.28999999999999998</v>
      </c>
      <c r="L846" t="s">
        <v>1824</v>
      </c>
      <c r="M846">
        <v>1686.4275</v>
      </c>
      <c r="N846" s="14">
        <f t="shared" si="55"/>
        <v>2374.96</v>
      </c>
      <c r="O846" t="str">
        <f>VLOOKUP(E846,Store_Dim!$A$1:$E$21,3,FALSE)</f>
        <v>North</v>
      </c>
    </row>
    <row r="847" spans="1:15" x14ac:dyDescent="0.3">
      <c r="A847" t="s">
        <v>2671</v>
      </c>
      <c r="B847" s="2">
        <v>45265</v>
      </c>
      <c r="C847" t="s">
        <v>1005</v>
      </c>
      <c r="D847" t="s">
        <v>1626</v>
      </c>
      <c r="E847" t="s">
        <v>1797</v>
      </c>
      <c r="F847">
        <v>1</v>
      </c>
      <c r="G847">
        <f t="shared" si="52"/>
        <v>1</v>
      </c>
      <c r="H847">
        <v>529.84</v>
      </c>
      <c r="I847" s="14">
        <f t="shared" si="53"/>
        <v>529.84</v>
      </c>
      <c r="J847">
        <v>0.13</v>
      </c>
      <c r="K847" s="7">
        <f t="shared" si="54"/>
        <v>0.13</v>
      </c>
      <c r="L847" t="s">
        <v>1826</v>
      </c>
      <c r="M847">
        <v>460.96080000000001</v>
      </c>
      <c r="N847" s="14">
        <f t="shared" si="55"/>
        <v>529.71</v>
      </c>
      <c r="O847" t="str">
        <f>VLOOKUP(E847,Store_Dim!$A$1:$E$21,3,FALSE)</f>
        <v>East</v>
      </c>
    </row>
    <row r="848" spans="1:15" x14ac:dyDescent="0.3">
      <c r="A848" t="s">
        <v>2672</v>
      </c>
      <c r="B848" s="2">
        <v>45936</v>
      </c>
      <c r="C848" t="s">
        <v>1452</v>
      </c>
      <c r="D848" t="s">
        <v>1656</v>
      </c>
      <c r="E848" t="s">
        <v>1766</v>
      </c>
      <c r="F848">
        <v>3</v>
      </c>
      <c r="G848">
        <f t="shared" si="52"/>
        <v>3</v>
      </c>
      <c r="H848">
        <v>582.57000000000005</v>
      </c>
      <c r="I848" s="14">
        <f t="shared" si="53"/>
        <v>582.57000000000005</v>
      </c>
      <c r="J848">
        <v>0.11</v>
      </c>
      <c r="K848" s="7">
        <f t="shared" si="54"/>
        <v>0.11</v>
      </c>
      <c r="L848" t="s">
        <v>1826</v>
      </c>
      <c r="M848">
        <v>1555.4619</v>
      </c>
      <c r="N848" s="14">
        <f t="shared" si="55"/>
        <v>1747.6000000000001</v>
      </c>
      <c r="O848" t="str">
        <f>VLOOKUP(E848,Store_Dim!$A$1:$E$21,3,FALSE)</f>
        <v>North</v>
      </c>
    </row>
    <row r="849" spans="1:15" x14ac:dyDescent="0.3">
      <c r="A849" t="s">
        <v>2673</v>
      </c>
      <c r="B849" s="2">
        <v>45242</v>
      </c>
      <c r="C849" t="s">
        <v>687</v>
      </c>
      <c r="D849" t="s">
        <v>1738</v>
      </c>
      <c r="E849" t="s">
        <v>1807</v>
      </c>
      <c r="F849">
        <v>1</v>
      </c>
      <c r="G849">
        <f t="shared" si="52"/>
        <v>1</v>
      </c>
      <c r="H849">
        <v>219.81</v>
      </c>
      <c r="I849" s="14">
        <f t="shared" si="53"/>
        <v>219.81</v>
      </c>
      <c r="J849">
        <v>0.22</v>
      </c>
      <c r="K849" s="7">
        <f t="shared" si="54"/>
        <v>0.22</v>
      </c>
      <c r="L849" t="s">
        <v>1829</v>
      </c>
      <c r="M849">
        <v>171.45179999999999</v>
      </c>
      <c r="N849" s="14">
        <f t="shared" si="55"/>
        <v>219.59</v>
      </c>
      <c r="O849" t="str">
        <f>VLOOKUP(E849,Store_Dim!$A$1:$E$21,3,FALSE)</f>
        <v>North</v>
      </c>
    </row>
    <row r="850" spans="1:15" x14ac:dyDescent="0.3">
      <c r="A850" t="s">
        <v>2674</v>
      </c>
      <c r="B850" s="2">
        <v>45437</v>
      </c>
      <c r="C850" t="s">
        <v>1527</v>
      </c>
      <c r="D850" t="s">
        <v>1688</v>
      </c>
      <c r="E850" t="s">
        <v>1810</v>
      </c>
      <c r="F850">
        <v>4</v>
      </c>
      <c r="G850">
        <f t="shared" si="52"/>
        <v>4</v>
      </c>
      <c r="H850">
        <v>883.31</v>
      </c>
      <c r="I850" s="14">
        <f t="shared" si="53"/>
        <v>883.31</v>
      </c>
      <c r="J850">
        <v>0.27</v>
      </c>
      <c r="K850" s="7">
        <f t="shared" si="54"/>
        <v>0.27</v>
      </c>
      <c r="L850" t="s">
        <v>1824</v>
      </c>
      <c r="M850">
        <v>2579.2651999999998</v>
      </c>
      <c r="N850" s="14">
        <f t="shared" si="55"/>
        <v>3532.97</v>
      </c>
      <c r="O850" t="str">
        <f>VLOOKUP(E850,Store_Dim!$A$1:$E$21,3,FALSE)</f>
        <v>East</v>
      </c>
    </row>
    <row r="851" spans="1:15" x14ac:dyDescent="0.3">
      <c r="A851" t="s">
        <v>2675</v>
      </c>
      <c r="B851" s="2">
        <v>45627</v>
      </c>
      <c r="C851" t="s">
        <v>752</v>
      </c>
      <c r="D851" t="s">
        <v>1582</v>
      </c>
      <c r="E851" t="s">
        <v>1799</v>
      </c>
      <c r="F851">
        <v>4</v>
      </c>
      <c r="G851">
        <f t="shared" si="52"/>
        <v>4</v>
      </c>
      <c r="H851">
        <v>329.06</v>
      </c>
      <c r="I851" s="14">
        <f t="shared" si="53"/>
        <v>329.06</v>
      </c>
      <c r="J851">
        <v>0.04</v>
      </c>
      <c r="K851" s="7">
        <f t="shared" si="54"/>
        <v>0.04</v>
      </c>
      <c r="L851" t="s">
        <v>1829</v>
      </c>
      <c r="M851">
        <v>1263.5904</v>
      </c>
      <c r="N851" s="14">
        <f t="shared" si="55"/>
        <v>1316.2</v>
      </c>
      <c r="O851" t="str">
        <f>VLOOKUP(E851,Store_Dim!$A$1:$E$21,3,FALSE)</f>
        <v>South</v>
      </c>
    </row>
    <row r="852" spans="1:15" x14ac:dyDescent="0.3">
      <c r="A852" t="s">
        <v>2676</v>
      </c>
      <c r="B852" s="2">
        <v>45678</v>
      </c>
      <c r="C852" t="s">
        <v>372</v>
      </c>
      <c r="D852" t="s">
        <v>1684</v>
      </c>
      <c r="E852" t="s">
        <v>1792</v>
      </c>
      <c r="F852">
        <v>1</v>
      </c>
      <c r="G852">
        <f t="shared" si="52"/>
        <v>1</v>
      </c>
      <c r="H852">
        <v>935.78</v>
      </c>
      <c r="I852" s="14">
        <f t="shared" si="53"/>
        <v>935.78</v>
      </c>
      <c r="J852">
        <v>0.03</v>
      </c>
      <c r="K852" s="7">
        <f t="shared" si="54"/>
        <v>0.03</v>
      </c>
      <c r="L852" t="s">
        <v>1826</v>
      </c>
      <c r="M852">
        <v>907.70659999999998</v>
      </c>
      <c r="N852" s="14">
        <f t="shared" si="55"/>
        <v>935.75</v>
      </c>
      <c r="O852" t="str">
        <f>VLOOKUP(E852,Store_Dim!$A$1:$E$21,3,FALSE)</f>
        <v>South</v>
      </c>
    </row>
    <row r="853" spans="1:15" x14ac:dyDescent="0.3">
      <c r="A853" t="s">
        <v>2677</v>
      </c>
      <c r="B853" s="2">
        <v>45484</v>
      </c>
      <c r="C853" t="s">
        <v>1008</v>
      </c>
      <c r="D853" t="s">
        <v>1668</v>
      </c>
      <c r="E853" t="s">
        <v>1789</v>
      </c>
      <c r="F853">
        <v>4</v>
      </c>
      <c r="G853">
        <f t="shared" si="52"/>
        <v>4</v>
      </c>
      <c r="H853">
        <v>597.79999999999995</v>
      </c>
      <c r="I853" s="14">
        <f t="shared" si="53"/>
        <v>597.79999999999995</v>
      </c>
      <c r="J853">
        <v>0.2</v>
      </c>
      <c r="K853" s="7">
        <f t="shared" si="54"/>
        <v>0.2</v>
      </c>
      <c r="L853" t="s">
        <v>1824</v>
      </c>
      <c r="M853">
        <v>1912.96</v>
      </c>
      <c r="N853" s="14">
        <f t="shared" si="55"/>
        <v>2391</v>
      </c>
      <c r="O853" t="str">
        <f>VLOOKUP(E853,Store_Dim!$A$1:$E$21,3,FALSE)</f>
        <v>East</v>
      </c>
    </row>
    <row r="854" spans="1:15" x14ac:dyDescent="0.3">
      <c r="A854" t="s">
        <v>2678</v>
      </c>
      <c r="B854" s="2">
        <v>45700</v>
      </c>
      <c r="C854" t="s">
        <v>827</v>
      </c>
      <c r="D854" t="s">
        <v>1574</v>
      </c>
      <c r="E854" t="s">
        <v>1810</v>
      </c>
      <c r="F854">
        <v>4</v>
      </c>
      <c r="G854">
        <f t="shared" si="52"/>
        <v>4</v>
      </c>
      <c r="H854">
        <v>266.98</v>
      </c>
      <c r="I854" s="14">
        <f t="shared" si="53"/>
        <v>266.98</v>
      </c>
      <c r="J854">
        <v>0.16</v>
      </c>
      <c r="K854" s="7">
        <f t="shared" si="54"/>
        <v>0.16</v>
      </c>
      <c r="L854" t="s">
        <v>1824</v>
      </c>
      <c r="M854">
        <v>897.05280000000005</v>
      </c>
      <c r="N854" s="14">
        <f t="shared" si="55"/>
        <v>1067.76</v>
      </c>
      <c r="O854" t="str">
        <f>VLOOKUP(E854,Store_Dim!$A$1:$E$21,3,FALSE)</f>
        <v>East</v>
      </c>
    </row>
    <row r="855" spans="1:15" x14ac:dyDescent="0.3">
      <c r="A855" t="s">
        <v>2679</v>
      </c>
      <c r="B855" s="2">
        <v>45873</v>
      </c>
      <c r="C855" t="s">
        <v>1266</v>
      </c>
      <c r="D855" t="s">
        <v>1688</v>
      </c>
      <c r="E855" t="s">
        <v>1801</v>
      </c>
      <c r="F855">
        <v>3</v>
      </c>
      <c r="G855">
        <f t="shared" si="52"/>
        <v>3</v>
      </c>
      <c r="H855">
        <v>360.18</v>
      </c>
      <c r="I855" s="14">
        <f t="shared" si="53"/>
        <v>360.18</v>
      </c>
      <c r="J855">
        <v>0.03</v>
      </c>
      <c r="K855" s="7">
        <f t="shared" si="54"/>
        <v>0.03</v>
      </c>
      <c r="L855" t="s">
        <v>1824</v>
      </c>
      <c r="M855">
        <v>1048.1238000000001</v>
      </c>
      <c r="N855" s="14">
        <f t="shared" si="55"/>
        <v>1080.51</v>
      </c>
      <c r="O855" t="str">
        <f>VLOOKUP(E855,Store_Dim!$A$1:$E$21,3,FALSE)</f>
        <v>North</v>
      </c>
    </row>
    <row r="856" spans="1:15" x14ac:dyDescent="0.3">
      <c r="A856" t="s">
        <v>2680</v>
      </c>
      <c r="B856" s="2">
        <v>45860</v>
      </c>
      <c r="C856" t="s">
        <v>1136</v>
      </c>
      <c r="D856" t="s">
        <v>1660</v>
      </c>
      <c r="E856" t="s">
        <v>1752</v>
      </c>
      <c r="F856">
        <v>3</v>
      </c>
      <c r="G856">
        <f t="shared" si="52"/>
        <v>3</v>
      </c>
      <c r="H856">
        <v>247.41</v>
      </c>
      <c r="I856" s="14">
        <f t="shared" si="53"/>
        <v>247.41</v>
      </c>
      <c r="J856">
        <v>0.05</v>
      </c>
      <c r="K856" s="7">
        <f t="shared" si="54"/>
        <v>0.05</v>
      </c>
      <c r="L856" t="s">
        <v>1829</v>
      </c>
      <c r="M856">
        <v>705.11850000000004</v>
      </c>
      <c r="N856" s="14">
        <f t="shared" si="55"/>
        <v>742.18000000000006</v>
      </c>
      <c r="O856" t="str">
        <f>VLOOKUP(E856,Store_Dim!$A$1:$E$21,3,FALSE)</f>
        <v>East</v>
      </c>
    </row>
    <row r="857" spans="1:15" x14ac:dyDescent="0.3">
      <c r="A857" t="s">
        <v>2681</v>
      </c>
      <c r="B857" s="2">
        <v>45235</v>
      </c>
      <c r="C857" t="s">
        <v>284</v>
      </c>
      <c r="D857" t="s">
        <v>1638</v>
      </c>
      <c r="E857" t="s">
        <v>1801</v>
      </c>
      <c r="F857">
        <v>3</v>
      </c>
      <c r="G857">
        <f t="shared" si="52"/>
        <v>3</v>
      </c>
      <c r="H857">
        <v>674.66</v>
      </c>
      <c r="I857" s="14">
        <f t="shared" si="53"/>
        <v>674.66</v>
      </c>
      <c r="J857">
        <v>0.23</v>
      </c>
      <c r="K857" s="7">
        <f t="shared" si="54"/>
        <v>0.23</v>
      </c>
      <c r="L857" t="s">
        <v>1824</v>
      </c>
      <c r="M857">
        <v>1558.4646</v>
      </c>
      <c r="N857" s="14">
        <f t="shared" si="55"/>
        <v>2023.75</v>
      </c>
      <c r="O857" t="str">
        <f>VLOOKUP(E857,Store_Dim!$A$1:$E$21,3,FALSE)</f>
        <v>North</v>
      </c>
    </row>
    <row r="858" spans="1:15" x14ac:dyDescent="0.3">
      <c r="A858" t="s">
        <v>2682</v>
      </c>
      <c r="B858" s="2">
        <v>45874</v>
      </c>
      <c r="C858" t="s">
        <v>1289</v>
      </c>
      <c r="D858" t="s">
        <v>1632</v>
      </c>
      <c r="E858" t="s">
        <v>1769</v>
      </c>
      <c r="F858">
        <v>1</v>
      </c>
      <c r="G858">
        <f t="shared" si="52"/>
        <v>1</v>
      </c>
      <c r="H858">
        <v>913.98</v>
      </c>
      <c r="I858" s="14">
        <f t="shared" si="53"/>
        <v>913.98</v>
      </c>
      <c r="J858">
        <v>0.27</v>
      </c>
      <c r="K858" s="7">
        <f t="shared" si="54"/>
        <v>0.27</v>
      </c>
      <c r="L858" t="s">
        <v>1826</v>
      </c>
      <c r="M858">
        <v>667.20539999999994</v>
      </c>
      <c r="N858" s="14">
        <f t="shared" si="55"/>
        <v>913.71</v>
      </c>
      <c r="O858" t="str">
        <f>VLOOKUP(E858,Store_Dim!$A$1:$E$21,3,FALSE)</f>
        <v>South</v>
      </c>
    </row>
    <row r="859" spans="1:15" x14ac:dyDescent="0.3">
      <c r="A859" t="s">
        <v>2683</v>
      </c>
      <c r="B859" s="2">
        <v>45769</v>
      </c>
      <c r="C859" t="s">
        <v>990</v>
      </c>
      <c r="D859" t="s">
        <v>1734</v>
      </c>
      <c r="E859" t="s">
        <v>1789</v>
      </c>
      <c r="F859">
        <v>4</v>
      </c>
      <c r="G859">
        <f t="shared" si="52"/>
        <v>4</v>
      </c>
      <c r="H859">
        <v>370.5</v>
      </c>
      <c r="I859" s="14">
        <f t="shared" si="53"/>
        <v>370.5</v>
      </c>
      <c r="J859">
        <v>0.13</v>
      </c>
      <c r="K859" s="7">
        <f t="shared" si="54"/>
        <v>0.13</v>
      </c>
      <c r="L859" t="s">
        <v>1826</v>
      </c>
      <c r="M859">
        <v>1289.3399999999999</v>
      </c>
      <c r="N859" s="14">
        <f t="shared" si="55"/>
        <v>1481.87</v>
      </c>
      <c r="O859" t="str">
        <f>VLOOKUP(E859,Store_Dim!$A$1:$E$21,3,FALSE)</f>
        <v>East</v>
      </c>
    </row>
    <row r="860" spans="1:15" x14ac:dyDescent="0.3">
      <c r="A860" t="s">
        <v>2684</v>
      </c>
      <c r="B860" s="2">
        <v>45619</v>
      </c>
      <c r="C860" t="s">
        <v>1121</v>
      </c>
      <c r="D860" t="s">
        <v>1692</v>
      </c>
      <c r="E860" t="s">
        <v>1797</v>
      </c>
      <c r="F860">
        <v>1</v>
      </c>
      <c r="G860">
        <f t="shared" si="52"/>
        <v>1</v>
      </c>
      <c r="H860">
        <v>735.1</v>
      </c>
      <c r="I860" s="14">
        <f t="shared" si="53"/>
        <v>735.1</v>
      </c>
      <c r="J860">
        <v>0.1</v>
      </c>
      <c r="K860" s="7">
        <f t="shared" si="54"/>
        <v>0.1</v>
      </c>
      <c r="L860" t="s">
        <v>1826</v>
      </c>
      <c r="M860">
        <v>661.59</v>
      </c>
      <c r="N860" s="14">
        <f t="shared" si="55"/>
        <v>735</v>
      </c>
      <c r="O860" t="str">
        <f>VLOOKUP(E860,Store_Dim!$A$1:$E$21,3,FALSE)</f>
        <v>East</v>
      </c>
    </row>
    <row r="861" spans="1:15" x14ac:dyDescent="0.3">
      <c r="A861" t="s">
        <v>2685</v>
      </c>
      <c r="B861" s="2">
        <v>45614</v>
      </c>
      <c r="C861" t="s">
        <v>461</v>
      </c>
      <c r="D861" t="s">
        <v>1706</v>
      </c>
      <c r="E861" t="s">
        <v>1761</v>
      </c>
      <c r="F861">
        <v>3</v>
      </c>
      <c r="G861">
        <f t="shared" si="52"/>
        <v>3</v>
      </c>
      <c r="H861">
        <v>448.55</v>
      </c>
      <c r="I861" s="14">
        <f t="shared" si="53"/>
        <v>448.55</v>
      </c>
      <c r="J861">
        <v>0.05</v>
      </c>
      <c r="K861" s="7">
        <f t="shared" si="54"/>
        <v>0.05</v>
      </c>
      <c r="L861" t="s">
        <v>1824</v>
      </c>
      <c r="M861">
        <v>1278.3675000000001</v>
      </c>
      <c r="N861" s="14">
        <f t="shared" si="55"/>
        <v>1345.6000000000001</v>
      </c>
      <c r="O861" t="str">
        <f>VLOOKUP(E861,Store_Dim!$A$1:$E$21,3,FALSE)</f>
        <v>South</v>
      </c>
    </row>
    <row r="862" spans="1:15" x14ac:dyDescent="0.3">
      <c r="A862" t="s">
        <v>2686</v>
      </c>
      <c r="B862" s="2">
        <v>45691</v>
      </c>
      <c r="C862" t="s">
        <v>221</v>
      </c>
      <c r="D862" t="s">
        <v>1716</v>
      </c>
      <c r="E862" t="s">
        <v>1797</v>
      </c>
      <c r="F862">
        <v>3</v>
      </c>
      <c r="G862">
        <f t="shared" si="52"/>
        <v>3</v>
      </c>
      <c r="H862">
        <v>904.96</v>
      </c>
      <c r="I862" s="14">
        <f t="shared" si="53"/>
        <v>904.96</v>
      </c>
      <c r="J862">
        <v>7.0000000000000007E-2</v>
      </c>
      <c r="K862" s="7">
        <f t="shared" si="54"/>
        <v>7.0000000000000007E-2</v>
      </c>
      <c r="L862" t="s">
        <v>1829</v>
      </c>
      <c r="M862">
        <v>2524.8384000000001</v>
      </c>
      <c r="N862" s="14">
        <f t="shared" si="55"/>
        <v>2714.81</v>
      </c>
      <c r="O862" t="str">
        <f>VLOOKUP(E862,Store_Dim!$A$1:$E$21,3,FALSE)</f>
        <v>East</v>
      </c>
    </row>
    <row r="863" spans="1:15" x14ac:dyDescent="0.3">
      <c r="A863" t="s">
        <v>2687</v>
      </c>
      <c r="B863" s="2">
        <v>45608</v>
      </c>
      <c r="C863" t="s">
        <v>1187</v>
      </c>
      <c r="D863" t="s">
        <v>1684</v>
      </c>
      <c r="E863" t="s">
        <v>1797</v>
      </c>
      <c r="F863">
        <v>4</v>
      </c>
      <c r="G863">
        <f t="shared" si="52"/>
        <v>4</v>
      </c>
      <c r="H863">
        <v>408.72</v>
      </c>
      <c r="I863" s="14">
        <f t="shared" si="53"/>
        <v>408.72</v>
      </c>
      <c r="J863">
        <v>0.16</v>
      </c>
      <c r="K863" s="7">
        <f t="shared" si="54"/>
        <v>0.16</v>
      </c>
      <c r="L863" t="s">
        <v>1829</v>
      </c>
      <c r="M863">
        <v>1373.2991999999999</v>
      </c>
      <c r="N863" s="14">
        <f t="shared" si="55"/>
        <v>1634.72</v>
      </c>
      <c r="O863" t="str">
        <f>VLOOKUP(E863,Store_Dim!$A$1:$E$21,3,FALSE)</f>
        <v>East</v>
      </c>
    </row>
    <row r="864" spans="1:15" x14ac:dyDescent="0.3">
      <c r="A864" t="s">
        <v>2688</v>
      </c>
      <c r="B864" s="2">
        <v>45412</v>
      </c>
      <c r="C864" t="s">
        <v>896</v>
      </c>
      <c r="D864" t="s">
        <v>1690</v>
      </c>
      <c r="E864" t="s">
        <v>1766</v>
      </c>
      <c r="F864">
        <v>4</v>
      </c>
      <c r="G864">
        <f t="shared" si="52"/>
        <v>4</v>
      </c>
      <c r="H864">
        <v>770.65</v>
      </c>
      <c r="I864" s="14">
        <f t="shared" si="53"/>
        <v>770.65</v>
      </c>
      <c r="J864">
        <v>0.27</v>
      </c>
      <c r="K864" s="7">
        <f t="shared" si="54"/>
        <v>0.27</v>
      </c>
      <c r="L864" t="s">
        <v>1824</v>
      </c>
      <c r="M864">
        <v>2250.2979999999998</v>
      </c>
      <c r="N864" s="14">
        <f t="shared" si="55"/>
        <v>3082.33</v>
      </c>
      <c r="O864" t="str">
        <f>VLOOKUP(E864,Store_Dim!$A$1:$E$21,3,FALSE)</f>
        <v>North</v>
      </c>
    </row>
    <row r="865" spans="1:15" x14ac:dyDescent="0.3">
      <c r="A865" t="s">
        <v>2689</v>
      </c>
      <c r="B865" s="2">
        <v>45767</v>
      </c>
      <c r="C865" t="s">
        <v>663</v>
      </c>
      <c r="D865" t="s">
        <v>1608</v>
      </c>
      <c r="E865" t="s">
        <v>1776</v>
      </c>
      <c r="F865">
        <v>1</v>
      </c>
      <c r="G865">
        <f t="shared" si="52"/>
        <v>1</v>
      </c>
      <c r="H865">
        <v>649.22</v>
      </c>
      <c r="I865" s="14">
        <f t="shared" si="53"/>
        <v>649.22</v>
      </c>
      <c r="J865">
        <v>0.03</v>
      </c>
      <c r="K865" s="7">
        <f t="shared" si="54"/>
        <v>0.03</v>
      </c>
      <c r="L865" t="s">
        <v>1829</v>
      </c>
      <c r="M865">
        <v>629.74340000000007</v>
      </c>
      <c r="N865" s="14">
        <f t="shared" si="55"/>
        <v>649.19000000000005</v>
      </c>
      <c r="O865" t="str">
        <f>VLOOKUP(E865,Store_Dim!$A$1:$E$21,3,FALSE)</f>
        <v>East</v>
      </c>
    </row>
    <row r="866" spans="1:15" x14ac:dyDescent="0.3">
      <c r="A866" t="s">
        <v>2690</v>
      </c>
      <c r="B866" s="2">
        <v>45428</v>
      </c>
      <c r="C866" t="s">
        <v>1092</v>
      </c>
      <c r="D866" t="s">
        <v>1614</v>
      </c>
      <c r="E866" t="s">
        <v>1789</v>
      </c>
      <c r="F866">
        <v>2</v>
      </c>
      <c r="G866">
        <f t="shared" si="52"/>
        <v>2</v>
      </c>
      <c r="H866">
        <v>379.78</v>
      </c>
      <c r="I866" s="14">
        <f t="shared" si="53"/>
        <v>379.78</v>
      </c>
      <c r="J866">
        <v>0.2</v>
      </c>
      <c r="K866" s="7">
        <f t="shared" si="54"/>
        <v>0.2</v>
      </c>
      <c r="L866" t="s">
        <v>1824</v>
      </c>
      <c r="M866">
        <v>607.64800000000002</v>
      </c>
      <c r="N866" s="14">
        <f t="shared" si="55"/>
        <v>759.3599999999999</v>
      </c>
      <c r="O866" t="str">
        <f>VLOOKUP(E866,Store_Dim!$A$1:$E$21,3,FALSE)</f>
        <v>East</v>
      </c>
    </row>
    <row r="867" spans="1:15" x14ac:dyDescent="0.3">
      <c r="A867" t="s">
        <v>2691</v>
      </c>
      <c r="B867" s="2">
        <v>45770</v>
      </c>
      <c r="C867" t="s">
        <v>794</v>
      </c>
      <c r="D867" t="s">
        <v>1634</v>
      </c>
      <c r="E867" t="s">
        <v>1782</v>
      </c>
      <c r="F867">
        <v>3</v>
      </c>
      <c r="G867">
        <f t="shared" si="52"/>
        <v>3</v>
      </c>
      <c r="H867">
        <v>924.15</v>
      </c>
      <c r="I867" s="14">
        <f t="shared" si="53"/>
        <v>924.15</v>
      </c>
      <c r="J867">
        <v>0.1</v>
      </c>
      <c r="K867" s="7">
        <f t="shared" si="54"/>
        <v>0.1</v>
      </c>
      <c r="L867" t="s">
        <v>1826</v>
      </c>
      <c r="M867">
        <v>2495.2049999999999</v>
      </c>
      <c r="N867" s="14">
        <f t="shared" si="55"/>
        <v>2772.35</v>
      </c>
      <c r="O867" t="str">
        <f>VLOOKUP(E867,Store_Dim!$A$1:$E$21,3,FALSE)</f>
        <v>West</v>
      </c>
    </row>
    <row r="868" spans="1:15" x14ac:dyDescent="0.3">
      <c r="A868" t="s">
        <v>2692</v>
      </c>
      <c r="B868" s="2">
        <v>45571</v>
      </c>
      <c r="C868" t="s">
        <v>1446</v>
      </c>
      <c r="D868" t="s">
        <v>1638</v>
      </c>
      <c r="E868" t="s">
        <v>1807</v>
      </c>
      <c r="F868">
        <v>3</v>
      </c>
      <c r="G868">
        <f t="shared" si="52"/>
        <v>3</v>
      </c>
      <c r="H868">
        <v>144.66999999999999</v>
      </c>
      <c r="I868" s="14">
        <f t="shared" si="53"/>
        <v>144.66999999999999</v>
      </c>
      <c r="J868">
        <v>0.28999999999999998</v>
      </c>
      <c r="K868" s="7">
        <f t="shared" si="54"/>
        <v>0.28999999999999998</v>
      </c>
      <c r="L868" t="s">
        <v>1829</v>
      </c>
      <c r="M868">
        <v>308.14710000000002</v>
      </c>
      <c r="N868" s="14">
        <f t="shared" si="55"/>
        <v>433.71999999999997</v>
      </c>
      <c r="O868" t="str">
        <f>VLOOKUP(E868,Store_Dim!$A$1:$E$21,3,FALSE)</f>
        <v>North</v>
      </c>
    </row>
    <row r="869" spans="1:15" x14ac:dyDescent="0.3">
      <c r="A869" t="s">
        <v>2693</v>
      </c>
      <c r="B869" s="2">
        <v>45700</v>
      </c>
      <c r="C869" t="s">
        <v>419</v>
      </c>
      <c r="D869" t="s">
        <v>1614</v>
      </c>
      <c r="E869" t="s">
        <v>1801</v>
      </c>
      <c r="F869">
        <v>2</v>
      </c>
      <c r="G869">
        <f t="shared" si="52"/>
        <v>2</v>
      </c>
      <c r="H869">
        <v>667.17</v>
      </c>
      <c r="I869" s="14">
        <f t="shared" si="53"/>
        <v>667.17</v>
      </c>
      <c r="J869">
        <v>0.1</v>
      </c>
      <c r="K869" s="7">
        <f t="shared" si="54"/>
        <v>0.1</v>
      </c>
      <c r="L869" t="s">
        <v>1826</v>
      </c>
      <c r="M869">
        <v>1200.9059999999999</v>
      </c>
      <c r="N869" s="14">
        <f t="shared" si="55"/>
        <v>1334.24</v>
      </c>
      <c r="O869" t="str">
        <f>VLOOKUP(E869,Store_Dim!$A$1:$E$21,3,FALSE)</f>
        <v>North</v>
      </c>
    </row>
    <row r="870" spans="1:15" x14ac:dyDescent="0.3">
      <c r="A870" t="s">
        <v>2694</v>
      </c>
      <c r="B870" s="2">
        <v>45382</v>
      </c>
      <c r="C870" t="s">
        <v>1252</v>
      </c>
      <c r="D870" t="s">
        <v>1680</v>
      </c>
      <c r="E870" t="s">
        <v>1766</v>
      </c>
      <c r="F870">
        <v>1</v>
      </c>
      <c r="G870">
        <f t="shared" si="52"/>
        <v>1</v>
      </c>
      <c r="H870">
        <v>984.6</v>
      </c>
      <c r="I870" s="14">
        <f t="shared" si="53"/>
        <v>984.6</v>
      </c>
      <c r="J870">
        <v>0.22</v>
      </c>
      <c r="K870" s="7">
        <f t="shared" si="54"/>
        <v>0.22</v>
      </c>
      <c r="L870" t="s">
        <v>1824</v>
      </c>
      <c r="M870">
        <v>767.98800000000006</v>
      </c>
      <c r="N870" s="14">
        <f t="shared" si="55"/>
        <v>984.38</v>
      </c>
      <c r="O870" t="str">
        <f>VLOOKUP(E870,Store_Dim!$A$1:$E$21,3,FALSE)</f>
        <v>North</v>
      </c>
    </row>
    <row r="871" spans="1:15" x14ac:dyDescent="0.3">
      <c r="A871" t="s">
        <v>2695</v>
      </c>
      <c r="B871" s="2">
        <v>45260</v>
      </c>
      <c r="C871" t="s">
        <v>887</v>
      </c>
      <c r="D871" t="s">
        <v>1574</v>
      </c>
      <c r="E871" t="s">
        <v>1782</v>
      </c>
      <c r="F871">
        <v>1</v>
      </c>
      <c r="G871">
        <f t="shared" si="52"/>
        <v>1</v>
      </c>
      <c r="H871">
        <v>139.29</v>
      </c>
      <c r="I871" s="14">
        <f t="shared" si="53"/>
        <v>139.29</v>
      </c>
      <c r="J871">
        <v>0</v>
      </c>
      <c r="K871" s="7">
        <f t="shared" si="54"/>
        <v>0</v>
      </c>
      <c r="L871" t="s">
        <v>1824</v>
      </c>
      <c r="M871">
        <v>139.29</v>
      </c>
      <c r="N871" s="14">
        <f t="shared" si="55"/>
        <v>139.29</v>
      </c>
      <c r="O871" t="str">
        <f>VLOOKUP(E871,Store_Dim!$A$1:$E$21,3,FALSE)</f>
        <v>West</v>
      </c>
    </row>
    <row r="872" spans="1:15" x14ac:dyDescent="0.3">
      <c r="A872" t="s">
        <v>2696</v>
      </c>
      <c r="B872" s="2">
        <v>45702</v>
      </c>
      <c r="C872" t="s">
        <v>134</v>
      </c>
      <c r="D872" t="s">
        <v>1580</v>
      </c>
      <c r="E872" t="s">
        <v>1782</v>
      </c>
      <c r="F872">
        <v>3</v>
      </c>
      <c r="G872">
        <f t="shared" si="52"/>
        <v>3</v>
      </c>
      <c r="H872">
        <v>459.57</v>
      </c>
      <c r="I872" s="14">
        <f t="shared" si="53"/>
        <v>459.57</v>
      </c>
      <c r="J872">
        <v>0.1</v>
      </c>
      <c r="K872" s="7">
        <f t="shared" si="54"/>
        <v>0.1</v>
      </c>
      <c r="L872" t="s">
        <v>1829</v>
      </c>
      <c r="M872">
        <v>1240.8389999999999</v>
      </c>
      <c r="N872" s="14">
        <f t="shared" si="55"/>
        <v>1378.6100000000001</v>
      </c>
      <c r="O872" t="str">
        <f>VLOOKUP(E872,Store_Dim!$A$1:$E$21,3,FALSE)</f>
        <v>West</v>
      </c>
    </row>
    <row r="873" spans="1:15" x14ac:dyDescent="0.3">
      <c r="A873" t="s">
        <v>2697</v>
      </c>
      <c r="B873" s="2">
        <v>45302</v>
      </c>
      <c r="C873" t="s">
        <v>244</v>
      </c>
      <c r="D873" t="s">
        <v>1628</v>
      </c>
      <c r="E873" t="s">
        <v>1801</v>
      </c>
      <c r="F873">
        <v>1</v>
      </c>
      <c r="G873">
        <f t="shared" si="52"/>
        <v>1</v>
      </c>
      <c r="H873">
        <v>517.82000000000005</v>
      </c>
      <c r="I873" s="14">
        <f t="shared" si="53"/>
        <v>517.82000000000005</v>
      </c>
      <c r="J873">
        <v>0.28999999999999998</v>
      </c>
      <c r="K873" s="7">
        <f t="shared" si="54"/>
        <v>0.28999999999999998</v>
      </c>
      <c r="L873" t="s">
        <v>1824</v>
      </c>
      <c r="M873">
        <v>367.65219999999999</v>
      </c>
      <c r="N873" s="14">
        <f t="shared" si="55"/>
        <v>517.53000000000009</v>
      </c>
      <c r="O873" t="str">
        <f>VLOOKUP(E873,Store_Dim!$A$1:$E$21,3,FALSE)</f>
        <v>North</v>
      </c>
    </row>
    <row r="874" spans="1:15" x14ac:dyDescent="0.3">
      <c r="A874" t="s">
        <v>2698</v>
      </c>
      <c r="B874" s="2">
        <v>45653</v>
      </c>
      <c r="C874" t="s">
        <v>1184</v>
      </c>
      <c r="D874" t="s">
        <v>1700</v>
      </c>
      <c r="E874" t="s">
        <v>1776</v>
      </c>
      <c r="F874">
        <v>4</v>
      </c>
      <c r="G874">
        <f t="shared" si="52"/>
        <v>4</v>
      </c>
      <c r="H874">
        <v>282.45</v>
      </c>
      <c r="I874" s="14">
        <f t="shared" si="53"/>
        <v>282.45</v>
      </c>
      <c r="J874">
        <v>0.28999999999999998</v>
      </c>
      <c r="K874" s="7">
        <f t="shared" si="54"/>
        <v>0.28999999999999998</v>
      </c>
      <c r="L874" t="s">
        <v>1829</v>
      </c>
      <c r="M874">
        <v>802.1579999999999</v>
      </c>
      <c r="N874" s="14">
        <f t="shared" si="55"/>
        <v>1129.51</v>
      </c>
      <c r="O874" t="str">
        <f>VLOOKUP(E874,Store_Dim!$A$1:$E$21,3,FALSE)</f>
        <v>East</v>
      </c>
    </row>
    <row r="875" spans="1:15" x14ac:dyDescent="0.3">
      <c r="A875" t="s">
        <v>2699</v>
      </c>
      <c r="B875" s="2">
        <v>45250</v>
      </c>
      <c r="C875" t="s">
        <v>1405</v>
      </c>
      <c r="D875" t="s">
        <v>1722</v>
      </c>
      <c r="E875" t="s">
        <v>1779</v>
      </c>
      <c r="F875">
        <v>2</v>
      </c>
      <c r="G875">
        <f t="shared" si="52"/>
        <v>2</v>
      </c>
      <c r="H875">
        <v>386.46</v>
      </c>
      <c r="I875" s="14">
        <f t="shared" si="53"/>
        <v>386.46</v>
      </c>
      <c r="J875">
        <v>0.23</v>
      </c>
      <c r="K875" s="7">
        <f t="shared" si="54"/>
        <v>0.23</v>
      </c>
      <c r="L875" t="s">
        <v>1829</v>
      </c>
      <c r="M875">
        <v>595.14840000000004</v>
      </c>
      <c r="N875" s="14">
        <f t="shared" si="55"/>
        <v>772.68999999999994</v>
      </c>
      <c r="O875" t="str">
        <f>VLOOKUP(E875,Store_Dim!$A$1:$E$21,3,FALSE)</f>
        <v>South</v>
      </c>
    </row>
    <row r="876" spans="1:15" x14ac:dyDescent="0.3">
      <c r="A876" t="s">
        <v>2700</v>
      </c>
      <c r="B876" s="2">
        <v>45661</v>
      </c>
      <c r="C876" t="s">
        <v>640</v>
      </c>
      <c r="D876" t="s">
        <v>1586</v>
      </c>
      <c r="E876" t="s">
        <v>1766</v>
      </c>
      <c r="F876">
        <v>1</v>
      </c>
      <c r="G876">
        <f t="shared" si="52"/>
        <v>1</v>
      </c>
      <c r="H876">
        <v>270.45</v>
      </c>
      <c r="I876" s="14">
        <f t="shared" si="53"/>
        <v>270.45</v>
      </c>
      <c r="J876">
        <v>0.15</v>
      </c>
      <c r="K876" s="7">
        <f t="shared" si="54"/>
        <v>0.15</v>
      </c>
      <c r="L876" t="s">
        <v>1829</v>
      </c>
      <c r="M876">
        <v>229.88249999999999</v>
      </c>
      <c r="N876" s="14">
        <f t="shared" si="55"/>
        <v>270.3</v>
      </c>
      <c r="O876" t="str">
        <f>VLOOKUP(E876,Store_Dim!$A$1:$E$21,3,FALSE)</f>
        <v>North</v>
      </c>
    </row>
    <row r="877" spans="1:15" x14ac:dyDescent="0.3">
      <c r="A877" t="s">
        <v>2701</v>
      </c>
      <c r="B877" s="2">
        <v>45493</v>
      </c>
      <c r="C877" t="s">
        <v>160</v>
      </c>
      <c r="D877" t="s">
        <v>1700</v>
      </c>
      <c r="E877" t="s">
        <v>1789</v>
      </c>
      <c r="F877">
        <v>4</v>
      </c>
      <c r="G877">
        <f t="shared" si="52"/>
        <v>4</v>
      </c>
      <c r="H877">
        <v>762.94</v>
      </c>
      <c r="I877" s="14">
        <f t="shared" si="53"/>
        <v>762.94</v>
      </c>
      <c r="J877">
        <v>0.09</v>
      </c>
      <c r="K877" s="7">
        <f t="shared" si="54"/>
        <v>0.09</v>
      </c>
      <c r="L877" t="s">
        <v>1829</v>
      </c>
      <c r="M877">
        <v>2777.1016</v>
      </c>
      <c r="N877" s="14">
        <f t="shared" si="55"/>
        <v>3051.67</v>
      </c>
      <c r="O877" t="str">
        <f>VLOOKUP(E877,Store_Dim!$A$1:$E$21,3,FALSE)</f>
        <v>East</v>
      </c>
    </row>
    <row r="878" spans="1:15" x14ac:dyDescent="0.3">
      <c r="A878" t="s">
        <v>2702</v>
      </c>
      <c r="B878" s="2">
        <v>45242</v>
      </c>
      <c r="C878" t="s">
        <v>1518</v>
      </c>
      <c r="D878" t="s">
        <v>1630</v>
      </c>
      <c r="E878" t="s">
        <v>1797</v>
      </c>
      <c r="F878">
        <v>1</v>
      </c>
      <c r="G878">
        <f t="shared" si="52"/>
        <v>1</v>
      </c>
      <c r="H878">
        <v>409.03</v>
      </c>
      <c r="I878" s="14">
        <f t="shared" si="53"/>
        <v>409.03</v>
      </c>
      <c r="J878">
        <v>0.25</v>
      </c>
      <c r="K878" s="7">
        <f t="shared" si="54"/>
        <v>0.25</v>
      </c>
      <c r="L878" t="s">
        <v>1829</v>
      </c>
      <c r="M878">
        <v>306.77249999999998</v>
      </c>
      <c r="N878" s="14">
        <f t="shared" si="55"/>
        <v>408.78</v>
      </c>
      <c r="O878" t="str">
        <f>VLOOKUP(E878,Store_Dim!$A$1:$E$21,3,FALSE)</f>
        <v>East</v>
      </c>
    </row>
    <row r="879" spans="1:15" x14ac:dyDescent="0.3">
      <c r="A879" t="s">
        <v>2703</v>
      </c>
      <c r="B879" s="2">
        <v>45411</v>
      </c>
      <c r="C879" t="s">
        <v>711</v>
      </c>
      <c r="D879" t="s">
        <v>1740</v>
      </c>
      <c r="E879" t="s">
        <v>1810</v>
      </c>
      <c r="F879">
        <v>2</v>
      </c>
      <c r="G879">
        <f t="shared" si="52"/>
        <v>2</v>
      </c>
      <c r="H879">
        <v>891.13</v>
      </c>
      <c r="I879" s="14">
        <f t="shared" si="53"/>
        <v>891.13</v>
      </c>
      <c r="J879">
        <v>0.13</v>
      </c>
      <c r="K879" s="7">
        <f t="shared" si="54"/>
        <v>0.13</v>
      </c>
      <c r="L879" t="s">
        <v>1824</v>
      </c>
      <c r="M879">
        <v>1550.5662</v>
      </c>
      <c r="N879" s="14">
        <f t="shared" si="55"/>
        <v>1782.1299999999999</v>
      </c>
      <c r="O879" t="str">
        <f>VLOOKUP(E879,Store_Dim!$A$1:$E$21,3,FALSE)</f>
        <v>East</v>
      </c>
    </row>
    <row r="880" spans="1:15" x14ac:dyDescent="0.3">
      <c r="A880" t="s">
        <v>2704</v>
      </c>
      <c r="B880" s="2">
        <v>45593</v>
      </c>
      <c r="C880" t="s">
        <v>130</v>
      </c>
      <c r="D880" t="s">
        <v>1732</v>
      </c>
      <c r="E880" t="s">
        <v>1804</v>
      </c>
      <c r="F880">
        <v>1</v>
      </c>
      <c r="G880">
        <f t="shared" si="52"/>
        <v>1</v>
      </c>
      <c r="H880">
        <v>553.38</v>
      </c>
      <c r="I880" s="14">
        <f t="shared" si="53"/>
        <v>553.38</v>
      </c>
      <c r="J880">
        <v>0.21</v>
      </c>
      <c r="K880" s="7">
        <f t="shared" si="54"/>
        <v>0.21</v>
      </c>
      <c r="L880" t="s">
        <v>1826</v>
      </c>
      <c r="M880">
        <v>437.17020000000002</v>
      </c>
      <c r="N880" s="14">
        <f t="shared" si="55"/>
        <v>553.16999999999996</v>
      </c>
      <c r="O880" t="str">
        <f>VLOOKUP(E880,Store_Dim!$A$1:$E$21,3,FALSE)</f>
        <v>West</v>
      </c>
    </row>
    <row r="881" spans="1:15" x14ac:dyDescent="0.3">
      <c r="A881" t="s">
        <v>2705</v>
      </c>
      <c r="B881" s="2">
        <v>45281</v>
      </c>
      <c r="C881" t="s">
        <v>535</v>
      </c>
      <c r="D881" t="s">
        <v>1718</v>
      </c>
      <c r="E881" t="s">
        <v>1797</v>
      </c>
      <c r="F881">
        <v>2</v>
      </c>
      <c r="G881">
        <f t="shared" si="52"/>
        <v>2</v>
      </c>
      <c r="H881">
        <v>652.29999999999995</v>
      </c>
      <c r="I881" s="14">
        <f t="shared" si="53"/>
        <v>652.29999999999995</v>
      </c>
      <c r="J881">
        <v>0.16</v>
      </c>
      <c r="K881" s="7">
        <f t="shared" si="54"/>
        <v>0.16</v>
      </c>
      <c r="L881" t="s">
        <v>1829</v>
      </c>
      <c r="M881">
        <v>1095.864</v>
      </c>
      <c r="N881" s="14">
        <f t="shared" si="55"/>
        <v>1304.4399999999998</v>
      </c>
      <c r="O881" t="str">
        <f>VLOOKUP(E881,Store_Dim!$A$1:$E$21,3,FALSE)</f>
        <v>East</v>
      </c>
    </row>
    <row r="882" spans="1:15" x14ac:dyDescent="0.3">
      <c r="A882" t="s">
        <v>2706</v>
      </c>
      <c r="B882" s="2">
        <v>45575</v>
      </c>
      <c r="C882" t="s">
        <v>422</v>
      </c>
      <c r="D882" t="s">
        <v>1632</v>
      </c>
      <c r="E882" t="s">
        <v>1786</v>
      </c>
      <c r="F882">
        <v>4</v>
      </c>
      <c r="G882">
        <f t="shared" si="52"/>
        <v>4</v>
      </c>
      <c r="H882">
        <v>194.36</v>
      </c>
      <c r="I882" s="14">
        <f t="shared" si="53"/>
        <v>194.36</v>
      </c>
      <c r="J882">
        <v>0.18</v>
      </c>
      <c r="K882" s="7">
        <f t="shared" si="54"/>
        <v>0.18</v>
      </c>
      <c r="L882" t="s">
        <v>1829</v>
      </c>
      <c r="M882">
        <v>637.50080000000014</v>
      </c>
      <c r="N882" s="14">
        <f t="shared" si="55"/>
        <v>777.2600000000001</v>
      </c>
      <c r="O882" t="str">
        <f>VLOOKUP(E882,Store_Dim!$A$1:$E$21,3,FALSE)</f>
        <v>South</v>
      </c>
    </row>
    <row r="883" spans="1:15" x14ac:dyDescent="0.3">
      <c r="A883" t="s">
        <v>2707</v>
      </c>
      <c r="B883" s="2">
        <v>45660</v>
      </c>
      <c r="C883" t="s">
        <v>514</v>
      </c>
      <c r="D883" t="s">
        <v>1732</v>
      </c>
      <c r="E883" t="s">
        <v>1757</v>
      </c>
      <c r="F883">
        <v>3</v>
      </c>
      <c r="G883">
        <f t="shared" si="52"/>
        <v>3</v>
      </c>
      <c r="H883">
        <v>476.37</v>
      </c>
      <c r="I883" s="14">
        <f t="shared" si="53"/>
        <v>476.37</v>
      </c>
      <c r="J883">
        <v>0.21</v>
      </c>
      <c r="K883" s="7">
        <f t="shared" si="54"/>
        <v>0.21</v>
      </c>
      <c r="L883" t="s">
        <v>1829</v>
      </c>
      <c r="M883">
        <v>1128.9969000000001</v>
      </c>
      <c r="N883" s="14">
        <f t="shared" si="55"/>
        <v>1428.9</v>
      </c>
      <c r="O883" t="str">
        <f>VLOOKUP(E883,Store_Dim!$A$1:$E$21,3,FALSE)</f>
        <v>North</v>
      </c>
    </row>
    <row r="884" spans="1:15" x14ac:dyDescent="0.3">
      <c r="A884" t="s">
        <v>2708</v>
      </c>
      <c r="B884" s="2">
        <v>45360</v>
      </c>
      <c r="C884" t="s">
        <v>1142</v>
      </c>
      <c r="D884" t="s">
        <v>1628</v>
      </c>
      <c r="E884" t="s">
        <v>1773</v>
      </c>
      <c r="F884">
        <v>3</v>
      </c>
      <c r="G884">
        <f t="shared" si="52"/>
        <v>3</v>
      </c>
      <c r="H884">
        <v>174.57</v>
      </c>
      <c r="I884" s="14">
        <f t="shared" si="53"/>
        <v>174.57</v>
      </c>
      <c r="J884">
        <v>0</v>
      </c>
      <c r="K884" s="7">
        <f t="shared" si="54"/>
        <v>0</v>
      </c>
      <c r="L884" t="s">
        <v>1826</v>
      </c>
      <c r="M884">
        <v>523.71</v>
      </c>
      <c r="N884" s="14">
        <f t="shared" si="55"/>
        <v>523.71</v>
      </c>
      <c r="O884" t="str">
        <f>VLOOKUP(E884,Store_Dim!$A$1:$E$21,3,FALSE)</f>
        <v>North</v>
      </c>
    </row>
    <row r="885" spans="1:15" x14ac:dyDescent="0.3">
      <c r="A885" t="s">
        <v>2709</v>
      </c>
      <c r="B885" s="2">
        <v>45526</v>
      </c>
      <c r="C885" t="s">
        <v>414</v>
      </c>
      <c r="D885" t="s">
        <v>1718</v>
      </c>
      <c r="E885" t="s">
        <v>1752</v>
      </c>
      <c r="F885">
        <v>3</v>
      </c>
      <c r="G885">
        <f t="shared" si="52"/>
        <v>3</v>
      </c>
      <c r="H885">
        <v>762</v>
      </c>
      <c r="I885" s="14">
        <f t="shared" si="53"/>
        <v>762</v>
      </c>
      <c r="J885">
        <v>0.02</v>
      </c>
      <c r="K885" s="7">
        <f t="shared" si="54"/>
        <v>0.02</v>
      </c>
      <c r="L885" t="s">
        <v>1826</v>
      </c>
      <c r="M885">
        <v>2240.2800000000002</v>
      </c>
      <c r="N885" s="14">
        <f t="shared" si="55"/>
        <v>2285.98</v>
      </c>
      <c r="O885" t="str">
        <f>VLOOKUP(E885,Store_Dim!$A$1:$E$21,3,FALSE)</f>
        <v>East</v>
      </c>
    </row>
    <row r="886" spans="1:15" x14ac:dyDescent="0.3">
      <c r="A886" t="s">
        <v>2710</v>
      </c>
      <c r="B886" s="2">
        <v>45395</v>
      </c>
      <c r="C886" t="s">
        <v>1319</v>
      </c>
      <c r="D886" t="s">
        <v>1692</v>
      </c>
      <c r="E886" t="s">
        <v>1813</v>
      </c>
      <c r="F886">
        <v>1</v>
      </c>
      <c r="G886">
        <f t="shared" si="52"/>
        <v>1</v>
      </c>
      <c r="H886">
        <v>44.08</v>
      </c>
      <c r="I886" s="14">
        <f t="shared" si="53"/>
        <v>44.08</v>
      </c>
      <c r="J886">
        <v>0.05</v>
      </c>
      <c r="K886" s="7">
        <f t="shared" si="54"/>
        <v>0.05</v>
      </c>
      <c r="L886" t="s">
        <v>1824</v>
      </c>
      <c r="M886">
        <v>41.875999999999998</v>
      </c>
      <c r="N886" s="14">
        <f t="shared" si="55"/>
        <v>44.03</v>
      </c>
      <c r="O886" t="str">
        <f>VLOOKUP(E886,Store_Dim!$A$1:$E$21,3,FALSE)</f>
        <v>East</v>
      </c>
    </row>
    <row r="887" spans="1:15" x14ac:dyDescent="0.3">
      <c r="A887" t="s">
        <v>2711</v>
      </c>
      <c r="B887" s="2">
        <v>45466</v>
      </c>
      <c r="C887" t="s">
        <v>1521</v>
      </c>
      <c r="D887" t="s">
        <v>1666</v>
      </c>
      <c r="E887" t="s">
        <v>1797</v>
      </c>
      <c r="F887">
        <v>1</v>
      </c>
      <c r="G887">
        <f t="shared" si="52"/>
        <v>1</v>
      </c>
      <c r="H887">
        <v>992.37</v>
      </c>
      <c r="I887" s="14">
        <f t="shared" si="53"/>
        <v>992.37</v>
      </c>
      <c r="J887">
        <v>0.24</v>
      </c>
      <c r="K887" s="7">
        <f t="shared" si="54"/>
        <v>0.24</v>
      </c>
      <c r="L887" t="s">
        <v>1829</v>
      </c>
      <c r="M887">
        <v>754.20119999999997</v>
      </c>
      <c r="N887" s="14">
        <f t="shared" si="55"/>
        <v>992.13</v>
      </c>
      <c r="O887" t="str">
        <f>VLOOKUP(E887,Store_Dim!$A$1:$E$21,3,FALSE)</f>
        <v>East</v>
      </c>
    </row>
    <row r="888" spans="1:15" x14ac:dyDescent="0.3">
      <c r="A888" t="s">
        <v>2712</v>
      </c>
      <c r="B888" s="2">
        <v>45876</v>
      </c>
      <c r="C888" t="s">
        <v>657</v>
      </c>
      <c r="D888" t="s">
        <v>1610</v>
      </c>
      <c r="E888" t="s">
        <v>1789</v>
      </c>
      <c r="F888">
        <v>3</v>
      </c>
      <c r="G888">
        <f t="shared" si="52"/>
        <v>3</v>
      </c>
      <c r="H888">
        <v>465.4</v>
      </c>
      <c r="I888" s="14">
        <f t="shared" si="53"/>
        <v>465.4</v>
      </c>
      <c r="J888">
        <v>0.28999999999999998</v>
      </c>
      <c r="K888" s="7">
        <f t="shared" si="54"/>
        <v>0.28999999999999998</v>
      </c>
      <c r="L888" t="s">
        <v>1829</v>
      </c>
      <c r="M888">
        <v>991.30199999999979</v>
      </c>
      <c r="N888" s="14">
        <f t="shared" si="55"/>
        <v>1395.9099999999999</v>
      </c>
      <c r="O888" t="str">
        <f>VLOOKUP(E888,Store_Dim!$A$1:$E$21,3,FALSE)</f>
        <v>East</v>
      </c>
    </row>
    <row r="889" spans="1:15" x14ac:dyDescent="0.3">
      <c r="A889" t="s">
        <v>2713</v>
      </c>
      <c r="B889" s="2">
        <v>45724</v>
      </c>
      <c r="C889" t="s">
        <v>1059</v>
      </c>
      <c r="D889" t="s">
        <v>1580</v>
      </c>
      <c r="E889" t="s">
        <v>1789</v>
      </c>
      <c r="F889">
        <v>2</v>
      </c>
      <c r="G889">
        <f t="shared" si="52"/>
        <v>2</v>
      </c>
      <c r="H889">
        <v>693.61</v>
      </c>
      <c r="I889" s="14">
        <f t="shared" si="53"/>
        <v>693.61</v>
      </c>
      <c r="J889">
        <v>0.15</v>
      </c>
      <c r="K889" s="7">
        <f t="shared" si="54"/>
        <v>0.15</v>
      </c>
      <c r="L889" t="s">
        <v>1826</v>
      </c>
      <c r="M889">
        <v>1179.1369999999999</v>
      </c>
      <c r="N889" s="14">
        <f t="shared" si="55"/>
        <v>1387.07</v>
      </c>
      <c r="O889" t="str">
        <f>VLOOKUP(E889,Store_Dim!$A$1:$E$21,3,FALSE)</f>
        <v>East</v>
      </c>
    </row>
    <row r="890" spans="1:15" x14ac:dyDescent="0.3">
      <c r="A890" t="s">
        <v>2714</v>
      </c>
      <c r="B890" s="2">
        <v>45801</v>
      </c>
      <c r="C890" t="s">
        <v>1434</v>
      </c>
      <c r="D890" t="s">
        <v>1682</v>
      </c>
      <c r="E890" t="s">
        <v>1782</v>
      </c>
      <c r="F890">
        <v>2</v>
      </c>
      <c r="G890">
        <f t="shared" si="52"/>
        <v>2</v>
      </c>
      <c r="H890">
        <v>995.11</v>
      </c>
      <c r="I890" s="14">
        <f t="shared" si="53"/>
        <v>995.11</v>
      </c>
      <c r="J890">
        <v>0.13</v>
      </c>
      <c r="K890" s="7">
        <f t="shared" si="54"/>
        <v>0.13</v>
      </c>
      <c r="L890" t="s">
        <v>1826</v>
      </c>
      <c r="M890">
        <v>1731.4914000000001</v>
      </c>
      <c r="N890" s="14">
        <f t="shared" si="55"/>
        <v>1990.09</v>
      </c>
      <c r="O890" t="str">
        <f>VLOOKUP(E890,Store_Dim!$A$1:$E$21,3,FALSE)</f>
        <v>West</v>
      </c>
    </row>
    <row r="891" spans="1:15" x14ac:dyDescent="0.3">
      <c r="A891" t="s">
        <v>2715</v>
      </c>
      <c r="B891" s="2">
        <v>45749</v>
      </c>
      <c r="C891" t="s">
        <v>1190</v>
      </c>
      <c r="D891" t="s">
        <v>1594</v>
      </c>
      <c r="E891" t="s">
        <v>1769</v>
      </c>
      <c r="F891">
        <v>3</v>
      </c>
      <c r="G891">
        <f t="shared" si="52"/>
        <v>3</v>
      </c>
      <c r="H891">
        <v>70.97</v>
      </c>
      <c r="I891" s="14">
        <f t="shared" si="53"/>
        <v>70.97</v>
      </c>
      <c r="J891">
        <v>0.06</v>
      </c>
      <c r="K891" s="7">
        <f t="shared" si="54"/>
        <v>0.06</v>
      </c>
      <c r="L891" t="s">
        <v>1829</v>
      </c>
      <c r="M891">
        <v>200.1354</v>
      </c>
      <c r="N891" s="14">
        <f t="shared" si="55"/>
        <v>212.85</v>
      </c>
      <c r="O891" t="str">
        <f>VLOOKUP(E891,Store_Dim!$A$1:$E$21,3,FALSE)</f>
        <v>South</v>
      </c>
    </row>
    <row r="892" spans="1:15" x14ac:dyDescent="0.3">
      <c r="A892" t="s">
        <v>2716</v>
      </c>
      <c r="B892" s="2">
        <v>45325</v>
      </c>
      <c r="C892" t="s">
        <v>396</v>
      </c>
      <c r="D892" t="s">
        <v>1714</v>
      </c>
      <c r="E892" t="s">
        <v>1786</v>
      </c>
      <c r="F892">
        <v>3</v>
      </c>
      <c r="G892">
        <f t="shared" si="52"/>
        <v>3</v>
      </c>
      <c r="H892">
        <v>470.42</v>
      </c>
      <c r="I892" s="14">
        <f t="shared" si="53"/>
        <v>470.42</v>
      </c>
      <c r="J892">
        <v>0.16</v>
      </c>
      <c r="K892" s="7">
        <f t="shared" si="54"/>
        <v>0.16</v>
      </c>
      <c r="L892" t="s">
        <v>1824</v>
      </c>
      <c r="M892">
        <v>1185.4584</v>
      </c>
      <c r="N892" s="14">
        <f t="shared" si="55"/>
        <v>1411.1</v>
      </c>
      <c r="O892" t="str">
        <f>VLOOKUP(E892,Store_Dim!$A$1:$E$21,3,FALSE)</f>
        <v>South</v>
      </c>
    </row>
    <row r="893" spans="1:15" x14ac:dyDescent="0.3">
      <c r="A893" t="s">
        <v>2717</v>
      </c>
      <c r="B893" s="2">
        <v>45932</v>
      </c>
      <c r="C893" t="s">
        <v>990</v>
      </c>
      <c r="D893" t="s">
        <v>1720</v>
      </c>
      <c r="E893" t="s">
        <v>1804</v>
      </c>
      <c r="F893">
        <v>2</v>
      </c>
      <c r="G893">
        <f t="shared" si="52"/>
        <v>2</v>
      </c>
      <c r="H893">
        <v>215.59</v>
      </c>
      <c r="I893" s="14">
        <f t="shared" si="53"/>
        <v>215.59</v>
      </c>
      <c r="J893">
        <v>0.18</v>
      </c>
      <c r="K893" s="7">
        <f t="shared" si="54"/>
        <v>0.18</v>
      </c>
      <c r="L893" t="s">
        <v>1824</v>
      </c>
      <c r="M893">
        <v>353.56760000000003</v>
      </c>
      <c r="N893" s="14">
        <f t="shared" si="55"/>
        <v>431</v>
      </c>
      <c r="O893" t="str">
        <f>VLOOKUP(E893,Store_Dim!$A$1:$E$21,3,FALSE)</f>
        <v>West</v>
      </c>
    </row>
    <row r="894" spans="1:15" x14ac:dyDescent="0.3">
      <c r="A894" t="s">
        <v>2718</v>
      </c>
      <c r="B894" s="2">
        <v>45895</v>
      </c>
      <c r="C894" t="s">
        <v>767</v>
      </c>
      <c r="D894" t="s">
        <v>1732</v>
      </c>
      <c r="E894" t="s">
        <v>1752</v>
      </c>
      <c r="F894">
        <v>1</v>
      </c>
      <c r="G894">
        <f t="shared" si="52"/>
        <v>1</v>
      </c>
      <c r="H894">
        <v>533.79999999999995</v>
      </c>
      <c r="I894" s="14">
        <f t="shared" si="53"/>
        <v>533.79999999999995</v>
      </c>
      <c r="J894">
        <v>0.27</v>
      </c>
      <c r="K894" s="7">
        <f t="shared" si="54"/>
        <v>0.27</v>
      </c>
      <c r="L894" t="s">
        <v>1829</v>
      </c>
      <c r="M894">
        <v>389.67399999999998</v>
      </c>
      <c r="N894" s="14">
        <f t="shared" si="55"/>
        <v>533.53</v>
      </c>
      <c r="O894" t="str">
        <f>VLOOKUP(E894,Store_Dim!$A$1:$E$21,3,FALSE)</f>
        <v>East</v>
      </c>
    </row>
    <row r="895" spans="1:15" x14ac:dyDescent="0.3">
      <c r="A895" t="s">
        <v>2719</v>
      </c>
      <c r="B895" s="2">
        <v>45614</v>
      </c>
      <c r="C895" t="s">
        <v>335</v>
      </c>
      <c r="D895" t="s">
        <v>1612</v>
      </c>
      <c r="E895" t="s">
        <v>1766</v>
      </c>
      <c r="F895">
        <v>2</v>
      </c>
      <c r="G895">
        <f t="shared" si="52"/>
        <v>2</v>
      </c>
      <c r="H895">
        <v>732.67</v>
      </c>
      <c r="I895" s="14">
        <f t="shared" si="53"/>
        <v>732.67</v>
      </c>
      <c r="J895">
        <v>0.24</v>
      </c>
      <c r="K895" s="7">
        <f t="shared" si="54"/>
        <v>0.24</v>
      </c>
      <c r="L895" t="s">
        <v>1826</v>
      </c>
      <c r="M895">
        <v>1113.6584</v>
      </c>
      <c r="N895" s="14">
        <f t="shared" si="55"/>
        <v>1465.1</v>
      </c>
      <c r="O895" t="str">
        <f>VLOOKUP(E895,Store_Dim!$A$1:$E$21,3,FALSE)</f>
        <v>North</v>
      </c>
    </row>
    <row r="896" spans="1:15" x14ac:dyDescent="0.3">
      <c r="A896" t="s">
        <v>2720</v>
      </c>
      <c r="B896" s="2">
        <v>45247</v>
      </c>
      <c r="C896" t="s">
        <v>1504</v>
      </c>
      <c r="D896" t="s">
        <v>1668</v>
      </c>
      <c r="E896" t="s">
        <v>1797</v>
      </c>
      <c r="F896">
        <v>4</v>
      </c>
      <c r="G896">
        <f t="shared" si="52"/>
        <v>4</v>
      </c>
      <c r="H896">
        <v>106.48</v>
      </c>
      <c r="I896" s="14">
        <f t="shared" si="53"/>
        <v>106.48</v>
      </c>
      <c r="J896">
        <v>0.1</v>
      </c>
      <c r="K896" s="7">
        <f t="shared" si="54"/>
        <v>0.1</v>
      </c>
      <c r="L896" t="s">
        <v>1829</v>
      </c>
      <c r="M896">
        <v>383.32799999999997</v>
      </c>
      <c r="N896" s="14">
        <f t="shared" si="55"/>
        <v>425.82</v>
      </c>
      <c r="O896" t="str">
        <f>VLOOKUP(E896,Store_Dim!$A$1:$E$21,3,FALSE)</f>
        <v>East</v>
      </c>
    </row>
    <row r="897" spans="1:15" x14ac:dyDescent="0.3">
      <c r="A897" t="s">
        <v>2721</v>
      </c>
      <c r="B897" s="2">
        <v>45696</v>
      </c>
      <c r="C897" t="s">
        <v>372</v>
      </c>
      <c r="D897" t="s">
        <v>1662</v>
      </c>
      <c r="E897" t="s">
        <v>1766</v>
      </c>
      <c r="F897">
        <v>1</v>
      </c>
      <c r="G897">
        <f t="shared" si="52"/>
        <v>1</v>
      </c>
      <c r="H897">
        <v>38.950000000000003</v>
      </c>
      <c r="I897" s="14">
        <f t="shared" si="53"/>
        <v>38.950000000000003</v>
      </c>
      <c r="J897">
        <v>0.28000000000000003</v>
      </c>
      <c r="K897" s="7">
        <f t="shared" si="54"/>
        <v>0.28000000000000003</v>
      </c>
      <c r="L897" t="s">
        <v>1824</v>
      </c>
      <c r="M897">
        <v>28.044</v>
      </c>
      <c r="N897" s="14">
        <f t="shared" si="55"/>
        <v>38.67</v>
      </c>
      <c r="O897" t="str">
        <f>VLOOKUP(E897,Store_Dim!$A$1:$E$21,3,FALSE)</f>
        <v>North</v>
      </c>
    </row>
    <row r="898" spans="1:15" x14ac:dyDescent="0.3">
      <c r="A898" t="s">
        <v>2722</v>
      </c>
      <c r="B898" s="2">
        <v>45294</v>
      </c>
      <c r="C898" t="s">
        <v>1337</v>
      </c>
      <c r="D898" t="s">
        <v>1740</v>
      </c>
      <c r="E898" t="s">
        <v>1804</v>
      </c>
      <c r="F898">
        <v>1</v>
      </c>
      <c r="G898">
        <f t="shared" si="52"/>
        <v>1</v>
      </c>
      <c r="H898">
        <v>835.17</v>
      </c>
      <c r="I898" s="14">
        <f t="shared" si="53"/>
        <v>835.17</v>
      </c>
      <c r="J898">
        <v>0.02</v>
      </c>
      <c r="K898" s="7">
        <f t="shared" si="54"/>
        <v>0.02</v>
      </c>
      <c r="L898" t="s">
        <v>1829</v>
      </c>
      <c r="M898">
        <v>818.46659999999997</v>
      </c>
      <c r="N898" s="14">
        <f t="shared" si="55"/>
        <v>835.15</v>
      </c>
      <c r="O898" t="str">
        <f>VLOOKUP(E898,Store_Dim!$A$1:$E$21,3,FALSE)</f>
        <v>West</v>
      </c>
    </row>
    <row r="899" spans="1:15" x14ac:dyDescent="0.3">
      <c r="A899" t="s">
        <v>2723</v>
      </c>
      <c r="B899" s="2">
        <v>45389</v>
      </c>
      <c r="C899" t="s">
        <v>458</v>
      </c>
      <c r="D899" t="s">
        <v>1714</v>
      </c>
      <c r="E899" t="s">
        <v>1766</v>
      </c>
      <c r="F899">
        <v>1</v>
      </c>
      <c r="G899">
        <f t="shared" ref="G899:G962" si="56">IF(F899="",1,F899)</f>
        <v>1</v>
      </c>
      <c r="H899">
        <v>113.07</v>
      </c>
      <c r="I899" s="14">
        <f t="shared" ref="I899:I962" si="57">IF(ISBLANK(H899),AVERAGE($H$2:$H$2001),H899)</f>
        <v>113.07</v>
      </c>
      <c r="J899">
        <v>0.24</v>
      </c>
      <c r="K899" s="7">
        <f t="shared" ref="K899:K962" si="58">IF(ISBLANK(J899),AVERAGE($J$2:$J$2001),J899)</f>
        <v>0.24</v>
      </c>
      <c r="L899" t="s">
        <v>1824</v>
      </c>
      <c r="M899">
        <v>85.933199999999999</v>
      </c>
      <c r="N899" s="14">
        <f t="shared" ref="N899:N962" si="59">(I899*G899)-J899</f>
        <v>112.83</v>
      </c>
      <c r="O899" t="str">
        <f>VLOOKUP(E899,Store_Dim!$A$1:$E$21,3,FALSE)</f>
        <v>North</v>
      </c>
    </row>
    <row r="900" spans="1:15" x14ac:dyDescent="0.3">
      <c r="A900" t="s">
        <v>2724</v>
      </c>
      <c r="B900" s="2">
        <v>45930</v>
      </c>
      <c r="C900" t="s">
        <v>1437</v>
      </c>
      <c r="D900" t="s">
        <v>1736</v>
      </c>
      <c r="E900" t="s">
        <v>1794</v>
      </c>
      <c r="F900">
        <v>2</v>
      </c>
      <c r="G900">
        <f t="shared" si="56"/>
        <v>2</v>
      </c>
      <c r="H900">
        <v>451.33</v>
      </c>
      <c r="I900" s="14">
        <f t="shared" si="57"/>
        <v>451.33</v>
      </c>
      <c r="J900">
        <v>0.23</v>
      </c>
      <c r="K900" s="7">
        <f t="shared" si="58"/>
        <v>0.23</v>
      </c>
      <c r="L900" t="s">
        <v>1829</v>
      </c>
      <c r="M900">
        <v>695.04819999999995</v>
      </c>
      <c r="N900" s="14">
        <f t="shared" si="59"/>
        <v>902.43</v>
      </c>
      <c r="O900" t="str">
        <f>VLOOKUP(E900,Store_Dim!$A$1:$E$21,3,FALSE)</f>
        <v>North</v>
      </c>
    </row>
    <row r="901" spans="1:15" x14ac:dyDescent="0.3">
      <c r="A901" t="s">
        <v>2725</v>
      </c>
      <c r="B901" s="2">
        <v>45456</v>
      </c>
      <c r="C901" t="s">
        <v>1163</v>
      </c>
      <c r="D901" t="s">
        <v>1720</v>
      </c>
      <c r="E901" t="s">
        <v>1776</v>
      </c>
      <c r="F901">
        <v>3</v>
      </c>
      <c r="G901">
        <f t="shared" si="56"/>
        <v>3</v>
      </c>
      <c r="H901">
        <v>619.80999999999995</v>
      </c>
      <c r="I901" s="14">
        <f t="shared" si="57"/>
        <v>619.80999999999995</v>
      </c>
      <c r="J901">
        <v>0.16</v>
      </c>
      <c r="K901" s="7">
        <f t="shared" si="58"/>
        <v>0.16</v>
      </c>
      <c r="L901" t="s">
        <v>1829</v>
      </c>
      <c r="M901">
        <v>1561.9212</v>
      </c>
      <c r="N901" s="14">
        <f t="shared" si="59"/>
        <v>1859.2699999999998</v>
      </c>
      <c r="O901" t="str">
        <f>VLOOKUP(E901,Store_Dim!$A$1:$E$21,3,FALSE)</f>
        <v>East</v>
      </c>
    </row>
    <row r="902" spans="1:15" x14ac:dyDescent="0.3">
      <c r="A902" t="s">
        <v>2726</v>
      </c>
      <c r="B902" s="2">
        <v>45713</v>
      </c>
      <c r="C902" t="s">
        <v>381</v>
      </c>
      <c r="D902" t="s">
        <v>1672</v>
      </c>
      <c r="E902" t="s">
        <v>1779</v>
      </c>
      <c r="F902">
        <v>4</v>
      </c>
      <c r="G902">
        <f t="shared" si="56"/>
        <v>4</v>
      </c>
      <c r="H902">
        <v>46.97</v>
      </c>
      <c r="I902" s="14">
        <f t="shared" si="57"/>
        <v>46.97</v>
      </c>
      <c r="J902">
        <v>0.26</v>
      </c>
      <c r="K902" s="7">
        <f t="shared" si="58"/>
        <v>0.26</v>
      </c>
      <c r="L902" t="s">
        <v>1826</v>
      </c>
      <c r="M902">
        <v>139.03120000000001</v>
      </c>
      <c r="N902" s="14">
        <f t="shared" si="59"/>
        <v>187.62</v>
      </c>
      <c r="O902" t="str">
        <f>VLOOKUP(E902,Store_Dim!$A$1:$E$21,3,FALSE)</f>
        <v>South</v>
      </c>
    </row>
    <row r="903" spans="1:15" x14ac:dyDescent="0.3">
      <c r="A903" t="s">
        <v>2727</v>
      </c>
      <c r="B903" s="2">
        <v>45784</v>
      </c>
      <c r="C903" t="s">
        <v>607</v>
      </c>
      <c r="D903" t="s">
        <v>1640</v>
      </c>
      <c r="E903" t="s">
        <v>1761</v>
      </c>
      <c r="F903">
        <v>2</v>
      </c>
      <c r="G903">
        <f t="shared" si="56"/>
        <v>2</v>
      </c>
      <c r="H903">
        <v>71.48</v>
      </c>
      <c r="I903" s="14">
        <f t="shared" si="57"/>
        <v>71.48</v>
      </c>
      <c r="J903">
        <v>0.14000000000000001</v>
      </c>
      <c r="K903" s="7">
        <f t="shared" si="58"/>
        <v>0.14000000000000001</v>
      </c>
      <c r="L903" t="s">
        <v>1829</v>
      </c>
      <c r="M903">
        <v>122.9456</v>
      </c>
      <c r="N903" s="14">
        <f t="shared" si="59"/>
        <v>142.82000000000002</v>
      </c>
      <c r="O903" t="str">
        <f>VLOOKUP(E903,Store_Dim!$A$1:$E$21,3,FALSE)</f>
        <v>South</v>
      </c>
    </row>
    <row r="904" spans="1:15" x14ac:dyDescent="0.3">
      <c r="A904" t="s">
        <v>2728</v>
      </c>
      <c r="B904" s="2">
        <v>45812</v>
      </c>
      <c r="C904" t="s">
        <v>8</v>
      </c>
      <c r="D904" t="s">
        <v>1660</v>
      </c>
      <c r="E904" t="s">
        <v>1813</v>
      </c>
      <c r="F904">
        <v>2</v>
      </c>
      <c r="G904">
        <f t="shared" si="56"/>
        <v>2</v>
      </c>
      <c r="H904">
        <v>404.08</v>
      </c>
      <c r="I904" s="14">
        <f t="shared" si="57"/>
        <v>404.08</v>
      </c>
      <c r="J904">
        <v>7.0000000000000007E-2</v>
      </c>
      <c r="K904" s="7">
        <f t="shared" si="58"/>
        <v>7.0000000000000007E-2</v>
      </c>
      <c r="L904" t="s">
        <v>1824</v>
      </c>
      <c r="M904">
        <v>751.58879999999988</v>
      </c>
      <c r="N904" s="14">
        <f t="shared" si="59"/>
        <v>808.08999999999992</v>
      </c>
      <c r="O904" t="str">
        <f>VLOOKUP(E904,Store_Dim!$A$1:$E$21,3,FALSE)</f>
        <v>East</v>
      </c>
    </row>
    <row r="905" spans="1:15" x14ac:dyDescent="0.3">
      <c r="A905" t="s">
        <v>2729</v>
      </c>
      <c r="B905" s="2">
        <v>45653</v>
      </c>
      <c r="C905" t="s">
        <v>842</v>
      </c>
      <c r="D905" t="s">
        <v>1582</v>
      </c>
      <c r="E905" t="s">
        <v>1804</v>
      </c>
      <c r="F905">
        <v>1</v>
      </c>
      <c r="G905">
        <f t="shared" si="56"/>
        <v>1</v>
      </c>
      <c r="H905">
        <v>519.91</v>
      </c>
      <c r="I905" s="14">
        <f t="shared" si="57"/>
        <v>519.91</v>
      </c>
      <c r="J905">
        <v>0.05</v>
      </c>
      <c r="K905" s="7">
        <f t="shared" si="58"/>
        <v>0.05</v>
      </c>
      <c r="L905" t="s">
        <v>1829</v>
      </c>
      <c r="M905">
        <v>493.91449999999992</v>
      </c>
      <c r="N905" s="14">
        <f t="shared" si="59"/>
        <v>519.86</v>
      </c>
      <c r="O905" t="str">
        <f>VLOOKUP(E905,Store_Dim!$A$1:$E$21,3,FALSE)</f>
        <v>West</v>
      </c>
    </row>
    <row r="906" spans="1:15" x14ac:dyDescent="0.3">
      <c r="A906" t="s">
        <v>2730</v>
      </c>
      <c r="B906" s="2">
        <v>45672</v>
      </c>
      <c r="C906" t="s">
        <v>490</v>
      </c>
      <c r="D906" t="s">
        <v>1644</v>
      </c>
      <c r="E906" t="s">
        <v>1797</v>
      </c>
      <c r="F906">
        <v>3</v>
      </c>
      <c r="G906">
        <f t="shared" si="56"/>
        <v>3</v>
      </c>
      <c r="H906">
        <v>566.16</v>
      </c>
      <c r="I906" s="14">
        <f t="shared" si="57"/>
        <v>566.16</v>
      </c>
      <c r="J906">
        <v>0.05</v>
      </c>
      <c r="K906" s="7">
        <f t="shared" si="58"/>
        <v>0.05</v>
      </c>
      <c r="L906" t="s">
        <v>1826</v>
      </c>
      <c r="M906">
        <v>1613.556</v>
      </c>
      <c r="N906" s="14">
        <f t="shared" si="59"/>
        <v>1698.43</v>
      </c>
      <c r="O906" t="str">
        <f>VLOOKUP(E906,Store_Dim!$A$1:$E$21,3,FALSE)</f>
        <v>East</v>
      </c>
    </row>
    <row r="907" spans="1:15" x14ac:dyDescent="0.3">
      <c r="A907" t="s">
        <v>2731</v>
      </c>
      <c r="B907" s="2">
        <v>45799</v>
      </c>
      <c r="C907" t="s">
        <v>1223</v>
      </c>
      <c r="D907" t="s">
        <v>1652</v>
      </c>
      <c r="E907" t="s">
        <v>1789</v>
      </c>
      <c r="F907">
        <v>2</v>
      </c>
      <c r="G907">
        <f t="shared" si="56"/>
        <v>2</v>
      </c>
      <c r="H907">
        <v>295.12</v>
      </c>
      <c r="I907" s="14">
        <f t="shared" si="57"/>
        <v>295.12</v>
      </c>
      <c r="J907">
        <v>0.09</v>
      </c>
      <c r="K907" s="7">
        <f t="shared" si="58"/>
        <v>0.09</v>
      </c>
      <c r="L907" t="s">
        <v>1829</v>
      </c>
      <c r="M907">
        <v>537.11840000000007</v>
      </c>
      <c r="N907" s="14">
        <f t="shared" si="59"/>
        <v>590.15</v>
      </c>
      <c r="O907" t="str">
        <f>VLOOKUP(E907,Store_Dim!$A$1:$E$21,3,FALSE)</f>
        <v>East</v>
      </c>
    </row>
    <row r="908" spans="1:15" x14ac:dyDescent="0.3">
      <c r="A908" t="s">
        <v>2732</v>
      </c>
      <c r="B908" s="2">
        <v>45848</v>
      </c>
      <c r="C908" t="s">
        <v>384</v>
      </c>
      <c r="D908" t="s">
        <v>1616</v>
      </c>
      <c r="E908" t="s">
        <v>1792</v>
      </c>
      <c r="F908">
        <v>2</v>
      </c>
      <c r="G908">
        <f t="shared" si="56"/>
        <v>2</v>
      </c>
      <c r="H908">
        <v>414.18</v>
      </c>
      <c r="I908" s="14">
        <f t="shared" si="57"/>
        <v>414.18</v>
      </c>
      <c r="J908">
        <v>0.25</v>
      </c>
      <c r="K908" s="7">
        <f t="shared" si="58"/>
        <v>0.25</v>
      </c>
      <c r="L908" t="s">
        <v>1826</v>
      </c>
      <c r="M908">
        <v>621.27</v>
      </c>
      <c r="N908" s="14">
        <f t="shared" si="59"/>
        <v>828.11</v>
      </c>
      <c r="O908" t="str">
        <f>VLOOKUP(E908,Store_Dim!$A$1:$E$21,3,FALSE)</f>
        <v>South</v>
      </c>
    </row>
    <row r="909" spans="1:15" x14ac:dyDescent="0.3">
      <c r="A909" t="s">
        <v>2733</v>
      </c>
      <c r="B909" s="2">
        <v>45918</v>
      </c>
      <c r="C909" t="s">
        <v>854</v>
      </c>
      <c r="D909" t="s">
        <v>1664</v>
      </c>
      <c r="E909" t="s">
        <v>1782</v>
      </c>
      <c r="F909">
        <v>2</v>
      </c>
      <c r="G909">
        <f t="shared" si="56"/>
        <v>2</v>
      </c>
      <c r="H909">
        <v>433.75</v>
      </c>
      <c r="I909" s="14">
        <f t="shared" si="57"/>
        <v>433.75</v>
      </c>
      <c r="J909">
        <v>0</v>
      </c>
      <c r="K909" s="7">
        <f t="shared" si="58"/>
        <v>0</v>
      </c>
      <c r="L909" t="s">
        <v>1824</v>
      </c>
      <c r="M909">
        <v>867.5</v>
      </c>
      <c r="N909" s="14">
        <f t="shared" si="59"/>
        <v>867.5</v>
      </c>
      <c r="O909" t="str">
        <f>VLOOKUP(E909,Store_Dim!$A$1:$E$21,3,FALSE)</f>
        <v>West</v>
      </c>
    </row>
    <row r="910" spans="1:15" x14ac:dyDescent="0.3">
      <c r="A910" t="s">
        <v>2734</v>
      </c>
      <c r="B910" s="2">
        <v>45288</v>
      </c>
      <c r="C910" t="s">
        <v>893</v>
      </c>
      <c r="D910" t="s">
        <v>1718</v>
      </c>
      <c r="E910" t="s">
        <v>1813</v>
      </c>
      <c r="F910">
        <v>3</v>
      </c>
      <c r="G910">
        <f t="shared" si="56"/>
        <v>3</v>
      </c>
      <c r="H910">
        <v>104.33</v>
      </c>
      <c r="I910" s="14">
        <f t="shared" si="57"/>
        <v>104.33</v>
      </c>
      <c r="J910">
        <v>0.13</v>
      </c>
      <c r="K910" s="7">
        <f t="shared" si="58"/>
        <v>0.13</v>
      </c>
      <c r="L910" t="s">
        <v>1829</v>
      </c>
      <c r="M910">
        <v>272.30130000000003</v>
      </c>
      <c r="N910" s="14">
        <f t="shared" si="59"/>
        <v>312.86</v>
      </c>
      <c r="O910" t="str">
        <f>VLOOKUP(E910,Store_Dim!$A$1:$E$21,3,FALSE)</f>
        <v>East</v>
      </c>
    </row>
    <row r="911" spans="1:15" x14ac:dyDescent="0.3">
      <c r="A911" t="s">
        <v>2735</v>
      </c>
      <c r="B911" s="2">
        <v>45477</v>
      </c>
      <c r="C911" t="s">
        <v>1431</v>
      </c>
      <c r="D911" t="s">
        <v>1553</v>
      </c>
      <c r="E911" t="s">
        <v>1794</v>
      </c>
      <c r="F911">
        <v>1</v>
      </c>
      <c r="G911">
        <f t="shared" si="56"/>
        <v>1</v>
      </c>
      <c r="H911">
        <v>221.7</v>
      </c>
      <c r="I911" s="14">
        <f t="shared" si="57"/>
        <v>221.7</v>
      </c>
      <c r="J911">
        <v>0.04</v>
      </c>
      <c r="K911" s="7">
        <f t="shared" si="58"/>
        <v>0.04</v>
      </c>
      <c r="L911" t="s">
        <v>1824</v>
      </c>
      <c r="M911">
        <v>212.83199999999999</v>
      </c>
      <c r="N911" s="14">
        <f t="shared" si="59"/>
        <v>221.66</v>
      </c>
      <c r="O911" t="str">
        <f>VLOOKUP(E911,Store_Dim!$A$1:$E$21,3,FALSE)</f>
        <v>North</v>
      </c>
    </row>
    <row r="912" spans="1:15" x14ac:dyDescent="0.3">
      <c r="A912" t="s">
        <v>2736</v>
      </c>
      <c r="B912" s="2">
        <v>45796</v>
      </c>
      <c r="C912" t="s">
        <v>687</v>
      </c>
      <c r="D912" t="s">
        <v>1682</v>
      </c>
      <c r="E912" t="s">
        <v>1773</v>
      </c>
      <c r="F912">
        <v>2</v>
      </c>
      <c r="G912">
        <f t="shared" si="56"/>
        <v>2</v>
      </c>
      <c r="H912">
        <v>491.26</v>
      </c>
      <c r="I912" s="14">
        <f t="shared" si="57"/>
        <v>491.26</v>
      </c>
      <c r="J912">
        <v>0.14000000000000001</v>
      </c>
      <c r="K912" s="7">
        <f t="shared" si="58"/>
        <v>0.14000000000000001</v>
      </c>
      <c r="L912" t="s">
        <v>1829</v>
      </c>
      <c r="M912">
        <v>844.96719999999993</v>
      </c>
      <c r="N912" s="14">
        <f t="shared" si="59"/>
        <v>982.38</v>
      </c>
      <c r="O912" t="str">
        <f>VLOOKUP(E912,Store_Dim!$A$1:$E$21,3,FALSE)</f>
        <v>North</v>
      </c>
    </row>
    <row r="913" spans="1:15" x14ac:dyDescent="0.3">
      <c r="A913" t="s">
        <v>2737</v>
      </c>
      <c r="B913" s="2">
        <v>45630</v>
      </c>
      <c r="C913" t="s">
        <v>598</v>
      </c>
      <c r="D913" t="s">
        <v>1622</v>
      </c>
      <c r="E913" t="s">
        <v>1782</v>
      </c>
      <c r="F913">
        <v>4</v>
      </c>
      <c r="G913">
        <f t="shared" si="56"/>
        <v>4</v>
      </c>
      <c r="H913">
        <v>923.14</v>
      </c>
      <c r="I913" s="14">
        <f t="shared" si="57"/>
        <v>923.14</v>
      </c>
      <c r="J913">
        <v>0.15</v>
      </c>
      <c r="K913" s="7">
        <f t="shared" si="58"/>
        <v>0.15</v>
      </c>
      <c r="L913" t="s">
        <v>1824</v>
      </c>
      <c r="M913">
        <v>3138.6759999999999</v>
      </c>
      <c r="N913" s="14">
        <f t="shared" si="59"/>
        <v>3692.41</v>
      </c>
      <c r="O913" t="str">
        <f>VLOOKUP(E913,Store_Dim!$A$1:$E$21,3,FALSE)</f>
        <v>West</v>
      </c>
    </row>
    <row r="914" spans="1:15" x14ac:dyDescent="0.3">
      <c r="A914" t="s">
        <v>2738</v>
      </c>
      <c r="B914" s="2">
        <v>45625</v>
      </c>
      <c r="C914" t="s">
        <v>634</v>
      </c>
      <c r="D914" t="s">
        <v>1676</v>
      </c>
      <c r="E914" t="s">
        <v>1779</v>
      </c>
      <c r="F914">
        <v>2</v>
      </c>
      <c r="G914">
        <f t="shared" si="56"/>
        <v>2</v>
      </c>
      <c r="H914">
        <v>747.65</v>
      </c>
      <c r="I914" s="14">
        <f t="shared" si="57"/>
        <v>747.65</v>
      </c>
      <c r="J914">
        <v>0.08</v>
      </c>
      <c r="K914" s="7">
        <f t="shared" si="58"/>
        <v>0.08</v>
      </c>
      <c r="L914" t="s">
        <v>1824</v>
      </c>
      <c r="M914">
        <v>1375.6759999999999</v>
      </c>
      <c r="N914" s="14">
        <f t="shared" si="59"/>
        <v>1495.22</v>
      </c>
      <c r="O914" t="str">
        <f>VLOOKUP(E914,Store_Dim!$A$1:$E$21,3,FALSE)</f>
        <v>South</v>
      </c>
    </row>
    <row r="915" spans="1:15" x14ac:dyDescent="0.3">
      <c r="A915" t="s">
        <v>2739</v>
      </c>
      <c r="B915" s="2">
        <v>45773</v>
      </c>
      <c r="C915" t="s">
        <v>384</v>
      </c>
      <c r="D915" t="s">
        <v>1632</v>
      </c>
      <c r="E915" t="s">
        <v>1779</v>
      </c>
      <c r="F915">
        <v>3</v>
      </c>
      <c r="G915">
        <f t="shared" si="56"/>
        <v>3</v>
      </c>
      <c r="H915">
        <v>94.55</v>
      </c>
      <c r="I915" s="14">
        <f t="shared" si="57"/>
        <v>94.55</v>
      </c>
      <c r="J915">
        <v>0.13</v>
      </c>
      <c r="K915" s="7">
        <f t="shared" si="58"/>
        <v>0.13</v>
      </c>
      <c r="L915" t="s">
        <v>1829</v>
      </c>
      <c r="M915">
        <v>246.77549999999999</v>
      </c>
      <c r="N915" s="14">
        <f t="shared" si="59"/>
        <v>283.52</v>
      </c>
      <c r="O915" t="str">
        <f>VLOOKUP(E915,Store_Dim!$A$1:$E$21,3,FALSE)</f>
        <v>South</v>
      </c>
    </row>
    <row r="916" spans="1:15" x14ac:dyDescent="0.3">
      <c r="A916" t="s">
        <v>2740</v>
      </c>
      <c r="B916" s="2">
        <v>45308</v>
      </c>
      <c r="C916" t="s">
        <v>153</v>
      </c>
      <c r="D916" t="s">
        <v>1578</v>
      </c>
      <c r="E916" t="s">
        <v>1813</v>
      </c>
      <c r="F916">
        <v>3</v>
      </c>
      <c r="G916">
        <f t="shared" si="56"/>
        <v>3</v>
      </c>
      <c r="H916">
        <v>620.12</v>
      </c>
      <c r="I916" s="14">
        <f t="shared" si="57"/>
        <v>620.12</v>
      </c>
      <c r="J916">
        <v>0.06</v>
      </c>
      <c r="K916" s="7">
        <f t="shared" si="58"/>
        <v>0.06</v>
      </c>
      <c r="L916" t="s">
        <v>1824</v>
      </c>
      <c r="M916">
        <v>1748.7384</v>
      </c>
      <c r="N916" s="14">
        <f t="shared" si="59"/>
        <v>1860.3000000000002</v>
      </c>
      <c r="O916" t="str">
        <f>VLOOKUP(E916,Store_Dim!$A$1:$E$21,3,FALSE)</f>
        <v>East</v>
      </c>
    </row>
    <row r="917" spans="1:15" x14ac:dyDescent="0.3">
      <c r="A917" t="s">
        <v>2741</v>
      </c>
      <c r="B917" s="2">
        <v>45869</v>
      </c>
      <c r="C917" t="s">
        <v>1495</v>
      </c>
      <c r="D917" t="s">
        <v>1686</v>
      </c>
      <c r="E917" t="s">
        <v>1776</v>
      </c>
      <c r="F917">
        <v>2</v>
      </c>
      <c r="G917">
        <f t="shared" si="56"/>
        <v>2</v>
      </c>
      <c r="H917">
        <v>354.09</v>
      </c>
      <c r="I917" s="14">
        <f t="shared" si="57"/>
        <v>354.09</v>
      </c>
      <c r="J917">
        <v>0.12</v>
      </c>
      <c r="K917" s="7">
        <f t="shared" si="58"/>
        <v>0.12</v>
      </c>
      <c r="L917" t="s">
        <v>1829</v>
      </c>
      <c r="M917">
        <v>623.19839999999999</v>
      </c>
      <c r="N917" s="14">
        <f t="shared" si="59"/>
        <v>708.06</v>
      </c>
      <c r="O917" t="str">
        <f>VLOOKUP(E917,Store_Dim!$A$1:$E$21,3,FALSE)</f>
        <v>East</v>
      </c>
    </row>
    <row r="918" spans="1:15" x14ac:dyDescent="0.3">
      <c r="A918" t="s">
        <v>2742</v>
      </c>
      <c r="B918" s="2">
        <v>45621</v>
      </c>
      <c r="C918" t="s">
        <v>447</v>
      </c>
      <c r="D918" t="s">
        <v>1654</v>
      </c>
      <c r="E918" t="s">
        <v>1773</v>
      </c>
      <c r="F918">
        <v>3</v>
      </c>
      <c r="G918">
        <f t="shared" si="56"/>
        <v>3</v>
      </c>
      <c r="H918">
        <v>214.94</v>
      </c>
      <c r="I918" s="14">
        <f t="shared" si="57"/>
        <v>214.94</v>
      </c>
      <c r="J918">
        <v>0.22</v>
      </c>
      <c r="K918" s="7">
        <f t="shared" si="58"/>
        <v>0.22</v>
      </c>
      <c r="L918" t="s">
        <v>1829</v>
      </c>
      <c r="M918">
        <v>502.95960000000002</v>
      </c>
      <c r="N918" s="14">
        <f t="shared" si="59"/>
        <v>644.59999999999991</v>
      </c>
      <c r="O918" t="str">
        <f>VLOOKUP(E918,Store_Dim!$A$1:$E$21,3,FALSE)</f>
        <v>North</v>
      </c>
    </row>
    <row r="919" spans="1:15" x14ac:dyDescent="0.3">
      <c r="A919" t="s">
        <v>2743</v>
      </c>
      <c r="B919" s="2">
        <v>45428</v>
      </c>
      <c r="C919" t="s">
        <v>651</v>
      </c>
      <c r="D919" t="s">
        <v>1565</v>
      </c>
      <c r="E919" t="s">
        <v>1794</v>
      </c>
      <c r="F919">
        <v>2</v>
      </c>
      <c r="G919">
        <f t="shared" si="56"/>
        <v>2</v>
      </c>
      <c r="H919">
        <v>309.77999999999997</v>
      </c>
      <c r="I919" s="14">
        <f t="shared" si="57"/>
        <v>309.77999999999997</v>
      </c>
      <c r="J919">
        <v>0.16</v>
      </c>
      <c r="K919" s="7">
        <f t="shared" si="58"/>
        <v>0.16</v>
      </c>
      <c r="L919" t="s">
        <v>1824</v>
      </c>
      <c r="M919">
        <v>520.43039999999996</v>
      </c>
      <c r="N919" s="14">
        <f t="shared" si="59"/>
        <v>619.4</v>
      </c>
      <c r="O919" t="str">
        <f>VLOOKUP(E919,Store_Dim!$A$1:$E$21,3,FALSE)</f>
        <v>North</v>
      </c>
    </row>
    <row r="920" spans="1:15" x14ac:dyDescent="0.3">
      <c r="A920" t="s">
        <v>2744</v>
      </c>
      <c r="B920" s="2">
        <v>45807</v>
      </c>
      <c r="C920" t="s">
        <v>255</v>
      </c>
      <c r="D920" t="s">
        <v>1574</v>
      </c>
      <c r="E920" t="s">
        <v>1766</v>
      </c>
      <c r="F920">
        <v>2</v>
      </c>
      <c r="G920">
        <f t="shared" si="56"/>
        <v>2</v>
      </c>
      <c r="H920">
        <v>183.85</v>
      </c>
      <c r="I920" s="14">
        <f t="shared" si="57"/>
        <v>183.85</v>
      </c>
      <c r="J920">
        <v>0.14000000000000001</v>
      </c>
      <c r="K920" s="7">
        <f t="shared" si="58"/>
        <v>0.14000000000000001</v>
      </c>
      <c r="L920" t="s">
        <v>1826</v>
      </c>
      <c r="M920">
        <v>316.22199999999998</v>
      </c>
      <c r="N920" s="14">
        <f t="shared" si="59"/>
        <v>367.56</v>
      </c>
      <c r="O920" t="str">
        <f>VLOOKUP(E920,Store_Dim!$A$1:$E$21,3,FALSE)</f>
        <v>North</v>
      </c>
    </row>
    <row r="921" spans="1:15" x14ac:dyDescent="0.3">
      <c r="A921" t="s">
        <v>2745</v>
      </c>
      <c r="B921" s="2">
        <v>45238</v>
      </c>
      <c r="C921" t="s">
        <v>1272</v>
      </c>
      <c r="D921" t="s">
        <v>1688</v>
      </c>
      <c r="E921" t="s">
        <v>1752</v>
      </c>
      <c r="F921">
        <v>1</v>
      </c>
      <c r="G921">
        <f t="shared" si="56"/>
        <v>1</v>
      </c>
      <c r="H921">
        <v>550.05999999999995</v>
      </c>
      <c r="I921" s="14">
        <f t="shared" si="57"/>
        <v>550.05999999999995</v>
      </c>
      <c r="J921">
        <v>0.01</v>
      </c>
      <c r="K921" s="7">
        <f t="shared" si="58"/>
        <v>0.01</v>
      </c>
      <c r="L921" t="s">
        <v>1824</v>
      </c>
      <c r="M921">
        <v>544.55939999999998</v>
      </c>
      <c r="N921" s="14">
        <f t="shared" si="59"/>
        <v>550.04999999999995</v>
      </c>
      <c r="O921" t="str">
        <f>VLOOKUP(E921,Store_Dim!$A$1:$E$21,3,FALSE)</f>
        <v>East</v>
      </c>
    </row>
    <row r="922" spans="1:15" x14ac:dyDescent="0.3">
      <c r="A922" t="s">
        <v>2746</v>
      </c>
      <c r="B922" s="2">
        <v>45253</v>
      </c>
      <c r="C922" t="s">
        <v>121</v>
      </c>
      <c r="D922" t="s">
        <v>1706</v>
      </c>
      <c r="E922" t="s">
        <v>1769</v>
      </c>
      <c r="F922">
        <v>2</v>
      </c>
      <c r="G922">
        <f t="shared" si="56"/>
        <v>2</v>
      </c>
      <c r="H922">
        <v>32.19</v>
      </c>
      <c r="I922" s="14">
        <f t="shared" si="57"/>
        <v>32.19</v>
      </c>
      <c r="J922">
        <v>0.13</v>
      </c>
      <c r="K922" s="7">
        <f t="shared" si="58"/>
        <v>0.13</v>
      </c>
      <c r="L922" t="s">
        <v>1829</v>
      </c>
      <c r="M922">
        <v>56.010599999999997</v>
      </c>
      <c r="N922" s="14">
        <f t="shared" si="59"/>
        <v>64.25</v>
      </c>
      <c r="O922" t="str">
        <f>VLOOKUP(E922,Store_Dim!$A$1:$E$21,3,FALSE)</f>
        <v>South</v>
      </c>
    </row>
    <row r="923" spans="1:15" x14ac:dyDescent="0.3">
      <c r="A923" t="s">
        <v>2747</v>
      </c>
      <c r="B923" s="2">
        <v>45460</v>
      </c>
      <c r="C923" t="s">
        <v>470</v>
      </c>
      <c r="D923" t="s">
        <v>1614</v>
      </c>
      <c r="E923" t="s">
        <v>1813</v>
      </c>
      <c r="F923">
        <v>2</v>
      </c>
      <c r="G923">
        <f t="shared" si="56"/>
        <v>2</v>
      </c>
      <c r="H923">
        <v>892.06</v>
      </c>
      <c r="I923" s="14">
        <f t="shared" si="57"/>
        <v>892.06</v>
      </c>
      <c r="J923">
        <v>0.08</v>
      </c>
      <c r="K923" s="7">
        <f t="shared" si="58"/>
        <v>0.08</v>
      </c>
      <c r="L923" t="s">
        <v>1824</v>
      </c>
      <c r="M923">
        <v>1641.3904</v>
      </c>
      <c r="N923" s="14">
        <f t="shared" si="59"/>
        <v>1784.04</v>
      </c>
      <c r="O923" t="str">
        <f>VLOOKUP(E923,Store_Dim!$A$1:$E$21,3,FALSE)</f>
        <v>East</v>
      </c>
    </row>
    <row r="924" spans="1:15" x14ac:dyDescent="0.3">
      <c r="A924" t="s">
        <v>2748</v>
      </c>
      <c r="B924" s="2">
        <v>45628</v>
      </c>
      <c r="C924" t="s">
        <v>1455</v>
      </c>
      <c r="D924" t="s">
        <v>1664</v>
      </c>
      <c r="E924" t="s">
        <v>1776</v>
      </c>
      <c r="F924">
        <v>1</v>
      </c>
      <c r="G924">
        <f t="shared" si="56"/>
        <v>1</v>
      </c>
      <c r="H924">
        <v>127.47</v>
      </c>
      <c r="I924" s="14">
        <f t="shared" si="57"/>
        <v>127.47</v>
      </c>
      <c r="J924">
        <v>0.16</v>
      </c>
      <c r="K924" s="7">
        <f t="shared" si="58"/>
        <v>0.16</v>
      </c>
      <c r="L924" t="s">
        <v>1829</v>
      </c>
      <c r="M924">
        <v>107.0748</v>
      </c>
      <c r="N924" s="14">
        <f t="shared" si="59"/>
        <v>127.31</v>
      </c>
      <c r="O924" t="str">
        <f>VLOOKUP(E924,Store_Dim!$A$1:$E$21,3,FALSE)</f>
        <v>East</v>
      </c>
    </row>
    <row r="925" spans="1:15" x14ac:dyDescent="0.3">
      <c r="A925" t="s">
        <v>2749</v>
      </c>
      <c r="B925" s="2">
        <v>45778</v>
      </c>
      <c r="C925" t="s">
        <v>1211</v>
      </c>
      <c r="D925" t="s">
        <v>1702</v>
      </c>
      <c r="E925" t="s">
        <v>1799</v>
      </c>
      <c r="F925">
        <v>3</v>
      </c>
      <c r="G925">
        <f t="shared" si="56"/>
        <v>3</v>
      </c>
      <c r="H925">
        <v>212.87</v>
      </c>
      <c r="I925" s="14">
        <f t="shared" si="57"/>
        <v>212.87</v>
      </c>
      <c r="J925">
        <v>0.18</v>
      </c>
      <c r="K925" s="7">
        <f t="shared" si="58"/>
        <v>0.18</v>
      </c>
      <c r="L925" t="s">
        <v>1824</v>
      </c>
      <c r="M925">
        <v>523.66020000000003</v>
      </c>
      <c r="N925" s="14">
        <f t="shared" si="59"/>
        <v>638.43000000000006</v>
      </c>
      <c r="O925" t="str">
        <f>VLOOKUP(E925,Store_Dim!$A$1:$E$21,3,FALSE)</f>
        <v>South</v>
      </c>
    </row>
    <row r="926" spans="1:15" x14ac:dyDescent="0.3">
      <c r="A926" t="s">
        <v>2750</v>
      </c>
      <c r="B926" s="2">
        <v>45471</v>
      </c>
      <c r="C926" t="s">
        <v>598</v>
      </c>
      <c r="D926" t="s">
        <v>1710</v>
      </c>
      <c r="E926" t="s">
        <v>1779</v>
      </c>
      <c r="F926">
        <v>1</v>
      </c>
      <c r="G926">
        <f t="shared" si="56"/>
        <v>1</v>
      </c>
      <c r="H926">
        <v>26.37</v>
      </c>
      <c r="I926" s="14">
        <f t="shared" si="57"/>
        <v>26.37</v>
      </c>
      <c r="J926">
        <v>0.3</v>
      </c>
      <c r="K926" s="7">
        <f t="shared" si="58"/>
        <v>0.3</v>
      </c>
      <c r="L926" t="s">
        <v>1829</v>
      </c>
      <c r="M926">
        <v>18.459</v>
      </c>
      <c r="N926" s="14">
        <f t="shared" si="59"/>
        <v>26.07</v>
      </c>
      <c r="O926" t="str">
        <f>VLOOKUP(E926,Store_Dim!$A$1:$E$21,3,FALSE)</f>
        <v>South</v>
      </c>
    </row>
    <row r="927" spans="1:15" x14ac:dyDescent="0.3">
      <c r="A927" t="s">
        <v>2751</v>
      </c>
      <c r="B927" s="2">
        <v>45770</v>
      </c>
      <c r="C927" t="s">
        <v>1437</v>
      </c>
      <c r="D927" t="s">
        <v>1616</v>
      </c>
      <c r="E927" t="s">
        <v>1810</v>
      </c>
      <c r="F927">
        <v>4</v>
      </c>
      <c r="G927">
        <f t="shared" si="56"/>
        <v>4</v>
      </c>
      <c r="H927">
        <v>953.98</v>
      </c>
      <c r="I927" s="14">
        <f t="shared" si="57"/>
        <v>953.98</v>
      </c>
      <c r="J927">
        <v>0.16</v>
      </c>
      <c r="K927" s="7">
        <f t="shared" si="58"/>
        <v>0.16</v>
      </c>
      <c r="L927" t="s">
        <v>1824</v>
      </c>
      <c r="M927">
        <v>3205.3728000000001</v>
      </c>
      <c r="N927" s="14">
        <f t="shared" si="59"/>
        <v>3815.76</v>
      </c>
      <c r="O927" t="str">
        <f>VLOOKUP(E927,Store_Dim!$A$1:$E$21,3,FALSE)</f>
        <v>East</v>
      </c>
    </row>
    <row r="928" spans="1:15" x14ac:dyDescent="0.3">
      <c r="A928" t="s">
        <v>2752</v>
      </c>
      <c r="B928" s="2">
        <v>45369</v>
      </c>
      <c r="C928" t="s">
        <v>699</v>
      </c>
      <c r="D928" t="s">
        <v>1682</v>
      </c>
      <c r="E928" t="s">
        <v>1813</v>
      </c>
      <c r="F928">
        <v>3</v>
      </c>
      <c r="G928">
        <f t="shared" si="56"/>
        <v>3</v>
      </c>
      <c r="H928">
        <v>968.88</v>
      </c>
      <c r="I928" s="14">
        <f t="shared" si="57"/>
        <v>968.88</v>
      </c>
      <c r="J928">
        <v>0.15</v>
      </c>
      <c r="K928" s="7">
        <f t="shared" si="58"/>
        <v>0.15</v>
      </c>
      <c r="L928" t="s">
        <v>1824</v>
      </c>
      <c r="M928">
        <v>2470.6439999999998</v>
      </c>
      <c r="N928" s="14">
        <f t="shared" si="59"/>
        <v>2906.49</v>
      </c>
      <c r="O928" t="str">
        <f>VLOOKUP(E928,Store_Dim!$A$1:$E$21,3,FALSE)</f>
        <v>East</v>
      </c>
    </row>
    <row r="929" spans="1:15" x14ac:dyDescent="0.3">
      <c r="A929" t="s">
        <v>2753</v>
      </c>
      <c r="B929" s="2">
        <v>45910</v>
      </c>
      <c r="C929" t="s">
        <v>616</v>
      </c>
      <c r="D929" t="s">
        <v>1700</v>
      </c>
      <c r="E929" t="s">
        <v>1810</v>
      </c>
      <c r="F929">
        <v>1</v>
      </c>
      <c r="G929">
        <f t="shared" si="56"/>
        <v>1</v>
      </c>
      <c r="H929">
        <v>533.04999999999995</v>
      </c>
      <c r="I929" s="14">
        <f t="shared" si="57"/>
        <v>533.04999999999995</v>
      </c>
      <c r="J929">
        <v>0.11</v>
      </c>
      <c r="K929" s="7">
        <f t="shared" si="58"/>
        <v>0.11</v>
      </c>
      <c r="L929" t="s">
        <v>1826</v>
      </c>
      <c r="M929">
        <v>474.41449999999998</v>
      </c>
      <c r="N929" s="14">
        <f t="shared" si="59"/>
        <v>532.93999999999994</v>
      </c>
      <c r="O929" t="str">
        <f>VLOOKUP(E929,Store_Dim!$A$1:$E$21,3,FALSE)</f>
        <v>East</v>
      </c>
    </row>
    <row r="930" spans="1:15" x14ac:dyDescent="0.3">
      <c r="A930" t="s">
        <v>2754</v>
      </c>
      <c r="B930" s="2">
        <v>45637</v>
      </c>
      <c r="C930" t="s">
        <v>1190</v>
      </c>
      <c r="D930" t="s">
        <v>1710</v>
      </c>
      <c r="E930" t="s">
        <v>1757</v>
      </c>
      <c r="F930">
        <v>3</v>
      </c>
      <c r="G930">
        <f t="shared" si="56"/>
        <v>3</v>
      </c>
      <c r="H930">
        <v>138.86000000000001</v>
      </c>
      <c r="I930" s="14">
        <f t="shared" si="57"/>
        <v>138.86000000000001</v>
      </c>
      <c r="J930">
        <v>0.11</v>
      </c>
      <c r="K930" s="7">
        <f t="shared" si="58"/>
        <v>0.11</v>
      </c>
      <c r="L930" t="s">
        <v>1826</v>
      </c>
      <c r="M930">
        <v>370.75619999999998</v>
      </c>
      <c r="N930" s="14">
        <f t="shared" si="59"/>
        <v>416.47</v>
      </c>
      <c r="O930" t="str">
        <f>VLOOKUP(E930,Store_Dim!$A$1:$E$21,3,FALSE)</f>
        <v>North</v>
      </c>
    </row>
    <row r="931" spans="1:15" x14ac:dyDescent="0.3">
      <c r="A931" t="s">
        <v>2755</v>
      </c>
      <c r="B931" s="2">
        <v>45706</v>
      </c>
      <c r="C931" t="s">
        <v>532</v>
      </c>
      <c r="D931" t="s">
        <v>1592</v>
      </c>
      <c r="E931" t="s">
        <v>1752</v>
      </c>
      <c r="F931">
        <v>1</v>
      </c>
      <c r="G931">
        <f t="shared" si="56"/>
        <v>1</v>
      </c>
      <c r="H931">
        <v>588.92999999999995</v>
      </c>
      <c r="I931" s="14">
        <f t="shared" si="57"/>
        <v>588.92999999999995</v>
      </c>
      <c r="J931">
        <v>0.03</v>
      </c>
      <c r="K931" s="7">
        <f t="shared" si="58"/>
        <v>0.03</v>
      </c>
      <c r="L931" t="s">
        <v>1829</v>
      </c>
      <c r="M931">
        <v>571.26209999999992</v>
      </c>
      <c r="N931" s="14">
        <f t="shared" si="59"/>
        <v>588.9</v>
      </c>
      <c r="O931" t="str">
        <f>VLOOKUP(E931,Store_Dim!$A$1:$E$21,3,FALSE)</f>
        <v>East</v>
      </c>
    </row>
    <row r="932" spans="1:15" x14ac:dyDescent="0.3">
      <c r="A932" t="s">
        <v>2756</v>
      </c>
      <c r="B932" s="2">
        <v>45557</v>
      </c>
      <c r="C932" t="s">
        <v>1254</v>
      </c>
      <c r="D932" t="s">
        <v>1652</v>
      </c>
      <c r="E932" t="s">
        <v>1773</v>
      </c>
      <c r="F932">
        <v>2</v>
      </c>
      <c r="G932">
        <f t="shared" si="56"/>
        <v>2</v>
      </c>
      <c r="H932">
        <v>576.83000000000004</v>
      </c>
      <c r="I932" s="14">
        <f t="shared" si="57"/>
        <v>576.83000000000004</v>
      </c>
      <c r="J932">
        <v>0.19</v>
      </c>
      <c r="K932" s="7">
        <f t="shared" si="58"/>
        <v>0.19</v>
      </c>
      <c r="L932" t="s">
        <v>1826</v>
      </c>
      <c r="M932">
        <v>934.46460000000013</v>
      </c>
      <c r="N932" s="14">
        <f t="shared" si="59"/>
        <v>1153.47</v>
      </c>
      <c r="O932" t="str">
        <f>VLOOKUP(E932,Store_Dim!$A$1:$E$21,3,FALSE)</f>
        <v>North</v>
      </c>
    </row>
    <row r="933" spans="1:15" x14ac:dyDescent="0.3">
      <c r="A933" t="s">
        <v>2757</v>
      </c>
      <c r="B933" s="2">
        <v>45338</v>
      </c>
      <c r="C933" t="s">
        <v>1017</v>
      </c>
      <c r="D933" t="s">
        <v>1678</v>
      </c>
      <c r="E933" t="s">
        <v>1794</v>
      </c>
      <c r="F933">
        <v>1</v>
      </c>
      <c r="G933">
        <f t="shared" si="56"/>
        <v>1</v>
      </c>
      <c r="H933">
        <v>681.3</v>
      </c>
      <c r="I933" s="14">
        <f t="shared" si="57"/>
        <v>681.3</v>
      </c>
      <c r="J933">
        <v>0.05</v>
      </c>
      <c r="K933" s="7">
        <f t="shared" si="58"/>
        <v>0.05</v>
      </c>
      <c r="L933" t="s">
        <v>1824</v>
      </c>
      <c r="M933">
        <v>647.2349999999999</v>
      </c>
      <c r="N933" s="14">
        <f t="shared" si="59"/>
        <v>681.25</v>
      </c>
      <c r="O933" t="str">
        <f>VLOOKUP(E933,Store_Dim!$A$1:$E$21,3,FALSE)</f>
        <v>North</v>
      </c>
    </row>
    <row r="934" spans="1:15" x14ac:dyDescent="0.3">
      <c r="A934" t="s">
        <v>2758</v>
      </c>
      <c r="B934" s="2">
        <v>45441</v>
      </c>
      <c r="C934" t="s">
        <v>1411</v>
      </c>
      <c r="D934" t="s">
        <v>1598</v>
      </c>
      <c r="E934" t="s">
        <v>1801</v>
      </c>
      <c r="F934">
        <v>3</v>
      </c>
      <c r="G934">
        <f t="shared" si="56"/>
        <v>3</v>
      </c>
      <c r="H934">
        <v>504.97</v>
      </c>
      <c r="I934" s="14">
        <f t="shared" si="57"/>
        <v>504.97</v>
      </c>
      <c r="J934">
        <v>0.3</v>
      </c>
      <c r="K934" s="7">
        <f t="shared" si="58"/>
        <v>0.3</v>
      </c>
      <c r="L934" t="s">
        <v>1824</v>
      </c>
      <c r="M934">
        <v>1060.4369999999999</v>
      </c>
      <c r="N934" s="14">
        <f t="shared" si="59"/>
        <v>1514.6100000000001</v>
      </c>
      <c r="O934" t="str">
        <f>VLOOKUP(E934,Store_Dim!$A$1:$E$21,3,FALSE)</f>
        <v>North</v>
      </c>
    </row>
    <row r="935" spans="1:15" x14ac:dyDescent="0.3">
      <c r="A935" t="s">
        <v>2759</v>
      </c>
      <c r="B935" s="2">
        <v>45396</v>
      </c>
      <c r="C935" t="s">
        <v>224</v>
      </c>
      <c r="D935" t="s">
        <v>1624</v>
      </c>
      <c r="E935" t="s">
        <v>1792</v>
      </c>
      <c r="F935">
        <v>3</v>
      </c>
      <c r="G935">
        <f t="shared" si="56"/>
        <v>3</v>
      </c>
      <c r="H935">
        <v>649.78</v>
      </c>
      <c r="I935" s="14">
        <f t="shared" si="57"/>
        <v>649.78</v>
      </c>
      <c r="J935">
        <v>0.1</v>
      </c>
      <c r="K935" s="7">
        <f t="shared" si="58"/>
        <v>0.1</v>
      </c>
      <c r="L935" t="s">
        <v>1826</v>
      </c>
      <c r="M935">
        <v>1754.4059999999999</v>
      </c>
      <c r="N935" s="14">
        <f t="shared" si="59"/>
        <v>1949.24</v>
      </c>
      <c r="O935" t="str">
        <f>VLOOKUP(E935,Store_Dim!$A$1:$E$21,3,FALSE)</f>
        <v>South</v>
      </c>
    </row>
    <row r="936" spans="1:15" x14ac:dyDescent="0.3">
      <c r="A936" t="s">
        <v>2760</v>
      </c>
      <c r="B936" s="2">
        <v>45317</v>
      </c>
      <c r="C936" t="s">
        <v>785</v>
      </c>
      <c r="D936" t="s">
        <v>1626</v>
      </c>
      <c r="E936" t="s">
        <v>1786</v>
      </c>
      <c r="F936">
        <v>2</v>
      </c>
      <c r="G936">
        <f t="shared" si="56"/>
        <v>2</v>
      </c>
      <c r="H936">
        <v>986.73</v>
      </c>
      <c r="I936" s="14">
        <f t="shared" si="57"/>
        <v>986.73</v>
      </c>
      <c r="J936">
        <v>0.05</v>
      </c>
      <c r="K936" s="7">
        <f t="shared" si="58"/>
        <v>0.05</v>
      </c>
      <c r="L936" t="s">
        <v>1826</v>
      </c>
      <c r="M936">
        <v>1874.787</v>
      </c>
      <c r="N936" s="14">
        <f t="shared" si="59"/>
        <v>1973.41</v>
      </c>
      <c r="O936" t="str">
        <f>VLOOKUP(E936,Store_Dim!$A$1:$E$21,3,FALSE)</f>
        <v>South</v>
      </c>
    </row>
    <row r="937" spans="1:15" x14ac:dyDescent="0.3">
      <c r="A937" t="s">
        <v>2761</v>
      </c>
      <c r="B937" s="2">
        <v>45235</v>
      </c>
      <c r="C937" t="s">
        <v>414</v>
      </c>
      <c r="D937" t="s">
        <v>1574</v>
      </c>
      <c r="E937" t="s">
        <v>1801</v>
      </c>
      <c r="F937">
        <v>2</v>
      </c>
      <c r="G937">
        <f t="shared" si="56"/>
        <v>2</v>
      </c>
      <c r="H937">
        <v>65.44</v>
      </c>
      <c r="I937" s="14">
        <f t="shared" si="57"/>
        <v>65.44</v>
      </c>
      <c r="J937">
        <v>0.05</v>
      </c>
      <c r="K937" s="7">
        <f t="shared" si="58"/>
        <v>0.05</v>
      </c>
      <c r="L937" t="s">
        <v>1826</v>
      </c>
      <c r="M937">
        <v>124.336</v>
      </c>
      <c r="N937" s="14">
        <f t="shared" si="59"/>
        <v>130.82999999999998</v>
      </c>
      <c r="O937" t="str">
        <f>VLOOKUP(E937,Store_Dim!$A$1:$E$21,3,FALSE)</f>
        <v>North</v>
      </c>
    </row>
    <row r="938" spans="1:15" x14ac:dyDescent="0.3">
      <c r="A938" t="s">
        <v>2762</v>
      </c>
      <c r="B938" s="2">
        <v>45824</v>
      </c>
      <c r="C938" t="s">
        <v>1196</v>
      </c>
      <c r="D938" t="s">
        <v>1674</v>
      </c>
      <c r="E938" t="s">
        <v>1797</v>
      </c>
      <c r="F938">
        <v>3</v>
      </c>
      <c r="G938">
        <f t="shared" si="56"/>
        <v>3</v>
      </c>
      <c r="H938">
        <v>953.74</v>
      </c>
      <c r="I938" s="14">
        <f t="shared" si="57"/>
        <v>953.74</v>
      </c>
      <c r="J938">
        <v>0.04</v>
      </c>
      <c r="K938" s="7">
        <f t="shared" si="58"/>
        <v>0.04</v>
      </c>
      <c r="L938" t="s">
        <v>1824</v>
      </c>
      <c r="M938">
        <v>2746.7712000000001</v>
      </c>
      <c r="N938" s="14">
        <f t="shared" si="59"/>
        <v>2861.1800000000003</v>
      </c>
      <c r="O938" t="str">
        <f>VLOOKUP(E938,Store_Dim!$A$1:$E$21,3,FALSE)</f>
        <v>East</v>
      </c>
    </row>
    <row r="939" spans="1:15" x14ac:dyDescent="0.3">
      <c r="A939" t="s">
        <v>2763</v>
      </c>
      <c r="B939" s="2">
        <v>45543</v>
      </c>
      <c r="C939" t="s">
        <v>247</v>
      </c>
      <c r="D939" t="s">
        <v>1700</v>
      </c>
      <c r="E939" t="s">
        <v>1789</v>
      </c>
      <c r="F939">
        <v>3</v>
      </c>
      <c r="G939">
        <f t="shared" si="56"/>
        <v>3</v>
      </c>
      <c r="H939">
        <v>904.48</v>
      </c>
      <c r="I939" s="14">
        <f t="shared" si="57"/>
        <v>904.48</v>
      </c>
      <c r="J939">
        <v>0.21</v>
      </c>
      <c r="K939" s="7">
        <f t="shared" si="58"/>
        <v>0.21</v>
      </c>
      <c r="L939" t="s">
        <v>1826</v>
      </c>
      <c r="M939">
        <v>2143.6176</v>
      </c>
      <c r="N939" s="14">
        <f t="shared" si="59"/>
        <v>2713.23</v>
      </c>
      <c r="O939" t="str">
        <f>VLOOKUP(E939,Store_Dim!$A$1:$E$21,3,FALSE)</f>
        <v>East</v>
      </c>
    </row>
    <row r="940" spans="1:15" x14ac:dyDescent="0.3">
      <c r="A940" t="s">
        <v>2764</v>
      </c>
      <c r="B940" s="2">
        <v>45595</v>
      </c>
      <c r="C940" t="s">
        <v>1513</v>
      </c>
      <c r="D940" t="s">
        <v>1672</v>
      </c>
      <c r="E940" t="s">
        <v>1801</v>
      </c>
      <c r="F940">
        <v>3</v>
      </c>
      <c r="G940">
        <f t="shared" si="56"/>
        <v>3</v>
      </c>
      <c r="H940">
        <v>920.82</v>
      </c>
      <c r="I940" s="14">
        <f t="shared" si="57"/>
        <v>920.82</v>
      </c>
      <c r="J940">
        <v>0.1</v>
      </c>
      <c r="K940" s="7">
        <f t="shared" si="58"/>
        <v>0.1</v>
      </c>
      <c r="L940" t="s">
        <v>1826</v>
      </c>
      <c r="M940">
        <v>2486.2139999999999</v>
      </c>
      <c r="N940" s="14">
        <f t="shared" si="59"/>
        <v>2762.36</v>
      </c>
      <c r="O940" t="str">
        <f>VLOOKUP(E940,Store_Dim!$A$1:$E$21,3,FALSE)</f>
        <v>North</v>
      </c>
    </row>
    <row r="941" spans="1:15" x14ac:dyDescent="0.3">
      <c r="A941" t="s">
        <v>2765</v>
      </c>
      <c r="B941" s="2">
        <v>45803</v>
      </c>
      <c r="C941" t="s">
        <v>963</v>
      </c>
      <c r="D941" t="s">
        <v>1604</v>
      </c>
      <c r="E941" t="s">
        <v>1757</v>
      </c>
      <c r="F941">
        <v>1</v>
      </c>
      <c r="G941">
        <f t="shared" si="56"/>
        <v>1</v>
      </c>
      <c r="H941">
        <v>182.28</v>
      </c>
      <c r="I941" s="14">
        <f t="shared" si="57"/>
        <v>182.28</v>
      </c>
      <c r="J941">
        <v>0.15</v>
      </c>
      <c r="K941" s="7">
        <f t="shared" si="58"/>
        <v>0.15</v>
      </c>
      <c r="L941" t="s">
        <v>1829</v>
      </c>
      <c r="M941">
        <v>154.93799999999999</v>
      </c>
      <c r="N941" s="14">
        <f t="shared" si="59"/>
        <v>182.13</v>
      </c>
      <c r="O941" t="str">
        <f>VLOOKUP(E941,Store_Dim!$A$1:$E$21,3,FALSE)</f>
        <v>North</v>
      </c>
    </row>
    <row r="942" spans="1:15" x14ac:dyDescent="0.3">
      <c r="A942" t="s">
        <v>2766</v>
      </c>
      <c r="B942" s="2">
        <v>45880</v>
      </c>
      <c r="C942" t="s">
        <v>1377</v>
      </c>
      <c r="D942" t="s">
        <v>1610</v>
      </c>
      <c r="E942" t="s">
        <v>1804</v>
      </c>
      <c r="F942">
        <v>3</v>
      </c>
      <c r="G942">
        <f t="shared" si="56"/>
        <v>3</v>
      </c>
      <c r="H942">
        <v>938.68</v>
      </c>
      <c r="I942" s="14">
        <f t="shared" si="57"/>
        <v>938.68</v>
      </c>
      <c r="J942">
        <v>0.14000000000000001</v>
      </c>
      <c r="K942" s="7">
        <f t="shared" si="58"/>
        <v>0.14000000000000001</v>
      </c>
      <c r="L942" t="s">
        <v>1824</v>
      </c>
      <c r="M942">
        <v>2421.7944000000002</v>
      </c>
      <c r="N942" s="14">
        <f t="shared" si="59"/>
        <v>2815.9</v>
      </c>
      <c r="O942" t="str">
        <f>VLOOKUP(E942,Store_Dim!$A$1:$E$21,3,FALSE)</f>
        <v>West</v>
      </c>
    </row>
    <row r="943" spans="1:15" x14ac:dyDescent="0.3">
      <c r="A943" t="s">
        <v>2767</v>
      </c>
      <c r="B943" s="2">
        <v>45690</v>
      </c>
      <c r="C943" t="s">
        <v>295</v>
      </c>
      <c r="D943" t="s">
        <v>1730</v>
      </c>
      <c r="E943" t="s">
        <v>1773</v>
      </c>
      <c r="F943">
        <v>3</v>
      </c>
      <c r="G943">
        <f t="shared" si="56"/>
        <v>3</v>
      </c>
      <c r="H943">
        <v>219.96</v>
      </c>
      <c r="I943" s="14">
        <f t="shared" si="57"/>
        <v>219.96</v>
      </c>
      <c r="J943">
        <v>0.18</v>
      </c>
      <c r="K943" s="7">
        <f t="shared" si="58"/>
        <v>0.18</v>
      </c>
      <c r="L943" t="s">
        <v>1826</v>
      </c>
      <c r="M943">
        <v>541.10160000000008</v>
      </c>
      <c r="N943" s="14">
        <f t="shared" si="59"/>
        <v>659.7</v>
      </c>
      <c r="O943" t="str">
        <f>VLOOKUP(E943,Store_Dim!$A$1:$E$21,3,FALSE)</f>
        <v>North</v>
      </c>
    </row>
    <row r="944" spans="1:15" x14ac:dyDescent="0.3">
      <c r="A944" t="s">
        <v>2768</v>
      </c>
      <c r="B944" s="2">
        <v>45841</v>
      </c>
      <c r="C944" t="s">
        <v>1458</v>
      </c>
      <c r="D944" t="s">
        <v>1690</v>
      </c>
      <c r="E944" t="s">
        <v>1810</v>
      </c>
      <c r="F944">
        <v>3</v>
      </c>
      <c r="G944">
        <f t="shared" si="56"/>
        <v>3</v>
      </c>
      <c r="H944">
        <v>385.74</v>
      </c>
      <c r="I944" s="14">
        <f t="shared" si="57"/>
        <v>385.74</v>
      </c>
      <c r="J944">
        <v>0.27</v>
      </c>
      <c r="K944" s="7">
        <f t="shared" si="58"/>
        <v>0.27</v>
      </c>
      <c r="L944" t="s">
        <v>1824</v>
      </c>
      <c r="M944">
        <v>844.77059999999994</v>
      </c>
      <c r="N944" s="14">
        <f t="shared" si="59"/>
        <v>1156.95</v>
      </c>
      <c r="O944" t="str">
        <f>VLOOKUP(E944,Store_Dim!$A$1:$E$21,3,FALSE)</f>
        <v>East</v>
      </c>
    </row>
    <row r="945" spans="1:15" x14ac:dyDescent="0.3">
      <c r="A945" t="s">
        <v>2769</v>
      </c>
      <c r="B945" s="2">
        <v>45380</v>
      </c>
      <c r="C945" t="s">
        <v>1400</v>
      </c>
      <c r="D945" t="s">
        <v>1710</v>
      </c>
      <c r="E945" t="s">
        <v>1810</v>
      </c>
      <c r="F945">
        <v>2</v>
      </c>
      <c r="G945">
        <f t="shared" si="56"/>
        <v>2</v>
      </c>
      <c r="H945">
        <v>830.94</v>
      </c>
      <c r="I945" s="14">
        <f t="shared" si="57"/>
        <v>830.94</v>
      </c>
      <c r="J945">
        <v>0.28000000000000003</v>
      </c>
      <c r="K945" s="7">
        <f t="shared" si="58"/>
        <v>0.28000000000000003</v>
      </c>
      <c r="L945" t="s">
        <v>1826</v>
      </c>
      <c r="M945">
        <v>1196.5536</v>
      </c>
      <c r="N945" s="14">
        <f t="shared" si="59"/>
        <v>1661.6000000000001</v>
      </c>
      <c r="O945" t="str">
        <f>VLOOKUP(E945,Store_Dim!$A$1:$E$21,3,FALSE)</f>
        <v>East</v>
      </c>
    </row>
    <row r="946" spans="1:15" x14ac:dyDescent="0.3">
      <c r="A946" t="s">
        <v>2770</v>
      </c>
      <c r="B946" s="2">
        <v>45503</v>
      </c>
      <c r="C946" t="s">
        <v>1196</v>
      </c>
      <c r="D946" t="s">
        <v>1551</v>
      </c>
      <c r="E946" t="s">
        <v>1786</v>
      </c>
      <c r="F946">
        <v>3</v>
      </c>
      <c r="G946">
        <f t="shared" si="56"/>
        <v>3</v>
      </c>
      <c r="H946">
        <v>462.75</v>
      </c>
      <c r="I946" s="14">
        <f t="shared" si="57"/>
        <v>462.75</v>
      </c>
      <c r="J946">
        <v>0.22</v>
      </c>
      <c r="K946" s="7">
        <f t="shared" si="58"/>
        <v>0.22</v>
      </c>
      <c r="L946" t="s">
        <v>1826</v>
      </c>
      <c r="M946">
        <v>1082.835</v>
      </c>
      <c r="N946" s="14">
        <f t="shared" si="59"/>
        <v>1388.03</v>
      </c>
      <c r="O946" t="str">
        <f>VLOOKUP(E946,Store_Dim!$A$1:$E$21,3,FALSE)</f>
        <v>South</v>
      </c>
    </row>
    <row r="947" spans="1:15" x14ac:dyDescent="0.3">
      <c r="A947" t="s">
        <v>2771</v>
      </c>
      <c r="B947" s="2">
        <v>45567</v>
      </c>
      <c r="C947" t="s">
        <v>247</v>
      </c>
      <c r="D947" t="s">
        <v>1576</v>
      </c>
      <c r="E947" t="s">
        <v>1801</v>
      </c>
      <c r="F947">
        <v>4</v>
      </c>
      <c r="G947">
        <f t="shared" si="56"/>
        <v>4</v>
      </c>
      <c r="H947">
        <v>973.9</v>
      </c>
      <c r="I947" s="14">
        <f t="shared" si="57"/>
        <v>973.9</v>
      </c>
      <c r="J947">
        <v>0.02</v>
      </c>
      <c r="K947" s="7">
        <f t="shared" si="58"/>
        <v>0.02</v>
      </c>
      <c r="L947" t="s">
        <v>1829</v>
      </c>
      <c r="M947">
        <v>3817.6880000000001</v>
      </c>
      <c r="N947" s="14">
        <f t="shared" si="59"/>
        <v>3895.58</v>
      </c>
      <c r="O947" t="str">
        <f>VLOOKUP(E947,Store_Dim!$A$1:$E$21,3,FALSE)</f>
        <v>North</v>
      </c>
    </row>
    <row r="948" spans="1:15" x14ac:dyDescent="0.3">
      <c r="A948" t="s">
        <v>2772</v>
      </c>
      <c r="B948" s="2">
        <v>45600</v>
      </c>
      <c r="C948" t="s">
        <v>475</v>
      </c>
      <c r="D948" t="s">
        <v>1618</v>
      </c>
      <c r="E948" t="s">
        <v>1757</v>
      </c>
      <c r="F948">
        <v>2</v>
      </c>
      <c r="G948">
        <f t="shared" si="56"/>
        <v>2</v>
      </c>
      <c r="H948">
        <v>157.18</v>
      </c>
      <c r="I948" s="14">
        <f t="shared" si="57"/>
        <v>157.18</v>
      </c>
      <c r="J948">
        <v>0.15</v>
      </c>
      <c r="K948" s="7">
        <f t="shared" si="58"/>
        <v>0.15</v>
      </c>
      <c r="L948" t="s">
        <v>1824</v>
      </c>
      <c r="M948">
        <v>267.20600000000002</v>
      </c>
      <c r="N948" s="14">
        <f t="shared" si="59"/>
        <v>314.21000000000004</v>
      </c>
      <c r="O948" t="str">
        <f>VLOOKUP(E948,Store_Dim!$A$1:$E$21,3,FALSE)</f>
        <v>North</v>
      </c>
    </row>
    <row r="949" spans="1:15" x14ac:dyDescent="0.3">
      <c r="A949" t="s">
        <v>2773</v>
      </c>
      <c r="B949" s="2">
        <v>45415</v>
      </c>
      <c r="C949" t="s">
        <v>63</v>
      </c>
      <c r="D949" t="s">
        <v>1694</v>
      </c>
      <c r="E949" t="s">
        <v>1797</v>
      </c>
      <c r="F949">
        <v>3</v>
      </c>
      <c r="G949">
        <f t="shared" si="56"/>
        <v>3</v>
      </c>
      <c r="H949">
        <v>239.57</v>
      </c>
      <c r="I949" s="14">
        <f t="shared" si="57"/>
        <v>239.57</v>
      </c>
      <c r="J949">
        <v>0.16</v>
      </c>
      <c r="K949" s="7">
        <f t="shared" si="58"/>
        <v>0.16</v>
      </c>
      <c r="L949" t="s">
        <v>1824</v>
      </c>
      <c r="M949">
        <v>603.71640000000002</v>
      </c>
      <c r="N949" s="14">
        <f t="shared" si="59"/>
        <v>718.55000000000007</v>
      </c>
      <c r="O949" t="str">
        <f>VLOOKUP(E949,Store_Dim!$A$1:$E$21,3,FALSE)</f>
        <v>East</v>
      </c>
    </row>
    <row r="950" spans="1:15" x14ac:dyDescent="0.3">
      <c r="A950" t="s">
        <v>2774</v>
      </c>
      <c r="B950" s="2">
        <v>45343</v>
      </c>
      <c r="C950" t="s">
        <v>1029</v>
      </c>
      <c r="D950" t="s">
        <v>1565</v>
      </c>
      <c r="E950" t="s">
        <v>1804</v>
      </c>
      <c r="F950">
        <v>4</v>
      </c>
      <c r="G950">
        <f t="shared" si="56"/>
        <v>4</v>
      </c>
      <c r="H950">
        <v>583.21</v>
      </c>
      <c r="I950" s="14">
        <f t="shared" si="57"/>
        <v>583.21</v>
      </c>
      <c r="J950">
        <v>0.2</v>
      </c>
      <c r="K950" s="7">
        <f t="shared" si="58"/>
        <v>0.2</v>
      </c>
      <c r="L950" t="s">
        <v>1824</v>
      </c>
      <c r="M950">
        <v>1866.2719999999999</v>
      </c>
      <c r="N950" s="14">
        <f t="shared" si="59"/>
        <v>2332.6400000000003</v>
      </c>
      <c r="O950" t="str">
        <f>VLOOKUP(E950,Store_Dim!$A$1:$E$21,3,FALSE)</f>
        <v>West</v>
      </c>
    </row>
    <row r="951" spans="1:15" x14ac:dyDescent="0.3">
      <c r="A951" t="s">
        <v>2775</v>
      </c>
      <c r="B951" s="2">
        <v>45399</v>
      </c>
      <c r="C951" t="s">
        <v>1283</v>
      </c>
      <c r="D951" t="s">
        <v>1710</v>
      </c>
      <c r="E951" t="s">
        <v>1782</v>
      </c>
      <c r="F951">
        <v>3</v>
      </c>
      <c r="G951">
        <f t="shared" si="56"/>
        <v>3</v>
      </c>
      <c r="H951">
        <v>758.75</v>
      </c>
      <c r="I951" s="14">
        <f t="shared" si="57"/>
        <v>758.75</v>
      </c>
      <c r="J951">
        <v>0.27</v>
      </c>
      <c r="K951" s="7">
        <f t="shared" si="58"/>
        <v>0.27</v>
      </c>
      <c r="L951" t="s">
        <v>1826</v>
      </c>
      <c r="M951">
        <v>1661.6624999999999</v>
      </c>
      <c r="N951" s="14">
        <f t="shared" si="59"/>
        <v>2275.98</v>
      </c>
      <c r="O951" t="str">
        <f>VLOOKUP(E951,Store_Dim!$A$1:$E$21,3,FALSE)</f>
        <v>West</v>
      </c>
    </row>
    <row r="952" spans="1:15" x14ac:dyDescent="0.3">
      <c r="A952" t="s">
        <v>2776</v>
      </c>
      <c r="B952" s="2">
        <v>45689</v>
      </c>
      <c r="C952" t="s">
        <v>975</v>
      </c>
      <c r="D952" t="s">
        <v>1670</v>
      </c>
      <c r="E952" t="s">
        <v>1773</v>
      </c>
      <c r="F952">
        <v>4</v>
      </c>
      <c r="G952">
        <f t="shared" si="56"/>
        <v>4</v>
      </c>
      <c r="H952">
        <v>372.42</v>
      </c>
      <c r="I952" s="14">
        <f t="shared" si="57"/>
        <v>372.42</v>
      </c>
      <c r="J952">
        <v>0.19</v>
      </c>
      <c r="K952" s="7">
        <f t="shared" si="58"/>
        <v>0.19</v>
      </c>
      <c r="L952" t="s">
        <v>1824</v>
      </c>
      <c r="M952">
        <v>1206.6407999999999</v>
      </c>
      <c r="N952" s="14">
        <f t="shared" si="59"/>
        <v>1489.49</v>
      </c>
      <c r="O952" t="str">
        <f>VLOOKUP(E952,Store_Dim!$A$1:$E$21,3,FALSE)</f>
        <v>North</v>
      </c>
    </row>
    <row r="953" spans="1:15" x14ac:dyDescent="0.3">
      <c r="A953" t="s">
        <v>2777</v>
      </c>
      <c r="B953" s="2">
        <v>45699</v>
      </c>
      <c r="C953" t="s">
        <v>517</v>
      </c>
      <c r="D953" t="s">
        <v>1674</v>
      </c>
      <c r="E953" t="s">
        <v>1813</v>
      </c>
      <c r="F953">
        <v>4</v>
      </c>
      <c r="G953">
        <f t="shared" si="56"/>
        <v>4</v>
      </c>
      <c r="H953">
        <v>286.27999999999997</v>
      </c>
      <c r="I953" s="14">
        <f t="shared" si="57"/>
        <v>286.27999999999997</v>
      </c>
      <c r="J953">
        <v>0.28000000000000003</v>
      </c>
      <c r="K953" s="7">
        <f t="shared" si="58"/>
        <v>0.28000000000000003</v>
      </c>
      <c r="L953" t="s">
        <v>1826</v>
      </c>
      <c r="M953">
        <v>824.48639999999989</v>
      </c>
      <c r="N953" s="14">
        <f t="shared" si="59"/>
        <v>1144.8399999999999</v>
      </c>
      <c r="O953" t="str">
        <f>VLOOKUP(E953,Store_Dim!$A$1:$E$21,3,FALSE)</f>
        <v>East</v>
      </c>
    </row>
    <row r="954" spans="1:15" x14ac:dyDescent="0.3">
      <c r="A954" t="s">
        <v>2778</v>
      </c>
      <c r="B954" s="2">
        <v>45663</v>
      </c>
      <c r="C954" t="s">
        <v>887</v>
      </c>
      <c r="D954" t="s">
        <v>1694</v>
      </c>
      <c r="E954" t="s">
        <v>1792</v>
      </c>
      <c r="F954">
        <v>3</v>
      </c>
      <c r="G954">
        <f t="shared" si="56"/>
        <v>3</v>
      </c>
      <c r="H954">
        <v>488.37</v>
      </c>
      <c r="I954" s="14">
        <f t="shared" si="57"/>
        <v>488.37</v>
      </c>
      <c r="J954">
        <v>0.27</v>
      </c>
      <c r="K954" s="7">
        <f t="shared" si="58"/>
        <v>0.27</v>
      </c>
      <c r="L954" t="s">
        <v>1829</v>
      </c>
      <c r="M954">
        <v>1069.5302999999999</v>
      </c>
      <c r="N954" s="14">
        <f t="shared" si="59"/>
        <v>1464.8400000000001</v>
      </c>
      <c r="O954" t="str">
        <f>VLOOKUP(E954,Store_Dim!$A$1:$E$21,3,FALSE)</f>
        <v>South</v>
      </c>
    </row>
    <row r="955" spans="1:15" x14ac:dyDescent="0.3">
      <c r="A955" t="s">
        <v>2779</v>
      </c>
      <c r="B955" s="2">
        <v>45377</v>
      </c>
      <c r="C955" t="s">
        <v>1446</v>
      </c>
      <c r="D955" t="s">
        <v>1722</v>
      </c>
      <c r="E955" t="s">
        <v>1782</v>
      </c>
      <c r="F955">
        <v>3</v>
      </c>
      <c r="G955">
        <f t="shared" si="56"/>
        <v>3</v>
      </c>
      <c r="H955">
        <v>662.82</v>
      </c>
      <c r="I955" s="14">
        <f t="shared" si="57"/>
        <v>662.82</v>
      </c>
      <c r="J955">
        <v>0.01</v>
      </c>
      <c r="K955" s="7">
        <f t="shared" si="58"/>
        <v>0.01</v>
      </c>
      <c r="L955" t="s">
        <v>1829</v>
      </c>
      <c r="M955">
        <v>1968.5753999999999</v>
      </c>
      <c r="N955" s="14">
        <f t="shared" si="59"/>
        <v>1988.45</v>
      </c>
      <c r="O955" t="str">
        <f>VLOOKUP(E955,Store_Dim!$A$1:$E$21,3,FALSE)</f>
        <v>West</v>
      </c>
    </row>
    <row r="956" spans="1:15" x14ac:dyDescent="0.3">
      <c r="A956" t="s">
        <v>2780</v>
      </c>
      <c r="B956" s="2">
        <v>45412</v>
      </c>
      <c r="C956" t="s">
        <v>1527</v>
      </c>
      <c r="D956" t="s">
        <v>1557</v>
      </c>
      <c r="E956" t="s">
        <v>1804</v>
      </c>
      <c r="F956">
        <v>2</v>
      </c>
      <c r="G956">
        <f t="shared" si="56"/>
        <v>2</v>
      </c>
      <c r="H956">
        <v>824.34</v>
      </c>
      <c r="I956" s="14">
        <f t="shared" si="57"/>
        <v>824.34</v>
      </c>
      <c r="J956">
        <v>0.1</v>
      </c>
      <c r="K956" s="7">
        <f t="shared" si="58"/>
        <v>0.1</v>
      </c>
      <c r="L956" t="s">
        <v>1829</v>
      </c>
      <c r="M956">
        <v>1483.8119999999999</v>
      </c>
      <c r="N956" s="14">
        <f t="shared" si="59"/>
        <v>1648.5800000000002</v>
      </c>
      <c r="O956" t="str">
        <f>VLOOKUP(E956,Store_Dim!$A$1:$E$21,3,FALSE)</f>
        <v>West</v>
      </c>
    </row>
    <row r="957" spans="1:15" x14ac:dyDescent="0.3">
      <c r="A957" t="s">
        <v>2781</v>
      </c>
      <c r="B957" s="2">
        <v>45349</v>
      </c>
      <c r="C957" t="s">
        <v>396</v>
      </c>
      <c r="D957" t="s">
        <v>1666</v>
      </c>
      <c r="E957" t="s">
        <v>1782</v>
      </c>
      <c r="F957">
        <v>1</v>
      </c>
      <c r="G957">
        <f t="shared" si="56"/>
        <v>1</v>
      </c>
      <c r="H957">
        <v>437.12</v>
      </c>
      <c r="I957" s="14">
        <f t="shared" si="57"/>
        <v>437.12</v>
      </c>
      <c r="J957">
        <v>0.21</v>
      </c>
      <c r="K957" s="7">
        <f t="shared" si="58"/>
        <v>0.21</v>
      </c>
      <c r="L957" t="s">
        <v>1824</v>
      </c>
      <c r="M957">
        <v>345.32479999999998</v>
      </c>
      <c r="N957" s="14">
        <f t="shared" si="59"/>
        <v>436.91</v>
      </c>
      <c r="O957" t="str">
        <f>VLOOKUP(E957,Store_Dim!$A$1:$E$21,3,FALSE)</f>
        <v>West</v>
      </c>
    </row>
    <row r="958" spans="1:15" x14ac:dyDescent="0.3">
      <c r="A958" t="s">
        <v>2782</v>
      </c>
      <c r="B958" s="2">
        <v>45486</v>
      </c>
      <c r="C958" t="s">
        <v>1118</v>
      </c>
      <c r="D958" t="s">
        <v>1724</v>
      </c>
      <c r="E958" t="s">
        <v>1776</v>
      </c>
      <c r="F958">
        <v>3</v>
      </c>
      <c r="G958">
        <f t="shared" si="56"/>
        <v>3</v>
      </c>
      <c r="H958">
        <v>23.37</v>
      </c>
      <c r="I958" s="14">
        <f t="shared" si="57"/>
        <v>23.37</v>
      </c>
      <c r="J958">
        <v>0.15</v>
      </c>
      <c r="K958" s="7">
        <f t="shared" si="58"/>
        <v>0.15</v>
      </c>
      <c r="L958" t="s">
        <v>1826</v>
      </c>
      <c r="M958">
        <v>59.593499999999999</v>
      </c>
      <c r="N958" s="14">
        <f t="shared" si="59"/>
        <v>69.959999999999994</v>
      </c>
      <c r="O958" t="str">
        <f>VLOOKUP(E958,Store_Dim!$A$1:$E$21,3,FALSE)</f>
        <v>East</v>
      </c>
    </row>
    <row r="959" spans="1:15" x14ac:dyDescent="0.3">
      <c r="A959" t="s">
        <v>2783</v>
      </c>
      <c r="B959" s="2">
        <v>45761</v>
      </c>
      <c r="C959" t="s">
        <v>616</v>
      </c>
      <c r="D959" t="s">
        <v>1620</v>
      </c>
      <c r="E959" t="s">
        <v>1782</v>
      </c>
      <c r="F959">
        <v>1</v>
      </c>
      <c r="G959">
        <f t="shared" si="56"/>
        <v>1</v>
      </c>
      <c r="H959">
        <v>579.69000000000005</v>
      </c>
      <c r="I959" s="14">
        <f t="shared" si="57"/>
        <v>579.69000000000005</v>
      </c>
      <c r="J959">
        <v>0.02</v>
      </c>
      <c r="K959" s="7">
        <f t="shared" si="58"/>
        <v>0.02</v>
      </c>
      <c r="L959" t="s">
        <v>1824</v>
      </c>
      <c r="M959">
        <v>568.09620000000007</v>
      </c>
      <c r="N959" s="14">
        <f t="shared" si="59"/>
        <v>579.67000000000007</v>
      </c>
      <c r="O959" t="str">
        <f>VLOOKUP(E959,Store_Dim!$A$1:$E$21,3,FALSE)</f>
        <v>West</v>
      </c>
    </row>
    <row r="960" spans="1:15" x14ac:dyDescent="0.3">
      <c r="A960" t="s">
        <v>2784</v>
      </c>
      <c r="B960" s="2">
        <v>45639</v>
      </c>
      <c r="C960" t="s">
        <v>1334</v>
      </c>
      <c r="D960" t="s">
        <v>1704</v>
      </c>
      <c r="E960" t="s">
        <v>1799</v>
      </c>
      <c r="F960">
        <v>3</v>
      </c>
      <c r="G960">
        <f t="shared" si="56"/>
        <v>3</v>
      </c>
      <c r="H960">
        <v>240.51</v>
      </c>
      <c r="I960" s="14">
        <f t="shared" si="57"/>
        <v>240.51</v>
      </c>
      <c r="J960">
        <v>7.0000000000000007E-2</v>
      </c>
      <c r="K960" s="7">
        <f t="shared" si="58"/>
        <v>7.0000000000000007E-2</v>
      </c>
      <c r="L960" t="s">
        <v>1824</v>
      </c>
      <c r="M960">
        <v>671.02289999999994</v>
      </c>
      <c r="N960" s="14">
        <f t="shared" si="59"/>
        <v>721.45999999999992</v>
      </c>
      <c r="O960" t="str">
        <f>VLOOKUP(E960,Store_Dim!$A$1:$E$21,3,FALSE)</f>
        <v>South</v>
      </c>
    </row>
    <row r="961" spans="1:15" x14ac:dyDescent="0.3">
      <c r="A961" t="s">
        <v>2785</v>
      </c>
      <c r="B961" s="2">
        <v>45893</v>
      </c>
      <c r="C961" t="s">
        <v>1193</v>
      </c>
      <c r="D961" t="s">
        <v>1598</v>
      </c>
      <c r="E961" t="s">
        <v>1799</v>
      </c>
      <c r="F961">
        <v>2</v>
      </c>
      <c r="G961">
        <f t="shared" si="56"/>
        <v>2</v>
      </c>
      <c r="H961">
        <v>855.4</v>
      </c>
      <c r="I961" s="14">
        <f t="shared" si="57"/>
        <v>855.4</v>
      </c>
      <c r="J961">
        <v>0.08</v>
      </c>
      <c r="K961" s="7">
        <f t="shared" si="58"/>
        <v>0.08</v>
      </c>
      <c r="L961" t="s">
        <v>1829</v>
      </c>
      <c r="M961">
        <v>1573.9359999999999</v>
      </c>
      <c r="N961" s="14">
        <f t="shared" si="59"/>
        <v>1710.72</v>
      </c>
      <c r="O961" t="str">
        <f>VLOOKUP(E961,Store_Dim!$A$1:$E$21,3,FALSE)</f>
        <v>South</v>
      </c>
    </row>
    <row r="962" spans="1:15" x14ac:dyDescent="0.3">
      <c r="A962" t="s">
        <v>2786</v>
      </c>
      <c r="B962" s="2">
        <v>45227</v>
      </c>
      <c r="C962" t="s">
        <v>40</v>
      </c>
      <c r="D962" t="s">
        <v>1728</v>
      </c>
      <c r="E962" t="s">
        <v>1779</v>
      </c>
      <c r="F962">
        <v>1</v>
      </c>
      <c r="G962">
        <f t="shared" si="56"/>
        <v>1</v>
      </c>
      <c r="H962">
        <v>537.26</v>
      </c>
      <c r="I962" s="14">
        <f t="shared" si="57"/>
        <v>537.26</v>
      </c>
      <c r="J962">
        <v>0.09</v>
      </c>
      <c r="K962" s="7">
        <f t="shared" si="58"/>
        <v>0.09</v>
      </c>
      <c r="L962" t="s">
        <v>1824</v>
      </c>
      <c r="M962">
        <v>488.90660000000003</v>
      </c>
      <c r="N962" s="14">
        <f t="shared" si="59"/>
        <v>537.16999999999996</v>
      </c>
      <c r="O962" t="str">
        <f>VLOOKUP(E962,Store_Dim!$A$1:$E$21,3,FALSE)</f>
        <v>South</v>
      </c>
    </row>
    <row r="963" spans="1:15" x14ac:dyDescent="0.3">
      <c r="A963" t="s">
        <v>2787</v>
      </c>
      <c r="B963" s="2">
        <v>45637</v>
      </c>
      <c r="C963" t="s">
        <v>1199</v>
      </c>
      <c r="D963" t="s">
        <v>1650</v>
      </c>
      <c r="E963" t="s">
        <v>1789</v>
      </c>
      <c r="F963">
        <v>3</v>
      </c>
      <c r="G963">
        <f t="shared" ref="G963:G1026" si="60">IF(F963="",1,F963)</f>
        <v>3</v>
      </c>
      <c r="H963">
        <v>918.26</v>
      </c>
      <c r="I963" s="14">
        <f t="shared" ref="I963:I1026" si="61">IF(ISBLANK(H963),AVERAGE($H$2:$H$2001),H963)</f>
        <v>918.26</v>
      </c>
      <c r="J963">
        <v>0.17</v>
      </c>
      <c r="K963" s="7">
        <f t="shared" ref="K963:K1026" si="62">IF(ISBLANK(J963),AVERAGE($J$2:$J$2001),J963)</f>
        <v>0.17</v>
      </c>
      <c r="L963" t="s">
        <v>1829</v>
      </c>
      <c r="M963">
        <v>2286.4674</v>
      </c>
      <c r="N963" s="14">
        <f t="shared" ref="N963:N1026" si="63">(I963*G963)-J963</f>
        <v>2754.6099999999997</v>
      </c>
      <c r="O963" t="str">
        <f>VLOOKUP(E963,Store_Dim!$A$1:$E$21,3,FALSE)</f>
        <v>East</v>
      </c>
    </row>
    <row r="964" spans="1:15" x14ac:dyDescent="0.3">
      <c r="A964" t="s">
        <v>2788</v>
      </c>
      <c r="B964" s="2">
        <v>45472</v>
      </c>
      <c r="C964" t="s">
        <v>341</v>
      </c>
      <c r="D964" t="s">
        <v>1557</v>
      </c>
      <c r="E964" t="s">
        <v>1786</v>
      </c>
      <c r="F964">
        <v>4</v>
      </c>
      <c r="G964">
        <f t="shared" si="60"/>
        <v>4</v>
      </c>
      <c r="H964">
        <v>579.70000000000005</v>
      </c>
      <c r="I964" s="14">
        <f t="shared" si="61"/>
        <v>579.70000000000005</v>
      </c>
      <c r="J964">
        <v>0.18</v>
      </c>
      <c r="K964" s="7">
        <f t="shared" si="62"/>
        <v>0.18</v>
      </c>
      <c r="L964" t="s">
        <v>1826</v>
      </c>
      <c r="M964">
        <v>1901.4159999999999</v>
      </c>
      <c r="N964" s="14">
        <f t="shared" si="63"/>
        <v>2318.6200000000003</v>
      </c>
      <c r="O964" t="str">
        <f>VLOOKUP(E964,Store_Dim!$A$1:$E$21,3,FALSE)</f>
        <v>South</v>
      </c>
    </row>
    <row r="965" spans="1:15" x14ac:dyDescent="0.3">
      <c r="A965" t="s">
        <v>2789</v>
      </c>
      <c r="B965" s="2">
        <v>45710</v>
      </c>
      <c r="C965" t="s">
        <v>490</v>
      </c>
      <c r="D965" t="s">
        <v>1634</v>
      </c>
      <c r="E965" t="s">
        <v>1776</v>
      </c>
      <c r="F965">
        <v>1</v>
      </c>
      <c r="G965">
        <f t="shared" si="60"/>
        <v>1</v>
      </c>
      <c r="H965">
        <v>824.32</v>
      </c>
      <c r="I965" s="14">
        <f t="shared" si="61"/>
        <v>824.32</v>
      </c>
      <c r="J965">
        <v>0.18</v>
      </c>
      <c r="K965" s="7">
        <f t="shared" si="62"/>
        <v>0.18</v>
      </c>
      <c r="L965" t="s">
        <v>1824</v>
      </c>
      <c r="M965">
        <v>675.94240000000013</v>
      </c>
      <c r="N965" s="14">
        <f t="shared" si="63"/>
        <v>824.1400000000001</v>
      </c>
      <c r="O965" t="str">
        <f>VLOOKUP(E965,Store_Dim!$A$1:$E$21,3,FALSE)</f>
        <v>East</v>
      </c>
    </row>
    <row r="966" spans="1:15" x14ac:dyDescent="0.3">
      <c r="A966" t="s">
        <v>2790</v>
      </c>
      <c r="B966" s="2">
        <v>45682</v>
      </c>
      <c r="C966" t="s">
        <v>384</v>
      </c>
      <c r="D966" t="s">
        <v>1640</v>
      </c>
      <c r="E966" t="s">
        <v>1801</v>
      </c>
      <c r="F966">
        <v>4</v>
      </c>
      <c r="G966">
        <f t="shared" si="60"/>
        <v>4</v>
      </c>
      <c r="H966">
        <v>614.99</v>
      </c>
      <c r="I966" s="14">
        <f t="shared" si="61"/>
        <v>614.99</v>
      </c>
      <c r="J966">
        <v>0.16</v>
      </c>
      <c r="K966" s="7">
        <f t="shared" si="62"/>
        <v>0.16</v>
      </c>
      <c r="L966" t="s">
        <v>1826</v>
      </c>
      <c r="M966">
        <v>2066.3663999999999</v>
      </c>
      <c r="N966" s="14">
        <f t="shared" si="63"/>
        <v>2459.8000000000002</v>
      </c>
      <c r="O966" t="str">
        <f>VLOOKUP(E966,Store_Dim!$A$1:$E$21,3,FALSE)</f>
        <v>North</v>
      </c>
    </row>
    <row r="967" spans="1:15" x14ac:dyDescent="0.3">
      <c r="A967" t="s">
        <v>2791</v>
      </c>
      <c r="B967" s="2">
        <v>45730</v>
      </c>
      <c r="C967" t="s">
        <v>441</v>
      </c>
      <c r="D967" t="s">
        <v>1672</v>
      </c>
      <c r="E967" t="s">
        <v>1752</v>
      </c>
      <c r="F967">
        <v>4</v>
      </c>
      <c r="G967">
        <f t="shared" si="60"/>
        <v>4</v>
      </c>
      <c r="H967">
        <v>189.21</v>
      </c>
      <c r="I967" s="14">
        <f t="shared" si="61"/>
        <v>189.21</v>
      </c>
      <c r="J967">
        <v>0.06</v>
      </c>
      <c r="K967" s="7">
        <f t="shared" si="62"/>
        <v>0.06</v>
      </c>
      <c r="L967" t="s">
        <v>1829</v>
      </c>
      <c r="M967">
        <v>711.42959999999994</v>
      </c>
      <c r="N967" s="14">
        <f t="shared" si="63"/>
        <v>756.78000000000009</v>
      </c>
      <c r="O967" t="str">
        <f>VLOOKUP(E967,Store_Dim!$A$1:$E$21,3,FALSE)</f>
        <v>East</v>
      </c>
    </row>
    <row r="968" spans="1:15" x14ac:dyDescent="0.3">
      <c r="A968" t="s">
        <v>2792</v>
      </c>
      <c r="B968" s="2">
        <v>45629</v>
      </c>
      <c r="C968" t="s">
        <v>517</v>
      </c>
      <c r="D968" t="s">
        <v>1672</v>
      </c>
      <c r="E968" t="s">
        <v>1799</v>
      </c>
      <c r="F968">
        <v>2</v>
      </c>
      <c r="G968">
        <f t="shared" si="60"/>
        <v>2</v>
      </c>
      <c r="H968">
        <v>233.33</v>
      </c>
      <c r="I968" s="14">
        <f t="shared" si="61"/>
        <v>233.33</v>
      </c>
      <c r="J968">
        <v>0.05</v>
      </c>
      <c r="K968" s="7">
        <f t="shared" si="62"/>
        <v>0.05</v>
      </c>
      <c r="L968" t="s">
        <v>1824</v>
      </c>
      <c r="M968">
        <v>443.327</v>
      </c>
      <c r="N968" s="14">
        <f t="shared" si="63"/>
        <v>466.61</v>
      </c>
      <c r="O968" t="str">
        <f>VLOOKUP(E968,Store_Dim!$A$1:$E$21,3,FALSE)</f>
        <v>South</v>
      </c>
    </row>
    <row r="969" spans="1:15" x14ac:dyDescent="0.3">
      <c r="A969" t="s">
        <v>2793</v>
      </c>
      <c r="B969" s="2">
        <v>45783</v>
      </c>
      <c r="C969" t="s">
        <v>794</v>
      </c>
      <c r="D969" t="s">
        <v>1626</v>
      </c>
      <c r="E969" t="s">
        <v>1810</v>
      </c>
      <c r="F969">
        <v>3</v>
      </c>
      <c r="G969">
        <f t="shared" si="60"/>
        <v>3</v>
      </c>
      <c r="H969">
        <v>529.89</v>
      </c>
      <c r="I969" s="14">
        <f t="shared" si="61"/>
        <v>529.89</v>
      </c>
      <c r="J969">
        <v>0.21</v>
      </c>
      <c r="K969" s="7">
        <f t="shared" si="62"/>
        <v>0.21</v>
      </c>
      <c r="L969" t="s">
        <v>1824</v>
      </c>
      <c r="M969">
        <v>1255.8393000000001</v>
      </c>
      <c r="N969" s="14">
        <f t="shared" si="63"/>
        <v>1589.46</v>
      </c>
      <c r="O969" t="str">
        <f>VLOOKUP(E969,Store_Dim!$A$1:$E$21,3,FALSE)</f>
        <v>East</v>
      </c>
    </row>
    <row r="970" spans="1:15" x14ac:dyDescent="0.3">
      <c r="A970" t="s">
        <v>2794</v>
      </c>
      <c r="B970" s="2">
        <v>45518</v>
      </c>
      <c r="C970" t="s">
        <v>1504</v>
      </c>
      <c r="D970" t="s">
        <v>1732</v>
      </c>
      <c r="E970" t="s">
        <v>1757</v>
      </c>
      <c r="F970">
        <v>2</v>
      </c>
      <c r="G970">
        <f t="shared" si="60"/>
        <v>2</v>
      </c>
      <c r="H970">
        <v>954.1</v>
      </c>
      <c r="I970" s="14">
        <f t="shared" si="61"/>
        <v>954.1</v>
      </c>
      <c r="J970">
        <v>0.17</v>
      </c>
      <c r="K970" s="7">
        <f t="shared" si="62"/>
        <v>0.17</v>
      </c>
      <c r="L970" t="s">
        <v>1826</v>
      </c>
      <c r="M970">
        <v>1583.806</v>
      </c>
      <c r="N970" s="14">
        <f t="shared" si="63"/>
        <v>1908.03</v>
      </c>
      <c r="O970" t="str">
        <f>VLOOKUP(E970,Store_Dim!$A$1:$E$21,3,FALSE)</f>
        <v>North</v>
      </c>
    </row>
    <row r="971" spans="1:15" x14ac:dyDescent="0.3">
      <c r="A971" t="s">
        <v>2795</v>
      </c>
      <c r="B971" s="2">
        <v>45274</v>
      </c>
      <c r="C971" t="s">
        <v>1017</v>
      </c>
      <c r="D971" t="s">
        <v>1678</v>
      </c>
      <c r="E971" t="s">
        <v>1779</v>
      </c>
      <c r="F971">
        <v>1</v>
      </c>
      <c r="G971">
        <f t="shared" si="60"/>
        <v>1</v>
      </c>
      <c r="H971">
        <v>370.04</v>
      </c>
      <c r="I971" s="14">
        <f t="shared" si="61"/>
        <v>370.04</v>
      </c>
      <c r="J971">
        <v>0.04</v>
      </c>
      <c r="K971" s="7">
        <f t="shared" si="62"/>
        <v>0.04</v>
      </c>
      <c r="L971" t="s">
        <v>1829</v>
      </c>
      <c r="M971">
        <v>355.23840000000001</v>
      </c>
      <c r="N971" s="14">
        <f t="shared" si="63"/>
        <v>370</v>
      </c>
      <c r="O971" t="str">
        <f>VLOOKUP(E971,Store_Dim!$A$1:$E$21,3,FALSE)</f>
        <v>South</v>
      </c>
    </row>
    <row r="972" spans="1:15" x14ac:dyDescent="0.3">
      <c r="A972" t="s">
        <v>2796</v>
      </c>
      <c r="B972" s="2">
        <v>45297</v>
      </c>
      <c r="C972" t="s">
        <v>227</v>
      </c>
      <c r="D972" t="s">
        <v>1740</v>
      </c>
      <c r="E972" t="s">
        <v>1813</v>
      </c>
      <c r="F972">
        <v>4</v>
      </c>
      <c r="G972">
        <f t="shared" si="60"/>
        <v>4</v>
      </c>
      <c r="H972">
        <v>492.71</v>
      </c>
      <c r="I972" s="14">
        <f t="shared" si="61"/>
        <v>492.71</v>
      </c>
      <c r="J972">
        <v>0.08</v>
      </c>
      <c r="K972" s="7">
        <f t="shared" si="62"/>
        <v>0.08</v>
      </c>
      <c r="L972" t="s">
        <v>1824</v>
      </c>
      <c r="M972">
        <v>1813.1728000000001</v>
      </c>
      <c r="N972" s="14">
        <f t="shared" si="63"/>
        <v>1970.76</v>
      </c>
      <c r="O972" t="str">
        <f>VLOOKUP(E972,Store_Dim!$A$1:$E$21,3,FALSE)</f>
        <v>East</v>
      </c>
    </row>
    <row r="973" spans="1:15" x14ac:dyDescent="0.3">
      <c r="A973" t="s">
        <v>2797</v>
      </c>
      <c r="B973" s="2">
        <v>45530</v>
      </c>
      <c r="C973" t="s">
        <v>890</v>
      </c>
      <c r="D973" t="s">
        <v>1730</v>
      </c>
      <c r="E973" t="s">
        <v>1797</v>
      </c>
      <c r="F973">
        <v>4</v>
      </c>
      <c r="G973">
        <f t="shared" si="60"/>
        <v>4</v>
      </c>
      <c r="H973">
        <v>853.26</v>
      </c>
      <c r="I973" s="14">
        <f t="shared" si="61"/>
        <v>853.26</v>
      </c>
      <c r="J973">
        <v>0.24</v>
      </c>
      <c r="K973" s="7">
        <f t="shared" si="62"/>
        <v>0.24</v>
      </c>
      <c r="L973" t="s">
        <v>1829</v>
      </c>
      <c r="M973">
        <v>2593.9104000000002</v>
      </c>
      <c r="N973" s="14">
        <f t="shared" si="63"/>
        <v>3412.8</v>
      </c>
      <c r="O973" t="str">
        <f>VLOOKUP(E973,Store_Dim!$A$1:$E$21,3,FALSE)</f>
        <v>East</v>
      </c>
    </row>
    <row r="974" spans="1:15" x14ac:dyDescent="0.3">
      <c r="A974" t="s">
        <v>2798</v>
      </c>
      <c r="B974" s="2">
        <v>45740</v>
      </c>
      <c r="C974" t="s">
        <v>1263</v>
      </c>
      <c r="D974" t="s">
        <v>1551</v>
      </c>
      <c r="E974" t="s">
        <v>1804</v>
      </c>
      <c r="F974">
        <v>1</v>
      </c>
      <c r="G974">
        <f t="shared" si="60"/>
        <v>1</v>
      </c>
      <c r="H974">
        <v>402.47</v>
      </c>
      <c r="I974" s="14">
        <f t="shared" si="61"/>
        <v>402.47</v>
      </c>
      <c r="J974">
        <v>0.19</v>
      </c>
      <c r="K974" s="7">
        <f t="shared" si="62"/>
        <v>0.19</v>
      </c>
      <c r="L974" t="s">
        <v>1826</v>
      </c>
      <c r="M974">
        <v>326.00070000000011</v>
      </c>
      <c r="N974" s="14">
        <f t="shared" si="63"/>
        <v>402.28000000000003</v>
      </c>
      <c r="O974" t="str">
        <f>VLOOKUP(E974,Store_Dim!$A$1:$E$21,3,FALSE)</f>
        <v>West</v>
      </c>
    </row>
    <row r="975" spans="1:15" x14ac:dyDescent="0.3">
      <c r="A975" t="s">
        <v>2799</v>
      </c>
      <c r="B975" s="2">
        <v>45311</v>
      </c>
      <c r="C975" t="s">
        <v>1252</v>
      </c>
      <c r="D975" t="s">
        <v>1656</v>
      </c>
      <c r="E975" t="s">
        <v>1810</v>
      </c>
      <c r="F975">
        <v>2</v>
      </c>
      <c r="G975">
        <f t="shared" si="60"/>
        <v>2</v>
      </c>
      <c r="H975">
        <v>528.29999999999995</v>
      </c>
      <c r="I975" s="14">
        <f t="shared" si="61"/>
        <v>528.29999999999995</v>
      </c>
      <c r="J975">
        <v>0.24</v>
      </c>
      <c r="K975" s="7">
        <f t="shared" si="62"/>
        <v>0.24</v>
      </c>
      <c r="L975" t="s">
        <v>1824</v>
      </c>
      <c r="M975">
        <v>803.01599999999996</v>
      </c>
      <c r="N975" s="14">
        <f t="shared" si="63"/>
        <v>1056.3599999999999</v>
      </c>
      <c r="O975" t="str">
        <f>VLOOKUP(E975,Store_Dim!$A$1:$E$21,3,FALSE)</f>
        <v>East</v>
      </c>
    </row>
    <row r="976" spans="1:15" x14ac:dyDescent="0.3">
      <c r="A976" t="s">
        <v>2800</v>
      </c>
      <c r="B976" s="2">
        <v>45667</v>
      </c>
      <c r="C976" t="s">
        <v>1374</v>
      </c>
      <c r="D976" t="s">
        <v>1568</v>
      </c>
      <c r="E976" t="s">
        <v>1776</v>
      </c>
      <c r="F976">
        <v>4</v>
      </c>
      <c r="G976">
        <f t="shared" si="60"/>
        <v>4</v>
      </c>
      <c r="H976">
        <v>599.85</v>
      </c>
      <c r="I976" s="14">
        <f t="shared" si="61"/>
        <v>599.85</v>
      </c>
      <c r="J976">
        <v>0.25</v>
      </c>
      <c r="K976" s="7">
        <f t="shared" si="62"/>
        <v>0.25</v>
      </c>
      <c r="L976" t="s">
        <v>1824</v>
      </c>
      <c r="M976">
        <v>1799.55</v>
      </c>
      <c r="N976" s="14">
        <f t="shared" si="63"/>
        <v>2399.15</v>
      </c>
      <c r="O976" t="str">
        <f>VLOOKUP(E976,Store_Dim!$A$1:$E$21,3,FALSE)</f>
        <v>East</v>
      </c>
    </row>
    <row r="977" spans="1:15" x14ac:dyDescent="0.3">
      <c r="A977" t="s">
        <v>2801</v>
      </c>
      <c r="B977" s="2">
        <v>45281</v>
      </c>
      <c r="C977" t="s">
        <v>957</v>
      </c>
      <c r="D977" t="s">
        <v>1580</v>
      </c>
      <c r="E977" t="s">
        <v>1786</v>
      </c>
      <c r="F977">
        <v>2</v>
      </c>
      <c r="G977">
        <f t="shared" si="60"/>
        <v>2</v>
      </c>
      <c r="H977">
        <v>61.42</v>
      </c>
      <c r="I977" s="14">
        <f t="shared" si="61"/>
        <v>61.42</v>
      </c>
      <c r="J977">
        <v>0.08</v>
      </c>
      <c r="K977" s="7">
        <f t="shared" si="62"/>
        <v>0.08</v>
      </c>
      <c r="L977" t="s">
        <v>1826</v>
      </c>
      <c r="M977">
        <v>113.0128</v>
      </c>
      <c r="N977" s="14">
        <f t="shared" si="63"/>
        <v>122.76</v>
      </c>
      <c r="O977" t="str">
        <f>VLOOKUP(E977,Store_Dim!$A$1:$E$21,3,FALSE)</f>
        <v>South</v>
      </c>
    </row>
    <row r="978" spans="1:15" x14ac:dyDescent="0.3">
      <c r="A978" t="s">
        <v>2802</v>
      </c>
      <c r="B978" s="2">
        <v>45693</v>
      </c>
      <c r="C978" t="s">
        <v>797</v>
      </c>
      <c r="D978" t="s">
        <v>1586</v>
      </c>
      <c r="E978" t="s">
        <v>1789</v>
      </c>
      <c r="F978">
        <v>2</v>
      </c>
      <c r="G978">
        <f t="shared" si="60"/>
        <v>2</v>
      </c>
      <c r="H978">
        <v>466.42</v>
      </c>
      <c r="I978" s="14">
        <f t="shared" si="61"/>
        <v>466.42</v>
      </c>
      <c r="J978">
        <v>0.12</v>
      </c>
      <c r="K978" s="7">
        <f t="shared" si="62"/>
        <v>0.12</v>
      </c>
      <c r="L978" t="s">
        <v>1826</v>
      </c>
      <c r="M978">
        <v>820.89920000000006</v>
      </c>
      <c r="N978" s="14">
        <f t="shared" si="63"/>
        <v>932.72</v>
      </c>
      <c r="O978" t="str">
        <f>VLOOKUP(E978,Store_Dim!$A$1:$E$21,3,FALSE)</f>
        <v>East</v>
      </c>
    </row>
    <row r="979" spans="1:15" x14ac:dyDescent="0.3">
      <c r="A979" t="s">
        <v>2803</v>
      </c>
      <c r="B979" s="2">
        <v>45857</v>
      </c>
      <c r="C979" t="s">
        <v>353</v>
      </c>
      <c r="D979" t="s">
        <v>1610</v>
      </c>
      <c r="E979" t="s">
        <v>1773</v>
      </c>
      <c r="F979">
        <v>4</v>
      </c>
      <c r="G979">
        <f t="shared" si="60"/>
        <v>4</v>
      </c>
      <c r="H979">
        <v>540.69000000000005</v>
      </c>
      <c r="I979" s="14">
        <f t="shared" si="61"/>
        <v>540.69000000000005</v>
      </c>
      <c r="J979">
        <v>0.09</v>
      </c>
      <c r="K979" s="7">
        <f t="shared" si="62"/>
        <v>0.09</v>
      </c>
      <c r="L979" t="s">
        <v>1829</v>
      </c>
      <c r="M979">
        <v>1968.1116</v>
      </c>
      <c r="N979" s="14">
        <f t="shared" si="63"/>
        <v>2162.67</v>
      </c>
      <c r="O979" t="str">
        <f>VLOOKUP(E979,Store_Dim!$A$1:$E$21,3,FALSE)</f>
        <v>North</v>
      </c>
    </row>
    <row r="980" spans="1:15" x14ac:dyDescent="0.3">
      <c r="A980" t="s">
        <v>2804</v>
      </c>
      <c r="B980" s="2">
        <v>45737</v>
      </c>
      <c r="C980" t="s">
        <v>942</v>
      </c>
      <c r="D980" t="s">
        <v>1586</v>
      </c>
      <c r="E980" t="s">
        <v>1797</v>
      </c>
      <c r="F980">
        <v>3</v>
      </c>
      <c r="G980">
        <f t="shared" si="60"/>
        <v>3</v>
      </c>
      <c r="H980">
        <v>677.46</v>
      </c>
      <c r="I980" s="14">
        <f t="shared" si="61"/>
        <v>677.46</v>
      </c>
      <c r="J980">
        <v>0.05</v>
      </c>
      <c r="K980" s="7">
        <f t="shared" si="62"/>
        <v>0.05</v>
      </c>
      <c r="L980" t="s">
        <v>1824</v>
      </c>
      <c r="M980">
        <v>1930.761</v>
      </c>
      <c r="N980" s="14">
        <f t="shared" si="63"/>
        <v>2032.3300000000002</v>
      </c>
      <c r="O980" t="str">
        <f>VLOOKUP(E980,Store_Dim!$A$1:$E$21,3,FALSE)</f>
        <v>East</v>
      </c>
    </row>
    <row r="981" spans="1:15" x14ac:dyDescent="0.3">
      <c r="A981" t="s">
        <v>2805</v>
      </c>
      <c r="B981" s="2">
        <v>45771</v>
      </c>
      <c r="C981" t="s">
        <v>1032</v>
      </c>
      <c r="D981" t="s">
        <v>1590</v>
      </c>
      <c r="E981" t="s">
        <v>1757</v>
      </c>
      <c r="F981">
        <v>3</v>
      </c>
      <c r="G981">
        <f t="shared" si="60"/>
        <v>3</v>
      </c>
      <c r="H981">
        <v>614.63</v>
      </c>
      <c r="I981" s="14">
        <f t="shared" si="61"/>
        <v>614.63</v>
      </c>
      <c r="J981">
        <v>0.06</v>
      </c>
      <c r="K981" s="7">
        <f t="shared" si="62"/>
        <v>0.06</v>
      </c>
      <c r="L981" t="s">
        <v>1826</v>
      </c>
      <c r="M981">
        <v>1733.2565999999999</v>
      </c>
      <c r="N981" s="14">
        <f t="shared" si="63"/>
        <v>1843.83</v>
      </c>
      <c r="O981" t="str">
        <f>VLOOKUP(E981,Store_Dim!$A$1:$E$21,3,FALSE)</f>
        <v>North</v>
      </c>
    </row>
    <row r="982" spans="1:15" x14ac:dyDescent="0.3">
      <c r="A982" t="s">
        <v>2806</v>
      </c>
      <c r="B982" s="2">
        <v>45272</v>
      </c>
      <c r="C982" t="s">
        <v>746</v>
      </c>
      <c r="D982" t="s">
        <v>1680</v>
      </c>
      <c r="E982" t="s">
        <v>1782</v>
      </c>
      <c r="F982">
        <v>4</v>
      </c>
      <c r="G982">
        <f t="shared" si="60"/>
        <v>4</v>
      </c>
      <c r="H982">
        <v>649.52</v>
      </c>
      <c r="I982" s="14">
        <f t="shared" si="61"/>
        <v>649.52</v>
      </c>
      <c r="J982">
        <v>0.11</v>
      </c>
      <c r="K982" s="7">
        <f t="shared" si="62"/>
        <v>0.11</v>
      </c>
      <c r="L982" t="s">
        <v>1824</v>
      </c>
      <c r="M982">
        <v>2312.2912000000001</v>
      </c>
      <c r="N982" s="14">
        <f t="shared" si="63"/>
        <v>2597.9699999999998</v>
      </c>
      <c r="O982" t="str">
        <f>VLOOKUP(E982,Store_Dim!$A$1:$E$21,3,FALSE)</f>
        <v>West</v>
      </c>
    </row>
    <row r="983" spans="1:15" x14ac:dyDescent="0.3">
      <c r="A983" t="s">
        <v>2807</v>
      </c>
      <c r="B983" s="2">
        <v>45481</v>
      </c>
      <c r="C983" t="s">
        <v>1377</v>
      </c>
      <c r="D983" t="s">
        <v>1718</v>
      </c>
      <c r="E983" t="s">
        <v>1782</v>
      </c>
      <c r="F983">
        <v>2</v>
      </c>
      <c r="G983">
        <f t="shared" si="60"/>
        <v>2</v>
      </c>
      <c r="H983">
        <v>943.93</v>
      </c>
      <c r="I983" s="14">
        <f t="shared" si="61"/>
        <v>943.93</v>
      </c>
      <c r="J983">
        <v>0.22</v>
      </c>
      <c r="K983" s="7">
        <f t="shared" si="62"/>
        <v>0.22</v>
      </c>
      <c r="L983" t="s">
        <v>1826</v>
      </c>
      <c r="M983">
        <v>1472.5308</v>
      </c>
      <c r="N983" s="14">
        <f t="shared" si="63"/>
        <v>1887.6399999999999</v>
      </c>
      <c r="O983" t="str">
        <f>VLOOKUP(E983,Store_Dim!$A$1:$E$21,3,FALSE)</f>
        <v>West</v>
      </c>
    </row>
    <row r="984" spans="1:15" x14ac:dyDescent="0.3">
      <c r="A984" t="s">
        <v>2808</v>
      </c>
      <c r="B984" s="2">
        <v>45228</v>
      </c>
      <c r="C984" t="s">
        <v>550</v>
      </c>
      <c r="D984" t="s">
        <v>1610</v>
      </c>
      <c r="E984" t="s">
        <v>1782</v>
      </c>
      <c r="F984">
        <v>4</v>
      </c>
      <c r="G984">
        <f t="shared" si="60"/>
        <v>4</v>
      </c>
      <c r="H984">
        <v>538.73</v>
      </c>
      <c r="I984" s="14">
        <f t="shared" si="61"/>
        <v>538.73</v>
      </c>
      <c r="J984">
        <v>0.03</v>
      </c>
      <c r="K984" s="7">
        <f t="shared" si="62"/>
        <v>0.03</v>
      </c>
      <c r="L984" t="s">
        <v>1824</v>
      </c>
      <c r="M984">
        <v>2090.2723999999998</v>
      </c>
      <c r="N984" s="14">
        <f t="shared" si="63"/>
        <v>2154.89</v>
      </c>
      <c r="O984" t="str">
        <f>VLOOKUP(E984,Store_Dim!$A$1:$E$21,3,FALSE)</f>
        <v>West</v>
      </c>
    </row>
    <row r="985" spans="1:15" x14ac:dyDescent="0.3">
      <c r="A985" t="s">
        <v>2809</v>
      </c>
      <c r="B985" s="2">
        <v>45432</v>
      </c>
      <c r="C985" t="s">
        <v>318</v>
      </c>
      <c r="D985" t="s">
        <v>1680</v>
      </c>
      <c r="E985" t="s">
        <v>1782</v>
      </c>
      <c r="F985">
        <v>2</v>
      </c>
      <c r="G985">
        <f t="shared" si="60"/>
        <v>2</v>
      </c>
      <c r="H985">
        <v>853.93</v>
      </c>
      <c r="I985" s="14">
        <f t="shared" si="61"/>
        <v>853.93</v>
      </c>
      <c r="J985">
        <v>0.01</v>
      </c>
      <c r="K985" s="7">
        <f t="shared" si="62"/>
        <v>0.01</v>
      </c>
      <c r="L985" t="s">
        <v>1826</v>
      </c>
      <c r="M985">
        <v>1690.7814000000001</v>
      </c>
      <c r="N985" s="14">
        <f t="shared" si="63"/>
        <v>1707.85</v>
      </c>
      <c r="O985" t="str">
        <f>VLOOKUP(E985,Store_Dim!$A$1:$E$21,3,FALSE)</f>
        <v>West</v>
      </c>
    </row>
    <row r="986" spans="1:15" x14ac:dyDescent="0.3">
      <c r="A986" t="s">
        <v>2810</v>
      </c>
      <c r="B986" s="2">
        <v>45914</v>
      </c>
      <c r="C986" t="s">
        <v>1510</v>
      </c>
      <c r="D986" t="s">
        <v>1606</v>
      </c>
      <c r="E986" t="s">
        <v>1769</v>
      </c>
      <c r="F986">
        <v>4</v>
      </c>
      <c r="G986">
        <f t="shared" si="60"/>
        <v>4</v>
      </c>
      <c r="H986">
        <v>465.42</v>
      </c>
      <c r="I986" s="14">
        <f t="shared" si="61"/>
        <v>465.42</v>
      </c>
      <c r="J986">
        <v>0.26</v>
      </c>
      <c r="K986" s="7">
        <f t="shared" si="62"/>
        <v>0.26</v>
      </c>
      <c r="L986" t="s">
        <v>1829</v>
      </c>
      <c r="M986">
        <v>1377.6432</v>
      </c>
      <c r="N986" s="14">
        <f t="shared" si="63"/>
        <v>1861.42</v>
      </c>
      <c r="O986" t="str">
        <f>VLOOKUP(E986,Store_Dim!$A$1:$E$21,3,FALSE)</f>
        <v>South</v>
      </c>
    </row>
    <row r="987" spans="1:15" x14ac:dyDescent="0.3">
      <c r="A987" t="s">
        <v>2811</v>
      </c>
      <c r="B987" s="2">
        <v>45758</v>
      </c>
      <c r="C987" t="s">
        <v>208</v>
      </c>
      <c r="D987" t="s">
        <v>1546</v>
      </c>
      <c r="E987" t="s">
        <v>1792</v>
      </c>
      <c r="F987">
        <v>4</v>
      </c>
      <c r="G987">
        <f t="shared" si="60"/>
        <v>4</v>
      </c>
      <c r="H987">
        <v>880.26</v>
      </c>
      <c r="I987" s="14">
        <f t="shared" si="61"/>
        <v>880.26</v>
      </c>
      <c r="J987">
        <v>0.11</v>
      </c>
      <c r="K987" s="7">
        <f t="shared" si="62"/>
        <v>0.11</v>
      </c>
      <c r="L987" t="s">
        <v>1829</v>
      </c>
      <c r="M987">
        <v>3133.7256000000002</v>
      </c>
      <c r="N987" s="14">
        <f t="shared" si="63"/>
        <v>3520.93</v>
      </c>
      <c r="O987" t="str">
        <f>VLOOKUP(E987,Store_Dim!$A$1:$E$21,3,FALSE)</f>
        <v>South</v>
      </c>
    </row>
    <row r="988" spans="1:15" x14ac:dyDescent="0.3">
      <c r="A988" t="s">
        <v>2812</v>
      </c>
      <c r="B988" s="2">
        <v>45429</v>
      </c>
      <c r="C988" t="s">
        <v>1487</v>
      </c>
      <c r="D988" t="s">
        <v>1650</v>
      </c>
      <c r="E988" t="s">
        <v>1792</v>
      </c>
      <c r="F988">
        <v>3</v>
      </c>
      <c r="G988">
        <f t="shared" si="60"/>
        <v>3</v>
      </c>
      <c r="H988">
        <v>461.02</v>
      </c>
      <c r="I988" s="14">
        <f t="shared" si="61"/>
        <v>461.02</v>
      </c>
      <c r="J988">
        <v>0.28999999999999998</v>
      </c>
      <c r="K988" s="7">
        <f t="shared" si="62"/>
        <v>0.28999999999999998</v>
      </c>
      <c r="L988" t="s">
        <v>1826</v>
      </c>
      <c r="M988">
        <v>981.97259999999994</v>
      </c>
      <c r="N988" s="14">
        <f t="shared" si="63"/>
        <v>1382.77</v>
      </c>
      <c r="O988" t="str">
        <f>VLOOKUP(E988,Store_Dim!$A$1:$E$21,3,FALSE)</f>
        <v>South</v>
      </c>
    </row>
    <row r="989" spans="1:15" x14ac:dyDescent="0.3">
      <c r="A989" t="s">
        <v>2813</v>
      </c>
      <c r="B989" s="2">
        <v>45578</v>
      </c>
      <c r="C989" t="s">
        <v>110</v>
      </c>
      <c r="D989" t="s">
        <v>1598</v>
      </c>
      <c r="E989" t="s">
        <v>1797</v>
      </c>
      <c r="F989">
        <v>1</v>
      </c>
      <c r="G989">
        <f t="shared" si="60"/>
        <v>1</v>
      </c>
      <c r="H989">
        <v>531.99</v>
      </c>
      <c r="I989" s="14">
        <f t="shared" si="61"/>
        <v>531.99</v>
      </c>
      <c r="J989">
        <v>0.17</v>
      </c>
      <c r="K989" s="7">
        <f t="shared" si="62"/>
        <v>0.17</v>
      </c>
      <c r="L989" t="s">
        <v>1826</v>
      </c>
      <c r="M989">
        <v>441.55169999999998</v>
      </c>
      <c r="N989" s="14">
        <f t="shared" si="63"/>
        <v>531.82000000000005</v>
      </c>
      <c r="O989" t="str">
        <f>VLOOKUP(E989,Store_Dim!$A$1:$E$21,3,FALSE)</f>
        <v>East</v>
      </c>
    </row>
    <row r="990" spans="1:15" x14ac:dyDescent="0.3">
      <c r="A990" t="s">
        <v>2814</v>
      </c>
      <c r="B990" s="2">
        <v>45486</v>
      </c>
      <c r="C990" t="s">
        <v>27</v>
      </c>
      <c r="D990" t="s">
        <v>1642</v>
      </c>
      <c r="E990" t="s">
        <v>1807</v>
      </c>
      <c r="F990">
        <v>2</v>
      </c>
      <c r="G990">
        <f t="shared" si="60"/>
        <v>2</v>
      </c>
      <c r="H990">
        <v>274.08999999999997</v>
      </c>
      <c r="I990" s="14">
        <f t="shared" si="61"/>
        <v>274.08999999999997</v>
      </c>
      <c r="J990">
        <v>0.13</v>
      </c>
      <c r="K990" s="7">
        <f t="shared" si="62"/>
        <v>0.13</v>
      </c>
      <c r="L990" t="s">
        <v>1826</v>
      </c>
      <c r="M990">
        <v>476.91660000000002</v>
      </c>
      <c r="N990" s="14">
        <f t="shared" si="63"/>
        <v>548.04999999999995</v>
      </c>
      <c r="O990" t="str">
        <f>VLOOKUP(E990,Store_Dim!$A$1:$E$21,3,FALSE)</f>
        <v>North</v>
      </c>
    </row>
    <row r="991" spans="1:15" x14ac:dyDescent="0.3">
      <c r="A991" t="s">
        <v>2815</v>
      </c>
      <c r="B991" s="2">
        <v>45694</v>
      </c>
      <c r="C991" t="s">
        <v>1371</v>
      </c>
      <c r="D991" t="s">
        <v>1724</v>
      </c>
      <c r="E991" t="s">
        <v>1789</v>
      </c>
      <c r="F991">
        <v>1</v>
      </c>
      <c r="G991">
        <f t="shared" si="60"/>
        <v>1</v>
      </c>
      <c r="H991">
        <v>66.14</v>
      </c>
      <c r="I991" s="14">
        <f t="shared" si="61"/>
        <v>66.14</v>
      </c>
      <c r="J991">
        <v>0.14000000000000001</v>
      </c>
      <c r="K991" s="7">
        <f t="shared" si="62"/>
        <v>0.14000000000000001</v>
      </c>
      <c r="L991" t="s">
        <v>1829</v>
      </c>
      <c r="M991">
        <v>56.880400000000002</v>
      </c>
      <c r="N991" s="14">
        <f t="shared" si="63"/>
        <v>66</v>
      </c>
      <c r="O991" t="str">
        <f>VLOOKUP(E991,Store_Dim!$A$1:$E$21,3,FALSE)</f>
        <v>East</v>
      </c>
    </row>
    <row r="992" spans="1:15" x14ac:dyDescent="0.3">
      <c r="A992" t="s">
        <v>2816</v>
      </c>
      <c r="B992" s="2">
        <v>45875</v>
      </c>
      <c r="C992" t="s">
        <v>281</v>
      </c>
      <c r="D992" t="s">
        <v>1588</v>
      </c>
      <c r="E992" t="s">
        <v>1786</v>
      </c>
      <c r="F992">
        <v>3</v>
      </c>
      <c r="G992">
        <f t="shared" si="60"/>
        <v>3</v>
      </c>
      <c r="H992">
        <v>955.82</v>
      </c>
      <c r="I992" s="14">
        <f t="shared" si="61"/>
        <v>955.82</v>
      </c>
      <c r="J992">
        <v>0.16</v>
      </c>
      <c r="K992" s="7">
        <f t="shared" si="62"/>
        <v>0.16</v>
      </c>
      <c r="L992" t="s">
        <v>1829</v>
      </c>
      <c r="M992">
        <v>2408.6664000000001</v>
      </c>
      <c r="N992" s="14">
        <f t="shared" si="63"/>
        <v>2867.3</v>
      </c>
      <c r="O992" t="str">
        <f>VLOOKUP(E992,Store_Dim!$A$1:$E$21,3,FALSE)</f>
        <v>South</v>
      </c>
    </row>
    <row r="993" spans="1:15" x14ac:dyDescent="0.3">
      <c r="A993" t="s">
        <v>2817</v>
      </c>
      <c r="B993" s="2">
        <v>45432</v>
      </c>
      <c r="C993" t="s">
        <v>1005</v>
      </c>
      <c r="D993" t="s">
        <v>1592</v>
      </c>
      <c r="E993" t="s">
        <v>1794</v>
      </c>
      <c r="F993">
        <v>1</v>
      </c>
      <c r="G993">
        <f t="shared" si="60"/>
        <v>1</v>
      </c>
      <c r="H993">
        <v>904.92</v>
      </c>
      <c r="I993" s="14">
        <f t="shared" si="61"/>
        <v>904.92</v>
      </c>
      <c r="J993">
        <v>0.13</v>
      </c>
      <c r="K993" s="7">
        <f t="shared" si="62"/>
        <v>0.13</v>
      </c>
      <c r="L993" t="s">
        <v>1824</v>
      </c>
      <c r="M993">
        <v>787.28039999999999</v>
      </c>
      <c r="N993" s="14">
        <f t="shared" si="63"/>
        <v>904.79</v>
      </c>
      <c r="O993" t="str">
        <f>VLOOKUP(E993,Store_Dim!$A$1:$E$21,3,FALSE)</f>
        <v>North</v>
      </c>
    </row>
    <row r="994" spans="1:15" x14ac:dyDescent="0.3">
      <c r="A994" t="s">
        <v>2818</v>
      </c>
      <c r="B994" s="2">
        <v>45575</v>
      </c>
      <c r="C994" t="s">
        <v>8</v>
      </c>
      <c r="D994" t="s">
        <v>1628</v>
      </c>
      <c r="E994" t="s">
        <v>1779</v>
      </c>
      <c r="F994">
        <v>3</v>
      </c>
      <c r="G994">
        <f t="shared" si="60"/>
        <v>3</v>
      </c>
      <c r="H994">
        <v>490.02</v>
      </c>
      <c r="I994" s="14">
        <f t="shared" si="61"/>
        <v>490.02</v>
      </c>
      <c r="J994">
        <v>0.26</v>
      </c>
      <c r="K994" s="7">
        <f t="shared" si="62"/>
        <v>0.26</v>
      </c>
      <c r="L994" t="s">
        <v>1824</v>
      </c>
      <c r="M994">
        <v>1087.8444</v>
      </c>
      <c r="N994" s="14">
        <f t="shared" si="63"/>
        <v>1469.8</v>
      </c>
      <c r="O994" t="str">
        <f>VLOOKUP(E994,Store_Dim!$A$1:$E$21,3,FALSE)</f>
        <v>South</v>
      </c>
    </row>
    <row r="995" spans="1:15" x14ac:dyDescent="0.3">
      <c r="A995" t="s">
        <v>2819</v>
      </c>
      <c r="B995" s="2">
        <v>45340</v>
      </c>
      <c r="C995" t="s">
        <v>1136</v>
      </c>
      <c r="D995" t="s">
        <v>1586</v>
      </c>
      <c r="E995" t="s">
        <v>1776</v>
      </c>
      <c r="F995">
        <v>2</v>
      </c>
      <c r="G995">
        <f t="shared" si="60"/>
        <v>2</v>
      </c>
      <c r="H995">
        <v>957.54</v>
      </c>
      <c r="I995" s="14">
        <f t="shared" si="61"/>
        <v>957.54</v>
      </c>
      <c r="J995">
        <v>0.1</v>
      </c>
      <c r="K995" s="7">
        <f t="shared" si="62"/>
        <v>0.1</v>
      </c>
      <c r="L995" t="s">
        <v>1829</v>
      </c>
      <c r="M995">
        <v>1723.5719999999999</v>
      </c>
      <c r="N995" s="14">
        <f t="shared" si="63"/>
        <v>1914.98</v>
      </c>
      <c r="O995" t="str">
        <f>VLOOKUP(E995,Store_Dim!$A$1:$E$21,3,FALSE)</f>
        <v>East</v>
      </c>
    </row>
    <row r="996" spans="1:15" x14ac:dyDescent="0.3">
      <c r="A996" t="s">
        <v>2820</v>
      </c>
      <c r="B996" s="2">
        <v>45926</v>
      </c>
      <c r="C996" t="s">
        <v>1035</v>
      </c>
      <c r="D996" t="s">
        <v>1746</v>
      </c>
      <c r="E996" t="s">
        <v>1797</v>
      </c>
      <c r="F996">
        <v>2</v>
      </c>
      <c r="G996">
        <f t="shared" si="60"/>
        <v>2</v>
      </c>
      <c r="H996">
        <v>314.39999999999998</v>
      </c>
      <c r="I996" s="14">
        <f t="shared" si="61"/>
        <v>314.39999999999998</v>
      </c>
      <c r="J996">
        <v>7.0000000000000007E-2</v>
      </c>
      <c r="K996" s="7">
        <f t="shared" si="62"/>
        <v>7.0000000000000007E-2</v>
      </c>
      <c r="L996" t="s">
        <v>1826</v>
      </c>
      <c r="M996">
        <v>584.78399999999988</v>
      </c>
      <c r="N996" s="14">
        <f t="shared" si="63"/>
        <v>628.7299999999999</v>
      </c>
      <c r="O996" t="str">
        <f>VLOOKUP(E996,Store_Dim!$A$1:$E$21,3,FALSE)</f>
        <v>East</v>
      </c>
    </row>
    <row r="997" spans="1:15" x14ac:dyDescent="0.3">
      <c r="A997" t="s">
        <v>2821</v>
      </c>
      <c r="B997" s="2">
        <v>45373</v>
      </c>
      <c r="C997" t="s">
        <v>1229</v>
      </c>
      <c r="D997" t="s">
        <v>1596</v>
      </c>
      <c r="E997" t="s">
        <v>1776</v>
      </c>
      <c r="F997">
        <v>3</v>
      </c>
      <c r="G997">
        <f t="shared" si="60"/>
        <v>3</v>
      </c>
      <c r="H997">
        <v>480.11</v>
      </c>
      <c r="I997" s="14">
        <f t="shared" si="61"/>
        <v>480.11</v>
      </c>
      <c r="J997">
        <v>0.11</v>
      </c>
      <c r="K997" s="7">
        <f t="shared" si="62"/>
        <v>0.11</v>
      </c>
      <c r="L997" t="s">
        <v>1826</v>
      </c>
      <c r="M997">
        <v>1281.8937000000001</v>
      </c>
      <c r="N997" s="14">
        <f t="shared" si="63"/>
        <v>1440.22</v>
      </c>
      <c r="O997" t="str">
        <f>VLOOKUP(E997,Store_Dim!$A$1:$E$21,3,FALSE)</f>
        <v>East</v>
      </c>
    </row>
    <row r="998" spans="1:15" x14ac:dyDescent="0.3">
      <c r="A998" t="s">
        <v>2822</v>
      </c>
      <c r="B998" s="2">
        <v>45579</v>
      </c>
      <c r="C998" t="s">
        <v>1211</v>
      </c>
      <c r="D998" t="s">
        <v>1644</v>
      </c>
      <c r="E998" t="s">
        <v>1776</v>
      </c>
      <c r="F998">
        <v>4</v>
      </c>
      <c r="G998">
        <f t="shared" si="60"/>
        <v>4</v>
      </c>
      <c r="H998">
        <v>826.55</v>
      </c>
      <c r="I998" s="14">
        <f t="shared" si="61"/>
        <v>826.55</v>
      </c>
      <c r="J998">
        <v>0.28000000000000003</v>
      </c>
      <c r="K998" s="7">
        <f t="shared" si="62"/>
        <v>0.28000000000000003</v>
      </c>
      <c r="L998" t="s">
        <v>1824</v>
      </c>
      <c r="M998">
        <v>2380.4639999999999</v>
      </c>
      <c r="N998" s="14">
        <f t="shared" si="63"/>
        <v>3305.9199999999996</v>
      </c>
      <c r="O998" t="str">
        <f>VLOOKUP(E998,Store_Dim!$A$1:$E$21,3,FALSE)</f>
        <v>East</v>
      </c>
    </row>
    <row r="999" spans="1:15" x14ac:dyDescent="0.3">
      <c r="A999" t="s">
        <v>2823</v>
      </c>
      <c r="B999" s="2">
        <v>45805</v>
      </c>
      <c r="C999" t="s">
        <v>625</v>
      </c>
      <c r="D999" t="s">
        <v>1602</v>
      </c>
      <c r="E999" t="s">
        <v>1766</v>
      </c>
      <c r="F999">
        <v>3</v>
      </c>
      <c r="G999">
        <f t="shared" si="60"/>
        <v>3</v>
      </c>
      <c r="H999">
        <v>530.16999999999996</v>
      </c>
      <c r="I999" s="14">
        <f t="shared" si="61"/>
        <v>530.16999999999996</v>
      </c>
      <c r="J999">
        <v>0.18</v>
      </c>
      <c r="K999" s="7">
        <f t="shared" si="62"/>
        <v>0.18</v>
      </c>
      <c r="L999" t="s">
        <v>1826</v>
      </c>
      <c r="M999">
        <v>1304.2182</v>
      </c>
      <c r="N999" s="14">
        <f t="shared" si="63"/>
        <v>1590.3299999999997</v>
      </c>
      <c r="O999" t="str">
        <f>VLOOKUP(E999,Store_Dim!$A$1:$E$21,3,FALSE)</f>
        <v>North</v>
      </c>
    </row>
    <row r="1000" spans="1:15" x14ac:dyDescent="0.3">
      <c r="A1000" t="s">
        <v>2824</v>
      </c>
      <c r="B1000" s="2">
        <v>45522</v>
      </c>
      <c r="C1000" t="s">
        <v>1266</v>
      </c>
      <c r="D1000" t="s">
        <v>1616</v>
      </c>
      <c r="E1000" t="s">
        <v>1807</v>
      </c>
      <c r="F1000">
        <v>3</v>
      </c>
      <c r="G1000">
        <f t="shared" si="60"/>
        <v>3</v>
      </c>
      <c r="H1000">
        <v>336.17</v>
      </c>
      <c r="I1000" s="14">
        <f t="shared" si="61"/>
        <v>336.17</v>
      </c>
      <c r="J1000">
        <v>0.04</v>
      </c>
      <c r="K1000" s="7">
        <f t="shared" si="62"/>
        <v>0.04</v>
      </c>
      <c r="L1000" t="s">
        <v>1829</v>
      </c>
      <c r="M1000">
        <v>968.16959999999995</v>
      </c>
      <c r="N1000" s="14">
        <f t="shared" si="63"/>
        <v>1008.47</v>
      </c>
      <c r="O1000" t="str">
        <f>VLOOKUP(E1000,Store_Dim!$A$1:$E$21,3,FALSE)</f>
        <v>North</v>
      </c>
    </row>
    <row r="1001" spans="1:15" x14ac:dyDescent="0.3">
      <c r="A1001" t="s">
        <v>2825</v>
      </c>
      <c r="B1001" s="2">
        <v>45304</v>
      </c>
      <c r="C1001" t="s">
        <v>1307</v>
      </c>
      <c r="D1001" t="s">
        <v>1710</v>
      </c>
      <c r="E1001" t="s">
        <v>1782</v>
      </c>
      <c r="F1001">
        <v>4</v>
      </c>
      <c r="G1001">
        <f t="shared" si="60"/>
        <v>4</v>
      </c>
      <c r="H1001">
        <v>22.51</v>
      </c>
      <c r="I1001" s="14">
        <f t="shared" si="61"/>
        <v>22.51</v>
      </c>
      <c r="J1001">
        <v>0.27</v>
      </c>
      <c r="K1001" s="7">
        <f t="shared" si="62"/>
        <v>0.27</v>
      </c>
      <c r="L1001" t="s">
        <v>1826</v>
      </c>
      <c r="M1001">
        <v>65.729200000000006</v>
      </c>
      <c r="N1001" s="14">
        <f t="shared" si="63"/>
        <v>89.77000000000001</v>
      </c>
      <c r="O1001" t="str">
        <f>VLOOKUP(E1001,Store_Dim!$A$1:$E$21,3,FALSE)</f>
        <v>West</v>
      </c>
    </row>
    <row r="1002" spans="1:15" x14ac:dyDescent="0.3">
      <c r="A1002" t="s">
        <v>2826</v>
      </c>
      <c r="B1002" s="2">
        <v>45456</v>
      </c>
      <c r="C1002" t="s">
        <v>625</v>
      </c>
      <c r="D1002" t="s">
        <v>1666</v>
      </c>
      <c r="E1002" t="s">
        <v>1761</v>
      </c>
      <c r="F1002">
        <v>2</v>
      </c>
      <c r="G1002">
        <f t="shared" si="60"/>
        <v>2</v>
      </c>
      <c r="H1002">
        <v>909.51</v>
      </c>
      <c r="I1002" s="14">
        <f t="shared" si="61"/>
        <v>909.51</v>
      </c>
      <c r="J1002">
        <v>0.27</v>
      </c>
      <c r="K1002" s="7">
        <f t="shared" si="62"/>
        <v>0.27</v>
      </c>
      <c r="L1002" t="s">
        <v>1824</v>
      </c>
      <c r="M1002">
        <v>1327.8846000000001</v>
      </c>
      <c r="N1002" s="14">
        <f t="shared" si="63"/>
        <v>1818.75</v>
      </c>
      <c r="O1002" t="str">
        <f>VLOOKUP(E1002,Store_Dim!$A$1:$E$21,3,FALSE)</f>
        <v>South</v>
      </c>
    </row>
    <row r="1003" spans="1:15" x14ac:dyDescent="0.3">
      <c r="A1003" t="s">
        <v>2827</v>
      </c>
      <c r="B1003" s="2">
        <v>45776</v>
      </c>
      <c r="C1003" t="s">
        <v>198</v>
      </c>
      <c r="D1003" t="s">
        <v>1686</v>
      </c>
      <c r="E1003" t="s">
        <v>1799</v>
      </c>
      <c r="F1003">
        <v>4</v>
      </c>
      <c r="G1003">
        <f t="shared" si="60"/>
        <v>4</v>
      </c>
      <c r="H1003">
        <v>593.84</v>
      </c>
      <c r="I1003" s="14">
        <f t="shared" si="61"/>
        <v>593.84</v>
      </c>
      <c r="J1003">
        <v>0.24</v>
      </c>
      <c r="K1003" s="7">
        <f t="shared" si="62"/>
        <v>0.24</v>
      </c>
      <c r="L1003" t="s">
        <v>1826</v>
      </c>
      <c r="M1003">
        <v>1805.2736</v>
      </c>
      <c r="N1003" s="14">
        <f t="shared" si="63"/>
        <v>2375.1200000000003</v>
      </c>
      <c r="O1003" t="str">
        <f>VLOOKUP(E1003,Store_Dim!$A$1:$E$21,3,FALSE)</f>
        <v>South</v>
      </c>
    </row>
    <row r="1004" spans="1:15" x14ac:dyDescent="0.3">
      <c r="A1004" t="s">
        <v>2828</v>
      </c>
      <c r="B1004" s="2">
        <v>45566</v>
      </c>
      <c r="C1004" t="s">
        <v>384</v>
      </c>
      <c r="D1004" t="s">
        <v>1694</v>
      </c>
      <c r="E1004" t="s">
        <v>1789</v>
      </c>
      <c r="F1004">
        <v>3</v>
      </c>
      <c r="G1004">
        <f t="shared" si="60"/>
        <v>3</v>
      </c>
      <c r="H1004">
        <v>909.11</v>
      </c>
      <c r="I1004" s="14">
        <f t="shared" si="61"/>
        <v>909.11</v>
      </c>
      <c r="J1004">
        <v>0.23</v>
      </c>
      <c r="K1004" s="7">
        <f t="shared" si="62"/>
        <v>0.23</v>
      </c>
      <c r="L1004" t="s">
        <v>1829</v>
      </c>
      <c r="M1004">
        <v>2100.0441000000001</v>
      </c>
      <c r="N1004" s="14">
        <f t="shared" si="63"/>
        <v>2727.1</v>
      </c>
      <c r="O1004" t="str">
        <f>VLOOKUP(E1004,Store_Dim!$A$1:$E$21,3,FALSE)</f>
        <v>East</v>
      </c>
    </row>
    <row r="1005" spans="1:15" x14ac:dyDescent="0.3">
      <c r="A1005" t="s">
        <v>2829</v>
      </c>
      <c r="B1005" s="2">
        <v>45542</v>
      </c>
      <c r="C1005" t="s">
        <v>1243</v>
      </c>
      <c r="D1005" t="s">
        <v>1596</v>
      </c>
      <c r="E1005" t="s">
        <v>1757</v>
      </c>
      <c r="F1005">
        <v>4</v>
      </c>
      <c r="G1005">
        <f t="shared" si="60"/>
        <v>4</v>
      </c>
      <c r="H1005">
        <v>996.85</v>
      </c>
      <c r="I1005" s="14">
        <f t="shared" si="61"/>
        <v>996.85</v>
      </c>
      <c r="J1005">
        <v>0.24</v>
      </c>
      <c r="K1005" s="7">
        <f t="shared" si="62"/>
        <v>0.24</v>
      </c>
      <c r="L1005" t="s">
        <v>1826</v>
      </c>
      <c r="M1005">
        <v>3030.424</v>
      </c>
      <c r="N1005" s="14">
        <f t="shared" si="63"/>
        <v>3987.1600000000003</v>
      </c>
      <c r="O1005" t="str">
        <f>VLOOKUP(E1005,Store_Dim!$A$1:$E$21,3,FALSE)</f>
        <v>North</v>
      </c>
    </row>
    <row r="1006" spans="1:15" x14ac:dyDescent="0.3">
      <c r="A1006" t="s">
        <v>2830</v>
      </c>
      <c r="B1006" s="2">
        <v>45834</v>
      </c>
      <c r="C1006" t="s">
        <v>948</v>
      </c>
      <c r="D1006" t="s">
        <v>1543</v>
      </c>
      <c r="E1006" t="s">
        <v>1807</v>
      </c>
      <c r="F1006">
        <v>1</v>
      </c>
      <c r="G1006">
        <f t="shared" si="60"/>
        <v>1</v>
      </c>
      <c r="H1006">
        <v>522.69000000000005</v>
      </c>
      <c r="I1006" s="14">
        <f t="shared" si="61"/>
        <v>522.69000000000005</v>
      </c>
      <c r="J1006">
        <v>0.06</v>
      </c>
      <c r="K1006" s="7">
        <f t="shared" si="62"/>
        <v>0.06</v>
      </c>
      <c r="L1006" t="s">
        <v>1829</v>
      </c>
      <c r="M1006">
        <v>491.32860000000011</v>
      </c>
      <c r="N1006" s="14">
        <f t="shared" si="63"/>
        <v>522.63000000000011</v>
      </c>
      <c r="O1006" t="str">
        <f>VLOOKUP(E1006,Store_Dim!$A$1:$E$21,3,FALSE)</f>
        <v>North</v>
      </c>
    </row>
    <row r="1007" spans="1:15" x14ac:dyDescent="0.3">
      <c r="A1007" t="s">
        <v>2831</v>
      </c>
      <c r="B1007" s="2">
        <v>45405</v>
      </c>
      <c r="C1007" t="s">
        <v>637</v>
      </c>
      <c r="D1007" t="s">
        <v>1656</v>
      </c>
      <c r="E1007" t="s">
        <v>1766</v>
      </c>
      <c r="F1007">
        <v>3</v>
      </c>
      <c r="G1007">
        <f t="shared" si="60"/>
        <v>3</v>
      </c>
      <c r="H1007">
        <v>261.05</v>
      </c>
      <c r="I1007" s="14">
        <f t="shared" si="61"/>
        <v>261.05</v>
      </c>
      <c r="J1007">
        <v>0.12</v>
      </c>
      <c r="K1007" s="7">
        <f t="shared" si="62"/>
        <v>0.12</v>
      </c>
      <c r="L1007" t="s">
        <v>1826</v>
      </c>
      <c r="M1007">
        <v>689.17200000000014</v>
      </c>
      <c r="N1007" s="14">
        <f t="shared" si="63"/>
        <v>783.03000000000009</v>
      </c>
      <c r="O1007" t="str">
        <f>VLOOKUP(E1007,Store_Dim!$A$1:$E$21,3,FALSE)</f>
        <v>North</v>
      </c>
    </row>
    <row r="1008" spans="1:15" x14ac:dyDescent="0.3">
      <c r="A1008" t="s">
        <v>2832</v>
      </c>
      <c r="B1008" s="2">
        <v>45918</v>
      </c>
      <c r="C1008" t="s">
        <v>314</v>
      </c>
      <c r="D1008" t="s">
        <v>1594</v>
      </c>
      <c r="E1008" t="s">
        <v>1807</v>
      </c>
      <c r="F1008">
        <v>3</v>
      </c>
      <c r="G1008">
        <f t="shared" si="60"/>
        <v>3</v>
      </c>
      <c r="H1008">
        <v>644.73</v>
      </c>
      <c r="I1008" s="14">
        <f t="shared" si="61"/>
        <v>644.73</v>
      </c>
      <c r="J1008">
        <v>0.01</v>
      </c>
      <c r="K1008" s="7">
        <f t="shared" si="62"/>
        <v>0.01</v>
      </c>
      <c r="L1008" t="s">
        <v>1829</v>
      </c>
      <c r="M1008">
        <v>1914.8480999999999</v>
      </c>
      <c r="N1008" s="14">
        <f t="shared" si="63"/>
        <v>1934.18</v>
      </c>
      <c r="O1008" t="str">
        <f>VLOOKUP(E1008,Store_Dim!$A$1:$E$21,3,FALSE)</f>
        <v>North</v>
      </c>
    </row>
    <row r="1009" spans="1:15" x14ac:dyDescent="0.3">
      <c r="A1009" t="s">
        <v>2833</v>
      </c>
      <c r="B1009" s="2">
        <v>45217</v>
      </c>
      <c r="C1009" t="s">
        <v>648</v>
      </c>
      <c r="D1009" t="s">
        <v>1698</v>
      </c>
      <c r="E1009" t="s">
        <v>1761</v>
      </c>
      <c r="F1009">
        <v>2</v>
      </c>
      <c r="G1009">
        <f t="shared" si="60"/>
        <v>2</v>
      </c>
      <c r="H1009">
        <v>541.52</v>
      </c>
      <c r="I1009" s="14">
        <f t="shared" si="61"/>
        <v>541.52</v>
      </c>
      <c r="J1009">
        <v>0.26</v>
      </c>
      <c r="K1009" s="7">
        <f t="shared" si="62"/>
        <v>0.26</v>
      </c>
      <c r="L1009" t="s">
        <v>1826</v>
      </c>
      <c r="M1009">
        <v>801.44959999999992</v>
      </c>
      <c r="N1009" s="14">
        <f t="shared" si="63"/>
        <v>1082.78</v>
      </c>
      <c r="O1009" t="str">
        <f>VLOOKUP(E1009,Store_Dim!$A$1:$E$21,3,FALSE)</f>
        <v>South</v>
      </c>
    </row>
    <row r="1010" spans="1:15" x14ac:dyDescent="0.3">
      <c r="A1010" t="s">
        <v>2834</v>
      </c>
      <c r="B1010" s="2">
        <v>45259</v>
      </c>
      <c r="C1010" t="s">
        <v>1322</v>
      </c>
      <c r="D1010" t="s">
        <v>1674</v>
      </c>
      <c r="E1010" t="s">
        <v>1789</v>
      </c>
      <c r="F1010">
        <v>1</v>
      </c>
      <c r="G1010">
        <f t="shared" si="60"/>
        <v>1</v>
      </c>
      <c r="H1010">
        <v>395.18</v>
      </c>
      <c r="I1010" s="14">
        <f t="shared" si="61"/>
        <v>395.18</v>
      </c>
      <c r="J1010">
        <v>0.09</v>
      </c>
      <c r="K1010" s="7">
        <f t="shared" si="62"/>
        <v>0.09</v>
      </c>
      <c r="L1010" t="s">
        <v>1826</v>
      </c>
      <c r="M1010">
        <v>359.61380000000003</v>
      </c>
      <c r="N1010" s="14">
        <f t="shared" si="63"/>
        <v>395.09000000000003</v>
      </c>
      <c r="O1010" t="str">
        <f>VLOOKUP(E1010,Store_Dim!$A$1:$E$21,3,FALSE)</f>
        <v>East</v>
      </c>
    </row>
    <row r="1011" spans="1:15" x14ac:dyDescent="0.3">
      <c r="A1011" t="s">
        <v>2835</v>
      </c>
      <c r="B1011" s="2">
        <v>45740</v>
      </c>
      <c r="C1011" t="s">
        <v>356</v>
      </c>
      <c r="D1011" t="s">
        <v>1562</v>
      </c>
      <c r="E1011" t="s">
        <v>1782</v>
      </c>
      <c r="F1011">
        <v>4</v>
      </c>
      <c r="G1011">
        <f t="shared" si="60"/>
        <v>4</v>
      </c>
      <c r="H1011">
        <v>56.37</v>
      </c>
      <c r="I1011" s="14">
        <f t="shared" si="61"/>
        <v>56.37</v>
      </c>
      <c r="J1011">
        <v>0.17</v>
      </c>
      <c r="K1011" s="7">
        <f t="shared" si="62"/>
        <v>0.17</v>
      </c>
      <c r="L1011" t="s">
        <v>1824</v>
      </c>
      <c r="M1011">
        <v>187.14840000000001</v>
      </c>
      <c r="N1011" s="14">
        <f t="shared" si="63"/>
        <v>225.31</v>
      </c>
      <c r="O1011" t="str">
        <f>VLOOKUP(E1011,Store_Dim!$A$1:$E$21,3,FALSE)</f>
        <v>West</v>
      </c>
    </row>
    <row r="1012" spans="1:15" x14ac:dyDescent="0.3">
      <c r="A1012" t="s">
        <v>2836</v>
      </c>
      <c r="B1012" s="2">
        <v>45908</v>
      </c>
      <c r="C1012" t="s">
        <v>681</v>
      </c>
      <c r="D1012" t="s">
        <v>1706</v>
      </c>
      <c r="E1012" t="s">
        <v>1786</v>
      </c>
      <c r="F1012">
        <v>4</v>
      </c>
      <c r="G1012">
        <f t="shared" si="60"/>
        <v>4</v>
      </c>
      <c r="H1012">
        <v>202.59</v>
      </c>
      <c r="I1012" s="14">
        <f t="shared" si="61"/>
        <v>202.59</v>
      </c>
      <c r="J1012">
        <v>0.06</v>
      </c>
      <c r="K1012" s="7">
        <f t="shared" si="62"/>
        <v>0.06</v>
      </c>
      <c r="L1012" t="s">
        <v>1829</v>
      </c>
      <c r="M1012">
        <v>761.73839999999996</v>
      </c>
      <c r="N1012" s="14">
        <f t="shared" si="63"/>
        <v>810.30000000000007</v>
      </c>
      <c r="O1012" t="str">
        <f>VLOOKUP(E1012,Store_Dim!$A$1:$E$21,3,FALSE)</f>
        <v>South</v>
      </c>
    </row>
    <row r="1013" spans="1:15" x14ac:dyDescent="0.3">
      <c r="A1013" t="s">
        <v>2837</v>
      </c>
      <c r="B1013" s="2">
        <v>45601</v>
      </c>
      <c r="C1013" t="s">
        <v>27</v>
      </c>
      <c r="D1013" t="s">
        <v>1710</v>
      </c>
      <c r="E1013" t="s">
        <v>1773</v>
      </c>
      <c r="F1013">
        <v>2</v>
      </c>
      <c r="G1013">
        <f t="shared" si="60"/>
        <v>2</v>
      </c>
      <c r="H1013">
        <v>358.36</v>
      </c>
      <c r="I1013" s="14">
        <f t="shared" si="61"/>
        <v>358.36</v>
      </c>
      <c r="J1013">
        <v>0.05</v>
      </c>
      <c r="K1013" s="7">
        <f t="shared" si="62"/>
        <v>0.05</v>
      </c>
      <c r="L1013" t="s">
        <v>1826</v>
      </c>
      <c r="M1013">
        <v>680.88400000000001</v>
      </c>
      <c r="N1013" s="14">
        <f t="shared" si="63"/>
        <v>716.67000000000007</v>
      </c>
      <c r="O1013" t="str">
        <f>VLOOKUP(E1013,Store_Dim!$A$1:$E$21,3,FALSE)</f>
        <v>North</v>
      </c>
    </row>
    <row r="1014" spans="1:15" x14ac:dyDescent="0.3">
      <c r="A1014" t="s">
        <v>2838</v>
      </c>
      <c r="B1014" s="2">
        <v>45535</v>
      </c>
      <c r="C1014" t="s">
        <v>264</v>
      </c>
      <c r="D1014" t="s">
        <v>1622</v>
      </c>
      <c r="E1014" t="s">
        <v>1810</v>
      </c>
      <c r="F1014">
        <v>4</v>
      </c>
      <c r="G1014">
        <f t="shared" si="60"/>
        <v>4</v>
      </c>
      <c r="H1014">
        <v>85.62</v>
      </c>
      <c r="I1014" s="14">
        <f t="shared" si="61"/>
        <v>85.62</v>
      </c>
      <c r="J1014">
        <v>0.28000000000000003</v>
      </c>
      <c r="K1014" s="7">
        <f t="shared" si="62"/>
        <v>0.28000000000000003</v>
      </c>
      <c r="L1014" t="s">
        <v>1829</v>
      </c>
      <c r="M1014">
        <v>246.5856</v>
      </c>
      <c r="N1014" s="14">
        <f t="shared" si="63"/>
        <v>342.20000000000005</v>
      </c>
      <c r="O1014" t="str">
        <f>VLOOKUP(E1014,Store_Dim!$A$1:$E$21,3,FALSE)</f>
        <v>East</v>
      </c>
    </row>
    <row r="1015" spans="1:15" x14ac:dyDescent="0.3">
      <c r="A1015" t="s">
        <v>2839</v>
      </c>
      <c r="B1015" s="2">
        <v>45459</v>
      </c>
      <c r="C1015" t="s">
        <v>610</v>
      </c>
      <c r="D1015" t="s">
        <v>1560</v>
      </c>
      <c r="E1015" t="s">
        <v>1807</v>
      </c>
      <c r="F1015">
        <v>4</v>
      </c>
      <c r="G1015">
        <f t="shared" si="60"/>
        <v>4</v>
      </c>
      <c r="H1015">
        <v>929.26</v>
      </c>
      <c r="I1015" s="14">
        <f t="shared" si="61"/>
        <v>929.26</v>
      </c>
      <c r="J1015">
        <v>0.23</v>
      </c>
      <c r="K1015" s="7">
        <f t="shared" si="62"/>
        <v>0.23</v>
      </c>
      <c r="L1015" t="s">
        <v>1826</v>
      </c>
      <c r="M1015">
        <v>2862.1208000000001</v>
      </c>
      <c r="N1015" s="14">
        <f t="shared" si="63"/>
        <v>3716.81</v>
      </c>
      <c r="O1015" t="str">
        <f>VLOOKUP(E1015,Store_Dim!$A$1:$E$21,3,FALSE)</f>
        <v>North</v>
      </c>
    </row>
    <row r="1016" spans="1:15" x14ac:dyDescent="0.3">
      <c r="A1016" t="s">
        <v>2840</v>
      </c>
      <c r="B1016" s="2">
        <v>45681</v>
      </c>
      <c r="C1016" t="s">
        <v>975</v>
      </c>
      <c r="D1016" t="s">
        <v>1668</v>
      </c>
      <c r="E1016" t="s">
        <v>1797</v>
      </c>
      <c r="F1016">
        <v>2</v>
      </c>
      <c r="G1016">
        <f t="shared" si="60"/>
        <v>2</v>
      </c>
      <c r="H1016">
        <v>92.64</v>
      </c>
      <c r="I1016" s="14">
        <f t="shared" si="61"/>
        <v>92.64</v>
      </c>
      <c r="J1016">
        <v>0.14000000000000001</v>
      </c>
      <c r="K1016" s="7">
        <f t="shared" si="62"/>
        <v>0.14000000000000001</v>
      </c>
      <c r="L1016" t="s">
        <v>1829</v>
      </c>
      <c r="M1016">
        <v>159.3408</v>
      </c>
      <c r="N1016" s="14">
        <f t="shared" si="63"/>
        <v>185.14000000000001</v>
      </c>
      <c r="O1016" t="str">
        <f>VLOOKUP(E1016,Store_Dim!$A$1:$E$21,3,FALSE)</f>
        <v>East</v>
      </c>
    </row>
    <row r="1017" spans="1:15" x14ac:dyDescent="0.3">
      <c r="A1017" t="s">
        <v>2841</v>
      </c>
      <c r="B1017" s="2">
        <v>45725</v>
      </c>
      <c r="C1017" t="s">
        <v>794</v>
      </c>
      <c r="D1017" t="s">
        <v>1672</v>
      </c>
      <c r="E1017" t="s">
        <v>1769</v>
      </c>
      <c r="F1017">
        <v>4</v>
      </c>
      <c r="G1017">
        <f t="shared" si="60"/>
        <v>4</v>
      </c>
      <c r="H1017">
        <v>139.05000000000001</v>
      </c>
      <c r="I1017" s="14">
        <f t="shared" si="61"/>
        <v>139.05000000000001</v>
      </c>
      <c r="J1017">
        <v>0.28999999999999998</v>
      </c>
      <c r="K1017" s="7">
        <f t="shared" si="62"/>
        <v>0.28999999999999998</v>
      </c>
      <c r="L1017" t="s">
        <v>1829</v>
      </c>
      <c r="M1017">
        <v>394.90199999999999</v>
      </c>
      <c r="N1017" s="14">
        <f t="shared" si="63"/>
        <v>555.91000000000008</v>
      </c>
      <c r="O1017" t="str">
        <f>VLOOKUP(E1017,Store_Dim!$A$1:$E$21,3,FALSE)</f>
        <v>South</v>
      </c>
    </row>
    <row r="1018" spans="1:15" x14ac:dyDescent="0.3">
      <c r="A1018" t="s">
        <v>2842</v>
      </c>
      <c r="B1018" s="2">
        <v>45461</v>
      </c>
      <c r="C1018" t="s">
        <v>475</v>
      </c>
      <c r="D1018" t="s">
        <v>1654</v>
      </c>
      <c r="E1018" t="s">
        <v>1769</v>
      </c>
      <c r="F1018">
        <v>3</v>
      </c>
      <c r="G1018">
        <f t="shared" si="60"/>
        <v>3</v>
      </c>
      <c r="H1018">
        <v>155.87</v>
      </c>
      <c r="I1018" s="14">
        <f t="shared" si="61"/>
        <v>155.87</v>
      </c>
      <c r="J1018">
        <v>0.03</v>
      </c>
      <c r="K1018" s="7">
        <f t="shared" si="62"/>
        <v>0.03</v>
      </c>
      <c r="L1018" t="s">
        <v>1829</v>
      </c>
      <c r="M1018">
        <v>453.58170000000001</v>
      </c>
      <c r="N1018" s="14">
        <f t="shared" si="63"/>
        <v>467.58000000000004</v>
      </c>
      <c r="O1018" t="str">
        <f>VLOOKUP(E1018,Store_Dim!$A$1:$E$21,3,FALSE)</f>
        <v>South</v>
      </c>
    </row>
    <row r="1019" spans="1:15" x14ac:dyDescent="0.3">
      <c r="A1019" t="s">
        <v>2843</v>
      </c>
      <c r="B1019" s="2">
        <v>45837</v>
      </c>
      <c r="C1019" t="s">
        <v>1368</v>
      </c>
      <c r="D1019" t="s">
        <v>1616</v>
      </c>
      <c r="E1019" t="s">
        <v>1804</v>
      </c>
      <c r="F1019">
        <v>4</v>
      </c>
      <c r="G1019">
        <f t="shared" si="60"/>
        <v>4</v>
      </c>
      <c r="H1019">
        <v>115.42</v>
      </c>
      <c r="I1019" s="14">
        <f t="shared" si="61"/>
        <v>115.42</v>
      </c>
      <c r="J1019">
        <v>0.03</v>
      </c>
      <c r="K1019" s="7">
        <f t="shared" si="62"/>
        <v>0.03</v>
      </c>
      <c r="L1019" t="s">
        <v>1829</v>
      </c>
      <c r="M1019">
        <v>447.82960000000003</v>
      </c>
      <c r="N1019" s="14">
        <f t="shared" si="63"/>
        <v>461.65000000000003</v>
      </c>
      <c r="O1019" t="str">
        <f>VLOOKUP(E1019,Store_Dim!$A$1:$E$21,3,FALSE)</f>
        <v>West</v>
      </c>
    </row>
    <row r="1020" spans="1:15" x14ac:dyDescent="0.3">
      <c r="A1020" t="s">
        <v>2844</v>
      </c>
      <c r="B1020" s="2">
        <v>45823</v>
      </c>
      <c r="C1020" t="s">
        <v>422</v>
      </c>
      <c r="D1020" t="s">
        <v>1652</v>
      </c>
      <c r="E1020" t="s">
        <v>1776</v>
      </c>
      <c r="F1020">
        <v>3</v>
      </c>
      <c r="G1020">
        <f t="shared" si="60"/>
        <v>3</v>
      </c>
      <c r="H1020">
        <v>593.62</v>
      </c>
      <c r="I1020" s="14">
        <f t="shared" si="61"/>
        <v>593.62</v>
      </c>
      <c r="J1020">
        <v>0.08</v>
      </c>
      <c r="K1020" s="7">
        <f t="shared" si="62"/>
        <v>0.08</v>
      </c>
      <c r="L1020" t="s">
        <v>1824</v>
      </c>
      <c r="M1020">
        <v>1638.3912</v>
      </c>
      <c r="N1020" s="14">
        <f t="shared" si="63"/>
        <v>1780.7800000000002</v>
      </c>
      <c r="O1020" t="str">
        <f>VLOOKUP(E1020,Store_Dim!$A$1:$E$21,3,FALSE)</f>
        <v>East</v>
      </c>
    </row>
    <row r="1021" spans="1:15" x14ac:dyDescent="0.3">
      <c r="A1021" t="s">
        <v>2845</v>
      </c>
      <c r="B1021" s="2">
        <v>45733</v>
      </c>
      <c r="C1021" t="s">
        <v>1107</v>
      </c>
      <c r="D1021" t="s">
        <v>1638</v>
      </c>
      <c r="E1021" t="s">
        <v>1769</v>
      </c>
      <c r="F1021">
        <v>2</v>
      </c>
      <c r="G1021">
        <f t="shared" si="60"/>
        <v>2</v>
      </c>
      <c r="H1021">
        <v>825.04</v>
      </c>
      <c r="I1021" s="14">
        <f t="shared" si="61"/>
        <v>825.04</v>
      </c>
      <c r="J1021">
        <v>0.2</v>
      </c>
      <c r="K1021" s="7">
        <f t="shared" si="62"/>
        <v>0.2</v>
      </c>
      <c r="L1021" t="s">
        <v>1824</v>
      </c>
      <c r="M1021">
        <v>1320.0640000000001</v>
      </c>
      <c r="N1021" s="14">
        <f t="shared" si="63"/>
        <v>1649.8799999999999</v>
      </c>
      <c r="O1021" t="str">
        <f>VLOOKUP(E1021,Store_Dim!$A$1:$E$21,3,FALSE)</f>
        <v>South</v>
      </c>
    </row>
    <row r="1022" spans="1:15" x14ac:dyDescent="0.3">
      <c r="A1022" t="s">
        <v>2846</v>
      </c>
      <c r="B1022" s="2">
        <v>45322</v>
      </c>
      <c r="C1022" t="s">
        <v>1431</v>
      </c>
      <c r="D1022" t="s">
        <v>1598</v>
      </c>
      <c r="E1022" t="s">
        <v>1797</v>
      </c>
      <c r="F1022">
        <v>1</v>
      </c>
      <c r="G1022">
        <f t="shared" si="60"/>
        <v>1</v>
      </c>
      <c r="H1022">
        <v>963.76</v>
      </c>
      <c r="I1022" s="14">
        <f t="shared" si="61"/>
        <v>963.76</v>
      </c>
      <c r="J1022">
        <v>0.14000000000000001</v>
      </c>
      <c r="K1022" s="7">
        <f t="shared" si="62"/>
        <v>0.14000000000000001</v>
      </c>
      <c r="L1022" t="s">
        <v>1826</v>
      </c>
      <c r="M1022">
        <v>828.83359999999993</v>
      </c>
      <c r="N1022" s="14">
        <f t="shared" si="63"/>
        <v>963.62</v>
      </c>
      <c r="O1022" t="str">
        <f>VLOOKUP(E1022,Store_Dim!$A$1:$E$21,3,FALSE)</f>
        <v>East</v>
      </c>
    </row>
    <row r="1023" spans="1:15" x14ac:dyDescent="0.3">
      <c r="A1023" t="s">
        <v>2847</v>
      </c>
      <c r="B1023" s="2">
        <v>45415</v>
      </c>
      <c r="C1023" t="s">
        <v>926</v>
      </c>
      <c r="D1023" t="s">
        <v>1658</v>
      </c>
      <c r="E1023" t="s">
        <v>1776</v>
      </c>
      <c r="F1023">
        <v>1</v>
      </c>
      <c r="G1023">
        <f t="shared" si="60"/>
        <v>1</v>
      </c>
      <c r="H1023">
        <v>238.24</v>
      </c>
      <c r="I1023" s="14">
        <f t="shared" si="61"/>
        <v>238.24</v>
      </c>
      <c r="J1023">
        <v>0.12</v>
      </c>
      <c r="K1023" s="7">
        <f t="shared" si="62"/>
        <v>0.12</v>
      </c>
      <c r="L1023" t="s">
        <v>1826</v>
      </c>
      <c r="M1023">
        <v>209.65119999999999</v>
      </c>
      <c r="N1023" s="14">
        <f t="shared" si="63"/>
        <v>238.12</v>
      </c>
      <c r="O1023" t="str">
        <f>VLOOKUP(E1023,Store_Dim!$A$1:$E$21,3,FALSE)</f>
        <v>East</v>
      </c>
    </row>
    <row r="1024" spans="1:15" x14ac:dyDescent="0.3">
      <c r="A1024" t="s">
        <v>2848</v>
      </c>
      <c r="B1024" s="2">
        <v>45644</v>
      </c>
      <c r="C1024" t="s">
        <v>1411</v>
      </c>
      <c r="D1024" t="s">
        <v>1712</v>
      </c>
      <c r="E1024" t="s">
        <v>1804</v>
      </c>
      <c r="F1024">
        <v>1</v>
      </c>
      <c r="G1024">
        <f t="shared" si="60"/>
        <v>1</v>
      </c>
      <c r="H1024">
        <v>756.63</v>
      </c>
      <c r="I1024" s="14">
        <f t="shared" si="61"/>
        <v>756.63</v>
      </c>
      <c r="J1024">
        <v>0.04</v>
      </c>
      <c r="K1024" s="7">
        <f t="shared" si="62"/>
        <v>0.04</v>
      </c>
      <c r="L1024" t="s">
        <v>1826</v>
      </c>
      <c r="M1024">
        <v>726.36479999999995</v>
      </c>
      <c r="N1024" s="14">
        <f t="shared" si="63"/>
        <v>756.59</v>
      </c>
      <c r="O1024" t="str">
        <f>VLOOKUP(E1024,Store_Dim!$A$1:$E$21,3,FALSE)</f>
        <v>West</v>
      </c>
    </row>
    <row r="1025" spans="1:15" x14ac:dyDescent="0.3">
      <c r="A1025" t="s">
        <v>2849</v>
      </c>
      <c r="B1025" s="2">
        <v>45845</v>
      </c>
      <c r="C1025" t="s">
        <v>85</v>
      </c>
      <c r="D1025" t="s">
        <v>1734</v>
      </c>
      <c r="E1025" t="s">
        <v>1779</v>
      </c>
      <c r="F1025">
        <v>3</v>
      </c>
      <c r="G1025">
        <f t="shared" si="60"/>
        <v>3</v>
      </c>
      <c r="H1025">
        <v>159.76</v>
      </c>
      <c r="I1025" s="14">
        <f t="shared" si="61"/>
        <v>159.76</v>
      </c>
      <c r="J1025">
        <v>0.22</v>
      </c>
      <c r="K1025" s="7">
        <f t="shared" si="62"/>
        <v>0.22</v>
      </c>
      <c r="L1025" t="s">
        <v>1824</v>
      </c>
      <c r="M1025">
        <v>373.83839999999998</v>
      </c>
      <c r="N1025" s="14">
        <f t="shared" si="63"/>
        <v>479.05999999999995</v>
      </c>
      <c r="O1025" t="str">
        <f>VLOOKUP(E1025,Store_Dim!$A$1:$E$21,3,FALSE)</f>
        <v>South</v>
      </c>
    </row>
    <row r="1026" spans="1:15" x14ac:dyDescent="0.3">
      <c r="A1026" t="s">
        <v>2850</v>
      </c>
      <c r="B1026" s="2">
        <v>45354</v>
      </c>
      <c r="C1026" t="s">
        <v>1151</v>
      </c>
      <c r="D1026" t="s">
        <v>1738</v>
      </c>
      <c r="E1026" t="s">
        <v>1782</v>
      </c>
      <c r="F1026">
        <v>1</v>
      </c>
      <c r="G1026">
        <f t="shared" si="60"/>
        <v>1</v>
      </c>
      <c r="H1026">
        <v>329.94</v>
      </c>
      <c r="I1026" s="14">
        <f t="shared" si="61"/>
        <v>329.94</v>
      </c>
      <c r="J1026">
        <v>0.14000000000000001</v>
      </c>
      <c r="K1026" s="7">
        <f t="shared" si="62"/>
        <v>0.14000000000000001</v>
      </c>
      <c r="L1026" t="s">
        <v>1829</v>
      </c>
      <c r="M1026">
        <v>283.7484</v>
      </c>
      <c r="N1026" s="14">
        <f t="shared" si="63"/>
        <v>329.8</v>
      </c>
      <c r="O1026" t="str">
        <f>VLOOKUP(E1026,Store_Dim!$A$1:$E$21,3,FALSE)</f>
        <v>West</v>
      </c>
    </row>
    <row r="1027" spans="1:15" x14ac:dyDescent="0.3">
      <c r="A1027" t="s">
        <v>2851</v>
      </c>
      <c r="B1027" s="2">
        <v>45720</v>
      </c>
      <c r="C1027" t="s">
        <v>224</v>
      </c>
      <c r="D1027" t="s">
        <v>1582</v>
      </c>
      <c r="E1027" t="s">
        <v>1782</v>
      </c>
      <c r="F1027">
        <v>1</v>
      </c>
      <c r="G1027">
        <f t="shared" ref="G1027:G1090" si="64">IF(F1027="",1,F1027)</f>
        <v>1</v>
      </c>
      <c r="H1027">
        <v>234.06</v>
      </c>
      <c r="I1027" s="14">
        <f t="shared" ref="I1027:I1090" si="65">IF(ISBLANK(H1027),AVERAGE($H$2:$H$2001),H1027)</f>
        <v>234.06</v>
      </c>
      <c r="J1027">
        <v>0.11</v>
      </c>
      <c r="K1027" s="7">
        <f t="shared" ref="K1027:K1090" si="66">IF(ISBLANK(J1027),AVERAGE($J$2:$J$2001),J1027)</f>
        <v>0.11</v>
      </c>
      <c r="L1027" t="s">
        <v>1826</v>
      </c>
      <c r="M1027">
        <v>208.3134</v>
      </c>
      <c r="N1027" s="14">
        <f t="shared" ref="N1027:N1090" si="67">(I1027*G1027)-J1027</f>
        <v>233.95</v>
      </c>
      <c r="O1027" t="str">
        <f>VLOOKUP(E1027,Store_Dim!$A$1:$E$21,3,FALSE)</f>
        <v>West</v>
      </c>
    </row>
    <row r="1028" spans="1:15" x14ac:dyDescent="0.3">
      <c r="A1028" t="s">
        <v>2852</v>
      </c>
      <c r="B1028" s="2">
        <v>45278</v>
      </c>
      <c r="C1028" t="s">
        <v>999</v>
      </c>
      <c r="D1028" t="s">
        <v>1710</v>
      </c>
      <c r="E1028" t="s">
        <v>1752</v>
      </c>
      <c r="F1028">
        <v>2</v>
      </c>
      <c r="G1028">
        <f t="shared" si="64"/>
        <v>2</v>
      </c>
      <c r="H1028">
        <v>773.75</v>
      </c>
      <c r="I1028" s="14">
        <f t="shared" si="65"/>
        <v>773.75</v>
      </c>
      <c r="J1028">
        <v>0.16</v>
      </c>
      <c r="K1028" s="7">
        <f t="shared" si="66"/>
        <v>0.16</v>
      </c>
      <c r="L1028" t="s">
        <v>1826</v>
      </c>
      <c r="M1028">
        <v>1299.9000000000001</v>
      </c>
      <c r="N1028" s="14">
        <f t="shared" si="67"/>
        <v>1547.34</v>
      </c>
      <c r="O1028" t="str">
        <f>VLOOKUP(E1028,Store_Dim!$A$1:$E$21,3,FALSE)</f>
        <v>East</v>
      </c>
    </row>
    <row r="1029" spans="1:15" x14ac:dyDescent="0.3">
      <c r="A1029" t="s">
        <v>2853</v>
      </c>
      <c r="B1029" s="2">
        <v>45422</v>
      </c>
      <c r="C1029" t="s">
        <v>1352</v>
      </c>
      <c r="D1029" t="s">
        <v>1652</v>
      </c>
      <c r="E1029" t="s">
        <v>1810</v>
      </c>
      <c r="F1029">
        <v>1</v>
      </c>
      <c r="G1029">
        <f t="shared" si="64"/>
        <v>1</v>
      </c>
      <c r="H1029">
        <v>73.88</v>
      </c>
      <c r="I1029" s="14">
        <f t="shared" si="65"/>
        <v>73.88</v>
      </c>
      <c r="J1029">
        <v>0.04</v>
      </c>
      <c r="K1029" s="7">
        <f t="shared" si="66"/>
        <v>0.04</v>
      </c>
      <c r="L1029" t="s">
        <v>1824</v>
      </c>
      <c r="M1029">
        <v>70.924799999999991</v>
      </c>
      <c r="N1029" s="14">
        <f t="shared" si="67"/>
        <v>73.839999999999989</v>
      </c>
      <c r="O1029" t="str">
        <f>VLOOKUP(E1029,Store_Dim!$A$1:$E$21,3,FALSE)</f>
        <v>East</v>
      </c>
    </row>
    <row r="1030" spans="1:15" x14ac:dyDescent="0.3">
      <c r="A1030" t="s">
        <v>2854</v>
      </c>
      <c r="B1030" s="2">
        <v>45337</v>
      </c>
      <c r="C1030" t="s">
        <v>32</v>
      </c>
      <c r="D1030" t="s">
        <v>1720</v>
      </c>
      <c r="E1030" t="s">
        <v>1810</v>
      </c>
      <c r="F1030">
        <v>1</v>
      </c>
      <c r="G1030">
        <f t="shared" si="64"/>
        <v>1</v>
      </c>
      <c r="H1030">
        <v>859.3</v>
      </c>
      <c r="I1030" s="14">
        <f t="shared" si="65"/>
        <v>859.3</v>
      </c>
      <c r="J1030">
        <v>0.16</v>
      </c>
      <c r="K1030" s="7">
        <f t="shared" si="66"/>
        <v>0.16</v>
      </c>
      <c r="L1030" t="s">
        <v>1826</v>
      </c>
      <c r="M1030">
        <v>721.8119999999999</v>
      </c>
      <c r="N1030" s="14">
        <f t="shared" si="67"/>
        <v>859.14</v>
      </c>
      <c r="O1030" t="str">
        <f>VLOOKUP(E1030,Store_Dim!$A$1:$E$21,3,FALSE)</f>
        <v>East</v>
      </c>
    </row>
    <row r="1031" spans="1:15" x14ac:dyDescent="0.3">
      <c r="A1031" t="s">
        <v>2855</v>
      </c>
      <c r="B1031" s="2">
        <v>45564</v>
      </c>
      <c r="C1031" t="s">
        <v>444</v>
      </c>
      <c r="D1031" t="s">
        <v>1710</v>
      </c>
      <c r="E1031" t="s">
        <v>1776</v>
      </c>
      <c r="F1031">
        <v>4</v>
      </c>
      <c r="G1031">
        <f t="shared" si="64"/>
        <v>4</v>
      </c>
      <c r="H1031">
        <v>762.43</v>
      </c>
      <c r="I1031" s="14">
        <f t="shared" si="65"/>
        <v>762.43</v>
      </c>
      <c r="J1031">
        <v>0.05</v>
      </c>
      <c r="K1031" s="7">
        <f t="shared" si="66"/>
        <v>0.05</v>
      </c>
      <c r="L1031" t="s">
        <v>1824</v>
      </c>
      <c r="M1031">
        <v>2897.233999999999</v>
      </c>
      <c r="N1031" s="14">
        <f t="shared" si="67"/>
        <v>3049.6699999999996</v>
      </c>
      <c r="O1031" t="str">
        <f>VLOOKUP(E1031,Store_Dim!$A$1:$E$21,3,FALSE)</f>
        <v>East</v>
      </c>
    </row>
    <row r="1032" spans="1:15" x14ac:dyDescent="0.3">
      <c r="A1032" t="s">
        <v>2856</v>
      </c>
      <c r="B1032" s="2">
        <v>45424</v>
      </c>
      <c r="C1032" t="s">
        <v>428</v>
      </c>
      <c r="D1032" t="s">
        <v>1694</v>
      </c>
      <c r="E1032" t="s">
        <v>1752</v>
      </c>
      <c r="F1032">
        <v>1</v>
      </c>
      <c r="G1032">
        <f t="shared" si="64"/>
        <v>1</v>
      </c>
      <c r="H1032">
        <v>328.51</v>
      </c>
      <c r="I1032" s="14">
        <f t="shared" si="65"/>
        <v>328.51</v>
      </c>
      <c r="J1032">
        <v>0.2</v>
      </c>
      <c r="K1032" s="7">
        <f t="shared" si="66"/>
        <v>0.2</v>
      </c>
      <c r="L1032" t="s">
        <v>1829</v>
      </c>
      <c r="M1032">
        <v>262.80799999999999</v>
      </c>
      <c r="N1032" s="14">
        <f t="shared" si="67"/>
        <v>328.31</v>
      </c>
      <c r="O1032" t="str">
        <f>VLOOKUP(E1032,Store_Dim!$A$1:$E$21,3,FALSE)</f>
        <v>East</v>
      </c>
    </row>
    <row r="1033" spans="1:15" x14ac:dyDescent="0.3">
      <c r="A1033" t="s">
        <v>2857</v>
      </c>
      <c r="B1033" s="2">
        <v>45719</v>
      </c>
      <c r="C1033" t="s">
        <v>872</v>
      </c>
      <c r="D1033" t="s">
        <v>1636</v>
      </c>
      <c r="E1033" t="s">
        <v>1769</v>
      </c>
      <c r="F1033">
        <v>1</v>
      </c>
      <c r="G1033">
        <f t="shared" si="64"/>
        <v>1</v>
      </c>
      <c r="H1033">
        <v>34.51</v>
      </c>
      <c r="I1033" s="14">
        <f t="shared" si="65"/>
        <v>34.51</v>
      </c>
      <c r="J1033">
        <v>0.04</v>
      </c>
      <c r="K1033" s="7">
        <f t="shared" si="66"/>
        <v>0.04</v>
      </c>
      <c r="L1033" t="s">
        <v>1829</v>
      </c>
      <c r="M1033">
        <v>33.129600000000003</v>
      </c>
      <c r="N1033" s="14">
        <f t="shared" si="67"/>
        <v>34.47</v>
      </c>
      <c r="O1033" t="str">
        <f>VLOOKUP(E1033,Store_Dim!$A$1:$E$21,3,FALSE)</f>
        <v>South</v>
      </c>
    </row>
    <row r="1034" spans="1:15" x14ac:dyDescent="0.3">
      <c r="A1034" t="s">
        <v>2858</v>
      </c>
      <c r="B1034" s="2">
        <v>45250</v>
      </c>
      <c r="C1034" t="s">
        <v>372</v>
      </c>
      <c r="D1034" t="s">
        <v>1586</v>
      </c>
      <c r="E1034" t="s">
        <v>1792</v>
      </c>
      <c r="F1034">
        <v>3</v>
      </c>
      <c r="G1034">
        <f t="shared" si="64"/>
        <v>3</v>
      </c>
      <c r="H1034">
        <v>663.73</v>
      </c>
      <c r="I1034" s="14">
        <f t="shared" si="65"/>
        <v>663.73</v>
      </c>
      <c r="J1034">
        <v>0.06</v>
      </c>
      <c r="K1034" s="7">
        <f t="shared" si="66"/>
        <v>0.06</v>
      </c>
      <c r="L1034" t="s">
        <v>1829</v>
      </c>
      <c r="M1034">
        <v>1871.7185999999999</v>
      </c>
      <c r="N1034" s="14">
        <f t="shared" si="67"/>
        <v>1991.13</v>
      </c>
      <c r="O1034" t="str">
        <f>VLOOKUP(E1034,Store_Dim!$A$1:$E$21,3,FALSE)</f>
        <v>South</v>
      </c>
    </row>
    <row r="1035" spans="1:15" x14ac:dyDescent="0.3">
      <c r="A1035" t="s">
        <v>2859</v>
      </c>
      <c r="B1035" s="2">
        <v>45479</v>
      </c>
      <c r="C1035" t="s">
        <v>788</v>
      </c>
      <c r="D1035" t="s">
        <v>1614</v>
      </c>
      <c r="E1035" t="s">
        <v>1786</v>
      </c>
      <c r="F1035">
        <v>1</v>
      </c>
      <c r="G1035">
        <f t="shared" si="64"/>
        <v>1</v>
      </c>
      <c r="H1035">
        <v>409.41</v>
      </c>
      <c r="I1035" s="14">
        <f t="shared" si="65"/>
        <v>409.41</v>
      </c>
      <c r="J1035">
        <v>0.13</v>
      </c>
      <c r="K1035" s="7">
        <f t="shared" si="66"/>
        <v>0.13</v>
      </c>
      <c r="L1035" t="s">
        <v>1826</v>
      </c>
      <c r="M1035">
        <v>356.18669999999997</v>
      </c>
      <c r="N1035" s="14">
        <f t="shared" si="67"/>
        <v>409.28000000000003</v>
      </c>
      <c r="O1035" t="str">
        <f>VLOOKUP(E1035,Store_Dim!$A$1:$E$21,3,FALSE)</f>
        <v>South</v>
      </c>
    </row>
    <row r="1036" spans="1:15" x14ac:dyDescent="0.3">
      <c r="A1036" t="s">
        <v>2860</v>
      </c>
      <c r="B1036" s="2">
        <v>45727</v>
      </c>
      <c r="C1036" t="s">
        <v>332</v>
      </c>
      <c r="D1036" t="s">
        <v>1704</v>
      </c>
      <c r="E1036" t="s">
        <v>1766</v>
      </c>
      <c r="F1036">
        <v>3</v>
      </c>
      <c r="G1036">
        <f t="shared" si="64"/>
        <v>3</v>
      </c>
      <c r="H1036">
        <v>461.03</v>
      </c>
      <c r="I1036" s="14">
        <f t="shared" si="65"/>
        <v>461.03</v>
      </c>
      <c r="J1036">
        <v>0.11</v>
      </c>
      <c r="K1036" s="7">
        <f t="shared" si="66"/>
        <v>0.11</v>
      </c>
      <c r="L1036" t="s">
        <v>1826</v>
      </c>
      <c r="M1036">
        <v>1230.9501</v>
      </c>
      <c r="N1036" s="14">
        <f t="shared" si="67"/>
        <v>1382.98</v>
      </c>
      <c r="O1036" t="str">
        <f>VLOOKUP(E1036,Store_Dim!$A$1:$E$21,3,FALSE)</f>
        <v>North</v>
      </c>
    </row>
    <row r="1037" spans="1:15" x14ac:dyDescent="0.3">
      <c r="A1037" t="s">
        <v>2861</v>
      </c>
      <c r="B1037" s="2">
        <v>45394</v>
      </c>
      <c r="C1037" t="s">
        <v>1151</v>
      </c>
      <c r="D1037" t="s">
        <v>1586</v>
      </c>
      <c r="E1037" t="s">
        <v>1799</v>
      </c>
      <c r="F1037">
        <v>2</v>
      </c>
      <c r="G1037">
        <f t="shared" si="64"/>
        <v>2</v>
      </c>
      <c r="H1037">
        <v>760.14</v>
      </c>
      <c r="I1037" s="14">
        <f t="shared" si="65"/>
        <v>760.14</v>
      </c>
      <c r="J1037">
        <v>0.02</v>
      </c>
      <c r="K1037" s="7">
        <f t="shared" si="66"/>
        <v>0.02</v>
      </c>
      <c r="L1037" t="s">
        <v>1829</v>
      </c>
      <c r="M1037">
        <v>1489.8743999999999</v>
      </c>
      <c r="N1037" s="14">
        <f t="shared" si="67"/>
        <v>1520.26</v>
      </c>
      <c r="O1037" t="str">
        <f>VLOOKUP(E1037,Store_Dim!$A$1:$E$21,3,FALSE)</f>
        <v>South</v>
      </c>
    </row>
    <row r="1038" spans="1:15" x14ac:dyDescent="0.3">
      <c r="A1038" t="s">
        <v>2862</v>
      </c>
      <c r="B1038" s="2">
        <v>45773</v>
      </c>
      <c r="C1038" t="s">
        <v>884</v>
      </c>
      <c r="D1038" t="s">
        <v>1594</v>
      </c>
      <c r="E1038" t="s">
        <v>1757</v>
      </c>
      <c r="F1038">
        <v>3</v>
      </c>
      <c r="G1038">
        <f t="shared" si="64"/>
        <v>3</v>
      </c>
      <c r="H1038">
        <v>688.76</v>
      </c>
      <c r="I1038" s="14">
        <f t="shared" si="65"/>
        <v>688.76</v>
      </c>
      <c r="J1038">
        <v>0.12</v>
      </c>
      <c r="K1038" s="7">
        <f t="shared" si="66"/>
        <v>0.12</v>
      </c>
      <c r="L1038" t="s">
        <v>1826</v>
      </c>
      <c r="M1038">
        <v>1818.3263999999999</v>
      </c>
      <c r="N1038" s="14">
        <f t="shared" si="67"/>
        <v>2066.16</v>
      </c>
      <c r="O1038" t="str">
        <f>VLOOKUP(E1038,Store_Dim!$A$1:$E$21,3,FALSE)</f>
        <v>North</v>
      </c>
    </row>
    <row r="1039" spans="1:15" x14ac:dyDescent="0.3">
      <c r="A1039" t="s">
        <v>2863</v>
      </c>
      <c r="B1039" s="2">
        <v>45779</v>
      </c>
      <c r="C1039" t="s">
        <v>532</v>
      </c>
      <c r="D1039" t="s">
        <v>1634</v>
      </c>
      <c r="E1039" t="s">
        <v>1786</v>
      </c>
      <c r="F1039">
        <v>2</v>
      </c>
      <c r="G1039">
        <f t="shared" si="64"/>
        <v>2</v>
      </c>
      <c r="H1039">
        <v>257.77999999999997</v>
      </c>
      <c r="I1039" s="14">
        <f t="shared" si="65"/>
        <v>257.77999999999997</v>
      </c>
      <c r="J1039">
        <v>0.05</v>
      </c>
      <c r="K1039" s="7">
        <f t="shared" si="66"/>
        <v>0.05</v>
      </c>
      <c r="L1039" t="s">
        <v>1824</v>
      </c>
      <c r="M1039">
        <v>489.78199999999993</v>
      </c>
      <c r="N1039" s="14">
        <f t="shared" si="67"/>
        <v>515.51</v>
      </c>
      <c r="O1039" t="str">
        <f>VLOOKUP(E1039,Store_Dim!$A$1:$E$21,3,FALSE)</f>
        <v>South</v>
      </c>
    </row>
    <row r="1040" spans="1:15" x14ac:dyDescent="0.3">
      <c r="A1040" t="s">
        <v>2864</v>
      </c>
      <c r="B1040" s="2">
        <v>45400</v>
      </c>
      <c r="C1040" t="s">
        <v>198</v>
      </c>
      <c r="D1040" t="s">
        <v>1654</v>
      </c>
      <c r="E1040" t="s">
        <v>1779</v>
      </c>
      <c r="F1040">
        <v>2</v>
      </c>
      <c r="G1040">
        <f t="shared" si="64"/>
        <v>2</v>
      </c>
      <c r="H1040">
        <v>314.29000000000002</v>
      </c>
      <c r="I1040" s="14">
        <f t="shared" si="65"/>
        <v>314.29000000000002</v>
      </c>
      <c r="J1040">
        <v>0.19</v>
      </c>
      <c r="K1040" s="7">
        <f t="shared" si="66"/>
        <v>0.19</v>
      </c>
      <c r="L1040" t="s">
        <v>1829</v>
      </c>
      <c r="M1040">
        <v>509.14980000000008</v>
      </c>
      <c r="N1040" s="14">
        <f t="shared" si="67"/>
        <v>628.39</v>
      </c>
      <c r="O1040" t="str">
        <f>VLOOKUP(E1040,Store_Dim!$A$1:$E$21,3,FALSE)</f>
        <v>South</v>
      </c>
    </row>
    <row r="1041" spans="1:15" x14ac:dyDescent="0.3">
      <c r="A1041" t="s">
        <v>2865</v>
      </c>
      <c r="B1041" s="2">
        <v>45520</v>
      </c>
      <c r="C1041" t="s">
        <v>520</v>
      </c>
      <c r="D1041" t="s">
        <v>1692</v>
      </c>
      <c r="E1041" t="s">
        <v>1799</v>
      </c>
      <c r="F1041">
        <v>3</v>
      </c>
      <c r="G1041">
        <f t="shared" si="64"/>
        <v>3</v>
      </c>
      <c r="H1041">
        <v>336.09</v>
      </c>
      <c r="I1041" s="14">
        <f t="shared" si="65"/>
        <v>336.09</v>
      </c>
      <c r="J1041">
        <v>0.01</v>
      </c>
      <c r="K1041" s="7">
        <f t="shared" si="66"/>
        <v>0.01</v>
      </c>
      <c r="L1041" t="s">
        <v>1826</v>
      </c>
      <c r="M1041">
        <v>998.18729999999994</v>
      </c>
      <c r="N1041" s="14">
        <f t="shared" si="67"/>
        <v>1008.26</v>
      </c>
      <c r="O1041" t="str">
        <f>VLOOKUP(E1041,Store_Dim!$A$1:$E$21,3,FALSE)</f>
        <v>South</v>
      </c>
    </row>
    <row r="1042" spans="1:15" x14ac:dyDescent="0.3">
      <c r="A1042" t="s">
        <v>2866</v>
      </c>
      <c r="B1042" s="2">
        <v>45861</v>
      </c>
      <c r="C1042" t="s">
        <v>20</v>
      </c>
      <c r="D1042" t="s">
        <v>1698</v>
      </c>
      <c r="E1042" t="s">
        <v>1807</v>
      </c>
      <c r="F1042">
        <v>3</v>
      </c>
      <c r="G1042">
        <f t="shared" si="64"/>
        <v>3</v>
      </c>
      <c r="H1042">
        <v>202.07</v>
      </c>
      <c r="I1042" s="14">
        <f t="shared" si="65"/>
        <v>202.07</v>
      </c>
      <c r="J1042">
        <v>0.23</v>
      </c>
      <c r="K1042" s="7">
        <f t="shared" si="66"/>
        <v>0.23</v>
      </c>
      <c r="L1042" t="s">
        <v>1826</v>
      </c>
      <c r="M1042">
        <v>466.78170000000011</v>
      </c>
      <c r="N1042" s="14">
        <f t="shared" si="67"/>
        <v>605.98</v>
      </c>
      <c r="O1042" t="str">
        <f>VLOOKUP(E1042,Store_Dim!$A$1:$E$21,3,FALSE)</f>
        <v>North</v>
      </c>
    </row>
    <row r="1043" spans="1:15" x14ac:dyDescent="0.3">
      <c r="A1043" t="s">
        <v>2867</v>
      </c>
      <c r="B1043" s="2">
        <v>45781</v>
      </c>
      <c r="C1043" t="s">
        <v>978</v>
      </c>
      <c r="D1043" t="s">
        <v>1582</v>
      </c>
      <c r="E1043" t="s">
        <v>1782</v>
      </c>
      <c r="F1043">
        <v>2</v>
      </c>
      <c r="G1043">
        <f t="shared" si="64"/>
        <v>2</v>
      </c>
      <c r="H1043">
        <v>485.25</v>
      </c>
      <c r="I1043" s="14">
        <f t="shared" si="65"/>
        <v>485.25</v>
      </c>
      <c r="J1043">
        <v>0.28000000000000003</v>
      </c>
      <c r="K1043" s="7">
        <f t="shared" si="66"/>
        <v>0.28000000000000003</v>
      </c>
      <c r="L1043" t="s">
        <v>1824</v>
      </c>
      <c r="M1043">
        <v>698.76</v>
      </c>
      <c r="N1043" s="14">
        <f t="shared" si="67"/>
        <v>970.22</v>
      </c>
      <c r="O1043" t="str">
        <f>VLOOKUP(E1043,Store_Dim!$A$1:$E$21,3,FALSE)</f>
        <v>West</v>
      </c>
    </row>
    <row r="1044" spans="1:15" x14ac:dyDescent="0.3">
      <c r="A1044" t="s">
        <v>2868</v>
      </c>
      <c r="B1044" s="2">
        <v>45906</v>
      </c>
      <c r="C1044" t="s">
        <v>568</v>
      </c>
      <c r="D1044" t="s">
        <v>1698</v>
      </c>
      <c r="E1044" t="s">
        <v>1789</v>
      </c>
      <c r="F1044">
        <v>4</v>
      </c>
      <c r="G1044">
        <f t="shared" si="64"/>
        <v>4</v>
      </c>
      <c r="H1044">
        <v>552.38</v>
      </c>
      <c r="I1044" s="14">
        <f t="shared" si="65"/>
        <v>552.38</v>
      </c>
      <c r="J1044">
        <v>0.1</v>
      </c>
      <c r="K1044" s="7">
        <f t="shared" si="66"/>
        <v>0.1</v>
      </c>
      <c r="L1044" t="s">
        <v>1826</v>
      </c>
      <c r="M1044">
        <v>1988.568</v>
      </c>
      <c r="N1044" s="14">
        <f t="shared" si="67"/>
        <v>2209.42</v>
      </c>
      <c r="O1044" t="str">
        <f>VLOOKUP(E1044,Store_Dim!$A$1:$E$21,3,FALSE)</f>
        <v>East</v>
      </c>
    </row>
    <row r="1045" spans="1:15" x14ac:dyDescent="0.3">
      <c r="A1045" t="s">
        <v>2869</v>
      </c>
      <c r="B1045" s="2">
        <v>45251</v>
      </c>
      <c r="C1045" t="s">
        <v>378</v>
      </c>
      <c r="D1045" t="s">
        <v>1664</v>
      </c>
      <c r="E1045" t="s">
        <v>1807</v>
      </c>
      <c r="F1045">
        <v>4</v>
      </c>
      <c r="G1045">
        <f t="shared" si="64"/>
        <v>4</v>
      </c>
      <c r="H1045">
        <v>377.26</v>
      </c>
      <c r="I1045" s="14">
        <f t="shared" si="65"/>
        <v>377.26</v>
      </c>
      <c r="J1045">
        <v>0.22</v>
      </c>
      <c r="K1045" s="7">
        <f t="shared" si="66"/>
        <v>0.22</v>
      </c>
      <c r="L1045" t="s">
        <v>1829</v>
      </c>
      <c r="M1045">
        <v>1177.0512000000001</v>
      </c>
      <c r="N1045" s="14">
        <f t="shared" si="67"/>
        <v>1508.82</v>
      </c>
      <c r="O1045" t="str">
        <f>VLOOKUP(E1045,Store_Dim!$A$1:$E$21,3,FALSE)</f>
        <v>North</v>
      </c>
    </row>
    <row r="1046" spans="1:15" x14ac:dyDescent="0.3">
      <c r="A1046" t="s">
        <v>2870</v>
      </c>
      <c r="B1046" s="2">
        <v>45257</v>
      </c>
      <c r="C1046" t="s">
        <v>202</v>
      </c>
      <c r="D1046" t="s">
        <v>1642</v>
      </c>
      <c r="E1046" t="s">
        <v>1813</v>
      </c>
      <c r="F1046">
        <v>4</v>
      </c>
      <c r="G1046">
        <f t="shared" si="64"/>
        <v>4</v>
      </c>
      <c r="H1046">
        <v>189.07</v>
      </c>
      <c r="I1046" s="14">
        <f t="shared" si="65"/>
        <v>189.07</v>
      </c>
      <c r="J1046">
        <v>0.1</v>
      </c>
      <c r="K1046" s="7">
        <f t="shared" si="66"/>
        <v>0.1</v>
      </c>
      <c r="L1046" t="s">
        <v>1829</v>
      </c>
      <c r="M1046">
        <v>680.65200000000004</v>
      </c>
      <c r="N1046" s="14">
        <f t="shared" si="67"/>
        <v>756.18</v>
      </c>
      <c r="O1046" t="str">
        <f>VLOOKUP(E1046,Store_Dim!$A$1:$E$21,3,FALSE)</f>
        <v>East</v>
      </c>
    </row>
    <row r="1047" spans="1:15" x14ac:dyDescent="0.3">
      <c r="A1047" t="s">
        <v>2871</v>
      </c>
      <c r="B1047" s="2">
        <v>45818</v>
      </c>
      <c r="C1047" t="s">
        <v>1533</v>
      </c>
      <c r="D1047" t="s">
        <v>1608</v>
      </c>
      <c r="E1047" t="s">
        <v>1769</v>
      </c>
      <c r="F1047">
        <v>3</v>
      </c>
      <c r="G1047">
        <f t="shared" si="64"/>
        <v>3</v>
      </c>
      <c r="H1047">
        <v>272.27</v>
      </c>
      <c r="I1047" s="14">
        <f t="shared" si="65"/>
        <v>272.27</v>
      </c>
      <c r="J1047">
        <v>0.01</v>
      </c>
      <c r="K1047" s="7">
        <f t="shared" si="66"/>
        <v>0.01</v>
      </c>
      <c r="L1047" t="s">
        <v>1824</v>
      </c>
      <c r="M1047">
        <v>808.64189999999996</v>
      </c>
      <c r="N1047" s="14">
        <f t="shared" si="67"/>
        <v>816.8</v>
      </c>
      <c r="O1047" t="str">
        <f>VLOOKUP(E1047,Store_Dim!$A$1:$E$21,3,FALSE)</f>
        <v>South</v>
      </c>
    </row>
    <row r="1048" spans="1:15" x14ac:dyDescent="0.3">
      <c r="A1048" t="s">
        <v>2872</v>
      </c>
      <c r="B1048" s="2">
        <v>45806</v>
      </c>
      <c r="C1048" t="s">
        <v>842</v>
      </c>
      <c r="D1048" t="s">
        <v>1732</v>
      </c>
      <c r="E1048" t="s">
        <v>1792</v>
      </c>
      <c r="F1048">
        <v>1</v>
      </c>
      <c r="G1048">
        <f t="shared" si="64"/>
        <v>1</v>
      </c>
      <c r="H1048">
        <v>209.39</v>
      </c>
      <c r="I1048" s="14">
        <f t="shared" si="65"/>
        <v>209.39</v>
      </c>
      <c r="J1048">
        <v>0.28000000000000003</v>
      </c>
      <c r="K1048" s="7">
        <f t="shared" si="66"/>
        <v>0.28000000000000003</v>
      </c>
      <c r="L1048" t="s">
        <v>1826</v>
      </c>
      <c r="M1048">
        <v>150.76079999999999</v>
      </c>
      <c r="N1048" s="14">
        <f t="shared" si="67"/>
        <v>209.10999999999999</v>
      </c>
      <c r="O1048" t="str">
        <f>VLOOKUP(E1048,Store_Dim!$A$1:$E$21,3,FALSE)</f>
        <v>South</v>
      </c>
    </row>
    <row r="1049" spans="1:15" x14ac:dyDescent="0.3">
      <c r="A1049" t="s">
        <v>2873</v>
      </c>
      <c r="B1049" s="2">
        <v>45288</v>
      </c>
      <c r="C1049" t="s">
        <v>202</v>
      </c>
      <c r="D1049" t="s">
        <v>1708</v>
      </c>
      <c r="E1049" t="s">
        <v>1786</v>
      </c>
      <c r="F1049">
        <v>1</v>
      </c>
      <c r="G1049">
        <f t="shared" si="64"/>
        <v>1</v>
      </c>
      <c r="H1049">
        <v>813.87</v>
      </c>
      <c r="I1049" s="14">
        <f t="shared" si="65"/>
        <v>813.87</v>
      </c>
      <c r="J1049">
        <v>0.23</v>
      </c>
      <c r="K1049" s="7">
        <f t="shared" si="66"/>
        <v>0.23</v>
      </c>
      <c r="L1049" t="s">
        <v>1824</v>
      </c>
      <c r="M1049">
        <v>626.67989999999998</v>
      </c>
      <c r="N1049" s="14">
        <f t="shared" si="67"/>
        <v>813.64</v>
      </c>
      <c r="O1049" t="str">
        <f>VLOOKUP(E1049,Store_Dim!$A$1:$E$21,3,FALSE)</f>
        <v>South</v>
      </c>
    </row>
    <row r="1050" spans="1:15" x14ac:dyDescent="0.3">
      <c r="A1050" t="s">
        <v>2874</v>
      </c>
      <c r="B1050" s="2">
        <v>45783</v>
      </c>
      <c r="C1050" t="s">
        <v>821</v>
      </c>
      <c r="D1050" t="s">
        <v>1604</v>
      </c>
      <c r="E1050" t="s">
        <v>1752</v>
      </c>
      <c r="F1050">
        <v>1</v>
      </c>
      <c r="G1050">
        <f t="shared" si="64"/>
        <v>1</v>
      </c>
      <c r="H1050">
        <v>143.69999999999999</v>
      </c>
      <c r="I1050" s="14">
        <f t="shared" si="65"/>
        <v>143.69999999999999</v>
      </c>
      <c r="J1050">
        <v>0.19</v>
      </c>
      <c r="K1050" s="7">
        <f t="shared" si="66"/>
        <v>0.19</v>
      </c>
      <c r="L1050" t="s">
        <v>1826</v>
      </c>
      <c r="M1050">
        <v>116.39700000000001</v>
      </c>
      <c r="N1050" s="14">
        <f t="shared" si="67"/>
        <v>143.51</v>
      </c>
      <c r="O1050" t="str">
        <f>VLOOKUP(E1050,Store_Dim!$A$1:$E$21,3,FALSE)</f>
        <v>East</v>
      </c>
    </row>
    <row r="1051" spans="1:15" x14ac:dyDescent="0.3">
      <c r="A1051" t="s">
        <v>2875</v>
      </c>
      <c r="B1051" s="2">
        <v>45385</v>
      </c>
      <c r="C1051" t="s">
        <v>1449</v>
      </c>
      <c r="D1051" t="s">
        <v>1640</v>
      </c>
      <c r="E1051" t="s">
        <v>1757</v>
      </c>
      <c r="F1051">
        <v>4</v>
      </c>
      <c r="G1051">
        <f t="shared" si="64"/>
        <v>4</v>
      </c>
      <c r="H1051">
        <v>837.34</v>
      </c>
      <c r="I1051" s="14">
        <f t="shared" si="65"/>
        <v>837.34</v>
      </c>
      <c r="J1051">
        <v>0.05</v>
      </c>
      <c r="K1051" s="7">
        <f t="shared" si="66"/>
        <v>0.05</v>
      </c>
      <c r="L1051" t="s">
        <v>1826</v>
      </c>
      <c r="M1051">
        <v>3181.8919999999998</v>
      </c>
      <c r="N1051" s="14">
        <f t="shared" si="67"/>
        <v>3349.31</v>
      </c>
      <c r="O1051" t="str">
        <f>VLOOKUP(E1051,Store_Dim!$A$1:$E$21,3,FALSE)</f>
        <v>North</v>
      </c>
    </row>
    <row r="1052" spans="1:15" x14ac:dyDescent="0.3">
      <c r="A1052" t="s">
        <v>2876</v>
      </c>
      <c r="B1052" s="2">
        <v>45878</v>
      </c>
      <c r="C1052" t="s">
        <v>417</v>
      </c>
      <c r="D1052" t="s">
        <v>1578</v>
      </c>
      <c r="E1052" t="s">
        <v>1813</v>
      </c>
      <c r="F1052">
        <v>1</v>
      </c>
      <c r="G1052">
        <f t="shared" si="64"/>
        <v>1</v>
      </c>
      <c r="H1052">
        <v>151.66</v>
      </c>
      <c r="I1052" s="14">
        <f t="shared" si="65"/>
        <v>151.66</v>
      </c>
      <c r="J1052">
        <v>0.16</v>
      </c>
      <c r="K1052" s="7">
        <f t="shared" si="66"/>
        <v>0.16</v>
      </c>
      <c r="L1052" t="s">
        <v>1829</v>
      </c>
      <c r="M1052">
        <v>127.3944</v>
      </c>
      <c r="N1052" s="14">
        <f t="shared" si="67"/>
        <v>151.5</v>
      </c>
      <c r="O1052" t="str">
        <f>VLOOKUP(E1052,Store_Dim!$A$1:$E$21,3,FALSE)</f>
        <v>East</v>
      </c>
    </row>
    <row r="1053" spans="1:15" x14ac:dyDescent="0.3">
      <c r="A1053" t="s">
        <v>2877</v>
      </c>
      <c r="B1053" s="2">
        <v>45720</v>
      </c>
      <c r="C1053" t="s">
        <v>1533</v>
      </c>
      <c r="D1053" t="s">
        <v>1636</v>
      </c>
      <c r="E1053" t="s">
        <v>1782</v>
      </c>
      <c r="F1053">
        <v>3</v>
      </c>
      <c r="G1053">
        <f t="shared" si="64"/>
        <v>3</v>
      </c>
      <c r="H1053">
        <v>961.4</v>
      </c>
      <c r="I1053" s="14">
        <f t="shared" si="65"/>
        <v>961.4</v>
      </c>
      <c r="J1053">
        <v>0.02</v>
      </c>
      <c r="K1053" s="7">
        <f t="shared" si="66"/>
        <v>0.02</v>
      </c>
      <c r="L1053" t="s">
        <v>1826</v>
      </c>
      <c r="M1053">
        <v>2826.5160000000001</v>
      </c>
      <c r="N1053" s="14">
        <f t="shared" si="67"/>
        <v>2884.18</v>
      </c>
      <c r="O1053" t="str">
        <f>VLOOKUP(E1053,Store_Dim!$A$1:$E$21,3,FALSE)</f>
        <v>West</v>
      </c>
    </row>
    <row r="1054" spans="1:15" x14ac:dyDescent="0.3">
      <c r="A1054" t="s">
        <v>2878</v>
      </c>
      <c r="B1054" s="2">
        <v>45503</v>
      </c>
      <c r="C1054" t="s">
        <v>1157</v>
      </c>
      <c r="D1054" t="s">
        <v>1696</v>
      </c>
      <c r="E1054" t="s">
        <v>1810</v>
      </c>
      <c r="F1054">
        <v>4</v>
      </c>
      <c r="G1054">
        <f t="shared" si="64"/>
        <v>4</v>
      </c>
      <c r="H1054">
        <v>475.98</v>
      </c>
      <c r="I1054" s="14">
        <f t="shared" si="65"/>
        <v>475.98</v>
      </c>
      <c r="J1054">
        <v>0.19</v>
      </c>
      <c r="K1054" s="7">
        <f t="shared" si="66"/>
        <v>0.19</v>
      </c>
      <c r="L1054" t="s">
        <v>1826</v>
      </c>
      <c r="M1054">
        <v>1542.1751999999999</v>
      </c>
      <c r="N1054" s="14">
        <f t="shared" si="67"/>
        <v>1903.73</v>
      </c>
      <c r="O1054" t="str">
        <f>VLOOKUP(E1054,Store_Dim!$A$1:$E$21,3,FALSE)</f>
        <v>East</v>
      </c>
    </row>
    <row r="1055" spans="1:15" x14ac:dyDescent="0.3">
      <c r="A1055" t="s">
        <v>2879</v>
      </c>
      <c r="B1055" s="2">
        <v>45551</v>
      </c>
      <c r="C1055" t="s">
        <v>1187</v>
      </c>
      <c r="D1055" t="s">
        <v>1624</v>
      </c>
      <c r="E1055" t="s">
        <v>1801</v>
      </c>
      <c r="F1055">
        <v>4</v>
      </c>
      <c r="G1055">
        <f t="shared" si="64"/>
        <v>4</v>
      </c>
      <c r="H1055">
        <v>132.88999999999999</v>
      </c>
      <c r="I1055" s="14">
        <f t="shared" si="65"/>
        <v>132.88999999999999</v>
      </c>
      <c r="J1055">
        <v>0.12</v>
      </c>
      <c r="K1055" s="7">
        <f t="shared" si="66"/>
        <v>0.12</v>
      </c>
      <c r="L1055" t="s">
        <v>1824</v>
      </c>
      <c r="M1055">
        <v>467.77280000000002</v>
      </c>
      <c r="N1055" s="14">
        <f t="shared" si="67"/>
        <v>531.43999999999994</v>
      </c>
      <c r="O1055" t="str">
        <f>VLOOKUP(E1055,Store_Dim!$A$1:$E$21,3,FALSE)</f>
        <v>North</v>
      </c>
    </row>
    <row r="1056" spans="1:15" x14ac:dyDescent="0.3">
      <c r="A1056" t="s">
        <v>2880</v>
      </c>
      <c r="B1056" s="2">
        <v>45850</v>
      </c>
      <c r="C1056" t="s">
        <v>1355</v>
      </c>
      <c r="D1056" t="s">
        <v>1618</v>
      </c>
      <c r="E1056" t="s">
        <v>1794</v>
      </c>
      <c r="F1056">
        <v>3</v>
      </c>
      <c r="G1056">
        <f t="shared" si="64"/>
        <v>3</v>
      </c>
      <c r="H1056">
        <v>471.31</v>
      </c>
      <c r="I1056" s="14">
        <f t="shared" si="65"/>
        <v>471.31</v>
      </c>
      <c r="J1056">
        <v>0</v>
      </c>
      <c r="K1056" s="7">
        <f t="shared" si="66"/>
        <v>0</v>
      </c>
      <c r="L1056" t="s">
        <v>1826</v>
      </c>
      <c r="M1056">
        <v>1413.93</v>
      </c>
      <c r="N1056" s="14">
        <f t="shared" si="67"/>
        <v>1413.93</v>
      </c>
      <c r="O1056" t="str">
        <f>VLOOKUP(E1056,Store_Dim!$A$1:$E$21,3,FALSE)</f>
        <v>North</v>
      </c>
    </row>
    <row r="1057" spans="1:15" x14ac:dyDescent="0.3">
      <c r="A1057" t="s">
        <v>2881</v>
      </c>
      <c r="B1057" s="2">
        <v>45441</v>
      </c>
      <c r="C1057" t="s">
        <v>1431</v>
      </c>
      <c r="D1057" t="s">
        <v>1700</v>
      </c>
      <c r="E1057" t="s">
        <v>1799</v>
      </c>
      <c r="F1057">
        <v>2</v>
      </c>
      <c r="G1057">
        <f t="shared" si="64"/>
        <v>2</v>
      </c>
      <c r="H1057">
        <v>720.32</v>
      </c>
      <c r="I1057" s="14">
        <f t="shared" si="65"/>
        <v>720.32</v>
      </c>
      <c r="J1057">
        <v>0.26</v>
      </c>
      <c r="K1057" s="7">
        <f t="shared" si="66"/>
        <v>0.26</v>
      </c>
      <c r="L1057" t="s">
        <v>1824</v>
      </c>
      <c r="M1057">
        <v>1066.0735999999999</v>
      </c>
      <c r="N1057" s="14">
        <f t="shared" si="67"/>
        <v>1440.38</v>
      </c>
      <c r="O1057" t="str">
        <f>VLOOKUP(E1057,Store_Dim!$A$1:$E$21,3,FALSE)</f>
        <v>South</v>
      </c>
    </row>
    <row r="1058" spans="1:15" x14ac:dyDescent="0.3">
      <c r="A1058" t="s">
        <v>2882</v>
      </c>
      <c r="B1058" s="2">
        <v>45431</v>
      </c>
      <c r="C1058" t="s">
        <v>275</v>
      </c>
      <c r="D1058" t="s">
        <v>1680</v>
      </c>
      <c r="E1058" t="s">
        <v>1810</v>
      </c>
      <c r="F1058">
        <v>4</v>
      </c>
      <c r="G1058">
        <f t="shared" si="64"/>
        <v>4</v>
      </c>
      <c r="H1058">
        <v>99.92</v>
      </c>
      <c r="I1058" s="14">
        <f t="shared" si="65"/>
        <v>99.92</v>
      </c>
      <c r="J1058">
        <v>0.11</v>
      </c>
      <c r="K1058" s="7">
        <f t="shared" si="66"/>
        <v>0.11</v>
      </c>
      <c r="L1058" t="s">
        <v>1829</v>
      </c>
      <c r="M1058">
        <v>355.71519999999998</v>
      </c>
      <c r="N1058" s="14">
        <f t="shared" si="67"/>
        <v>399.57</v>
      </c>
      <c r="O1058" t="str">
        <f>VLOOKUP(E1058,Store_Dim!$A$1:$E$21,3,FALSE)</f>
        <v>East</v>
      </c>
    </row>
    <row r="1059" spans="1:15" x14ac:dyDescent="0.3">
      <c r="A1059" t="s">
        <v>2883</v>
      </c>
      <c r="B1059" s="2">
        <v>45873</v>
      </c>
      <c r="C1059" t="s">
        <v>247</v>
      </c>
      <c r="D1059" t="s">
        <v>1568</v>
      </c>
      <c r="E1059" t="s">
        <v>1766</v>
      </c>
      <c r="F1059">
        <v>3</v>
      </c>
      <c r="G1059">
        <f t="shared" si="64"/>
        <v>3</v>
      </c>
      <c r="H1059">
        <v>900.63</v>
      </c>
      <c r="I1059" s="14">
        <f t="shared" si="65"/>
        <v>900.63</v>
      </c>
      <c r="J1059">
        <v>0.11</v>
      </c>
      <c r="K1059" s="7">
        <f t="shared" si="66"/>
        <v>0.11</v>
      </c>
      <c r="L1059" t="s">
        <v>1829</v>
      </c>
      <c r="M1059">
        <v>2404.6821</v>
      </c>
      <c r="N1059" s="14">
        <f t="shared" si="67"/>
        <v>2701.7799999999997</v>
      </c>
      <c r="O1059" t="str">
        <f>VLOOKUP(E1059,Store_Dim!$A$1:$E$21,3,FALSE)</f>
        <v>North</v>
      </c>
    </row>
    <row r="1060" spans="1:15" x14ac:dyDescent="0.3">
      <c r="A1060" t="s">
        <v>2884</v>
      </c>
      <c r="B1060" s="2">
        <v>45629</v>
      </c>
      <c r="C1060" t="s">
        <v>1368</v>
      </c>
      <c r="D1060" t="s">
        <v>1640</v>
      </c>
      <c r="E1060" t="s">
        <v>1782</v>
      </c>
      <c r="F1060">
        <v>1</v>
      </c>
      <c r="G1060">
        <f t="shared" si="64"/>
        <v>1</v>
      </c>
      <c r="H1060">
        <v>681.72</v>
      </c>
      <c r="I1060" s="14">
        <f t="shared" si="65"/>
        <v>681.72</v>
      </c>
      <c r="J1060">
        <v>0.11</v>
      </c>
      <c r="K1060" s="7">
        <f t="shared" si="66"/>
        <v>0.11</v>
      </c>
      <c r="L1060" t="s">
        <v>1826</v>
      </c>
      <c r="M1060">
        <v>606.73080000000004</v>
      </c>
      <c r="N1060" s="14">
        <f t="shared" si="67"/>
        <v>681.61</v>
      </c>
      <c r="O1060" t="str">
        <f>VLOOKUP(E1060,Store_Dim!$A$1:$E$21,3,FALSE)</f>
        <v>West</v>
      </c>
    </row>
    <row r="1061" spans="1:15" x14ac:dyDescent="0.3">
      <c r="A1061" t="s">
        <v>2885</v>
      </c>
      <c r="B1061" s="2">
        <v>45222</v>
      </c>
      <c r="C1061" t="s">
        <v>48</v>
      </c>
      <c r="D1061" t="s">
        <v>1704</v>
      </c>
      <c r="E1061" t="s">
        <v>1797</v>
      </c>
      <c r="F1061">
        <v>2</v>
      </c>
      <c r="G1061">
        <f t="shared" si="64"/>
        <v>2</v>
      </c>
      <c r="H1061">
        <v>838.22</v>
      </c>
      <c r="I1061" s="14">
        <f t="shared" si="65"/>
        <v>838.22</v>
      </c>
      <c r="J1061">
        <v>0.3</v>
      </c>
      <c r="K1061" s="7">
        <f t="shared" si="66"/>
        <v>0.3</v>
      </c>
      <c r="L1061" t="s">
        <v>1824</v>
      </c>
      <c r="M1061">
        <v>1173.508</v>
      </c>
      <c r="N1061" s="14">
        <f t="shared" si="67"/>
        <v>1676.14</v>
      </c>
      <c r="O1061" t="str">
        <f>VLOOKUP(E1061,Store_Dim!$A$1:$E$21,3,FALSE)</f>
        <v>East</v>
      </c>
    </row>
    <row r="1062" spans="1:15" x14ac:dyDescent="0.3">
      <c r="A1062" t="s">
        <v>2886</v>
      </c>
      <c r="B1062" s="2">
        <v>45797</v>
      </c>
      <c r="C1062" t="s">
        <v>637</v>
      </c>
      <c r="D1062" t="s">
        <v>1722</v>
      </c>
      <c r="E1062" t="s">
        <v>1794</v>
      </c>
      <c r="F1062">
        <v>2</v>
      </c>
      <c r="G1062">
        <f t="shared" si="64"/>
        <v>2</v>
      </c>
      <c r="H1062">
        <v>816.22</v>
      </c>
      <c r="I1062" s="14">
        <f t="shared" si="65"/>
        <v>816.22</v>
      </c>
      <c r="J1062">
        <v>0.27</v>
      </c>
      <c r="K1062" s="7">
        <f t="shared" si="66"/>
        <v>0.27</v>
      </c>
      <c r="L1062" t="s">
        <v>1824</v>
      </c>
      <c r="M1062">
        <v>1191.6812</v>
      </c>
      <c r="N1062" s="14">
        <f t="shared" si="67"/>
        <v>1632.17</v>
      </c>
      <c r="O1062" t="str">
        <f>VLOOKUP(E1062,Store_Dim!$A$1:$E$21,3,FALSE)</f>
        <v>North</v>
      </c>
    </row>
    <row r="1063" spans="1:15" x14ac:dyDescent="0.3">
      <c r="A1063" t="s">
        <v>2887</v>
      </c>
      <c r="B1063" s="2">
        <v>45554</v>
      </c>
      <c r="C1063" t="s">
        <v>1187</v>
      </c>
      <c r="D1063" t="s">
        <v>1670</v>
      </c>
      <c r="E1063" t="s">
        <v>1779</v>
      </c>
      <c r="F1063">
        <v>2</v>
      </c>
      <c r="G1063">
        <f t="shared" si="64"/>
        <v>2</v>
      </c>
      <c r="H1063">
        <v>654.12</v>
      </c>
      <c r="I1063" s="14">
        <f t="shared" si="65"/>
        <v>654.12</v>
      </c>
      <c r="J1063">
        <v>0.27</v>
      </c>
      <c r="K1063" s="7">
        <f t="shared" si="66"/>
        <v>0.27</v>
      </c>
      <c r="L1063" t="s">
        <v>1826</v>
      </c>
      <c r="M1063">
        <v>955.01519999999994</v>
      </c>
      <c r="N1063" s="14">
        <f t="shared" si="67"/>
        <v>1307.97</v>
      </c>
      <c r="O1063" t="str">
        <f>VLOOKUP(E1063,Store_Dim!$A$1:$E$21,3,FALSE)</f>
        <v>South</v>
      </c>
    </row>
    <row r="1064" spans="1:15" x14ac:dyDescent="0.3">
      <c r="A1064" t="s">
        <v>2888</v>
      </c>
      <c r="B1064" s="2">
        <v>45385</v>
      </c>
      <c r="C1064" t="s">
        <v>372</v>
      </c>
      <c r="D1064" t="s">
        <v>1694</v>
      </c>
      <c r="E1064" t="s">
        <v>1797</v>
      </c>
      <c r="F1064">
        <v>4</v>
      </c>
      <c r="G1064">
        <f t="shared" si="64"/>
        <v>4</v>
      </c>
      <c r="H1064">
        <v>528.22</v>
      </c>
      <c r="I1064" s="14">
        <f t="shared" si="65"/>
        <v>528.22</v>
      </c>
      <c r="J1064">
        <v>0.2</v>
      </c>
      <c r="K1064" s="7">
        <f t="shared" si="66"/>
        <v>0.2</v>
      </c>
      <c r="L1064" t="s">
        <v>1826</v>
      </c>
      <c r="M1064">
        <v>1690.3040000000001</v>
      </c>
      <c r="N1064" s="14">
        <f t="shared" si="67"/>
        <v>2112.6800000000003</v>
      </c>
      <c r="O1064" t="str">
        <f>VLOOKUP(E1064,Store_Dim!$A$1:$E$21,3,FALSE)</f>
        <v>East</v>
      </c>
    </row>
    <row r="1065" spans="1:15" x14ac:dyDescent="0.3">
      <c r="A1065" t="s">
        <v>2889</v>
      </c>
      <c r="B1065" s="2">
        <v>45704</v>
      </c>
      <c r="C1065" t="s">
        <v>716</v>
      </c>
      <c r="D1065" t="s">
        <v>1616</v>
      </c>
      <c r="E1065" t="s">
        <v>1779</v>
      </c>
      <c r="F1065">
        <v>4</v>
      </c>
      <c r="G1065">
        <f t="shared" si="64"/>
        <v>4</v>
      </c>
      <c r="H1065">
        <v>36.72</v>
      </c>
      <c r="I1065" s="14">
        <f t="shared" si="65"/>
        <v>36.72</v>
      </c>
      <c r="J1065">
        <v>7.0000000000000007E-2</v>
      </c>
      <c r="K1065" s="7">
        <f t="shared" si="66"/>
        <v>7.0000000000000007E-2</v>
      </c>
      <c r="L1065" t="s">
        <v>1829</v>
      </c>
      <c r="M1065">
        <v>136.5984</v>
      </c>
      <c r="N1065" s="14">
        <f t="shared" si="67"/>
        <v>146.81</v>
      </c>
      <c r="O1065" t="str">
        <f>VLOOKUP(E1065,Store_Dim!$A$1:$E$21,3,FALSE)</f>
        <v>South</v>
      </c>
    </row>
    <row r="1066" spans="1:15" x14ac:dyDescent="0.3">
      <c r="A1066" t="s">
        <v>2890</v>
      </c>
      <c r="B1066" s="2">
        <v>45545</v>
      </c>
      <c r="C1066" t="s">
        <v>1157</v>
      </c>
      <c r="D1066" t="s">
        <v>1704</v>
      </c>
      <c r="E1066" t="s">
        <v>1813</v>
      </c>
      <c r="F1066">
        <v>2</v>
      </c>
      <c r="G1066">
        <f t="shared" si="64"/>
        <v>2</v>
      </c>
      <c r="H1066">
        <v>705.97</v>
      </c>
      <c r="I1066" s="14">
        <f t="shared" si="65"/>
        <v>705.97</v>
      </c>
      <c r="J1066">
        <v>0.1</v>
      </c>
      <c r="K1066" s="7">
        <f t="shared" si="66"/>
        <v>0.1</v>
      </c>
      <c r="L1066" t="s">
        <v>1826</v>
      </c>
      <c r="M1066">
        <v>1270.7460000000001</v>
      </c>
      <c r="N1066" s="14">
        <f t="shared" si="67"/>
        <v>1411.8400000000001</v>
      </c>
      <c r="O1066" t="str">
        <f>VLOOKUP(E1066,Store_Dim!$A$1:$E$21,3,FALSE)</f>
        <v>East</v>
      </c>
    </row>
    <row r="1067" spans="1:15" x14ac:dyDescent="0.3">
      <c r="A1067" t="s">
        <v>2891</v>
      </c>
      <c r="B1067" s="2">
        <v>45736</v>
      </c>
      <c r="C1067" t="s">
        <v>100</v>
      </c>
      <c r="D1067" t="s">
        <v>1628</v>
      </c>
      <c r="E1067" t="s">
        <v>1757</v>
      </c>
      <c r="F1067">
        <v>2</v>
      </c>
      <c r="G1067">
        <f t="shared" si="64"/>
        <v>2</v>
      </c>
      <c r="H1067">
        <v>994.29</v>
      </c>
      <c r="I1067" s="14">
        <f t="shared" si="65"/>
        <v>994.29</v>
      </c>
      <c r="J1067">
        <v>0.01</v>
      </c>
      <c r="K1067" s="7">
        <f t="shared" si="66"/>
        <v>0.01</v>
      </c>
      <c r="L1067" t="s">
        <v>1826</v>
      </c>
      <c r="M1067">
        <v>1968.6941999999999</v>
      </c>
      <c r="N1067" s="14">
        <f t="shared" si="67"/>
        <v>1988.57</v>
      </c>
      <c r="O1067" t="str">
        <f>VLOOKUP(E1067,Store_Dim!$A$1:$E$21,3,FALSE)</f>
        <v>North</v>
      </c>
    </row>
    <row r="1068" spans="1:15" x14ac:dyDescent="0.3">
      <c r="A1068" t="s">
        <v>2892</v>
      </c>
      <c r="B1068" s="2">
        <v>45608</v>
      </c>
      <c r="C1068" t="s">
        <v>1307</v>
      </c>
      <c r="D1068" t="s">
        <v>1732</v>
      </c>
      <c r="E1068" t="s">
        <v>1810</v>
      </c>
      <c r="F1068">
        <v>1</v>
      </c>
      <c r="G1068">
        <f t="shared" si="64"/>
        <v>1</v>
      </c>
      <c r="H1068">
        <v>909.04</v>
      </c>
      <c r="I1068" s="14">
        <f t="shared" si="65"/>
        <v>909.04</v>
      </c>
      <c r="J1068">
        <v>0.11</v>
      </c>
      <c r="K1068" s="7">
        <f t="shared" si="66"/>
        <v>0.11</v>
      </c>
      <c r="L1068" t="s">
        <v>1824</v>
      </c>
      <c r="M1068">
        <v>809.04560000000004</v>
      </c>
      <c r="N1068" s="14">
        <f t="shared" si="67"/>
        <v>908.93</v>
      </c>
      <c r="O1068" t="str">
        <f>VLOOKUP(E1068,Store_Dim!$A$1:$E$21,3,FALSE)</f>
        <v>East</v>
      </c>
    </row>
    <row r="1069" spans="1:15" x14ac:dyDescent="0.3">
      <c r="A1069" t="s">
        <v>2893</v>
      </c>
      <c r="B1069" s="2">
        <v>45334</v>
      </c>
      <c r="C1069" t="s">
        <v>1095</v>
      </c>
      <c r="D1069" t="s">
        <v>1616</v>
      </c>
      <c r="E1069" t="s">
        <v>1792</v>
      </c>
      <c r="F1069">
        <v>1</v>
      </c>
      <c r="G1069">
        <f t="shared" si="64"/>
        <v>1</v>
      </c>
      <c r="H1069">
        <v>164.73</v>
      </c>
      <c r="I1069" s="14">
        <f t="shared" si="65"/>
        <v>164.73</v>
      </c>
      <c r="J1069">
        <v>0.12</v>
      </c>
      <c r="K1069" s="7">
        <f t="shared" si="66"/>
        <v>0.12</v>
      </c>
      <c r="L1069" t="s">
        <v>1826</v>
      </c>
      <c r="M1069">
        <v>144.9624</v>
      </c>
      <c r="N1069" s="14">
        <f t="shared" si="67"/>
        <v>164.60999999999999</v>
      </c>
      <c r="O1069" t="str">
        <f>VLOOKUP(E1069,Store_Dim!$A$1:$E$21,3,FALSE)</f>
        <v>South</v>
      </c>
    </row>
    <row r="1070" spans="1:15" x14ac:dyDescent="0.3">
      <c r="A1070" t="s">
        <v>2894</v>
      </c>
      <c r="B1070" s="2">
        <v>45690</v>
      </c>
      <c r="C1070" t="s">
        <v>230</v>
      </c>
      <c r="D1070" t="s">
        <v>1622</v>
      </c>
      <c r="E1070" t="s">
        <v>1779</v>
      </c>
      <c r="F1070">
        <v>2</v>
      </c>
      <c r="G1070">
        <f t="shared" si="64"/>
        <v>2</v>
      </c>
      <c r="H1070">
        <v>606.35</v>
      </c>
      <c r="I1070" s="14">
        <f t="shared" si="65"/>
        <v>606.35</v>
      </c>
      <c r="J1070">
        <v>0.16</v>
      </c>
      <c r="K1070" s="7">
        <f t="shared" si="66"/>
        <v>0.16</v>
      </c>
      <c r="L1070" t="s">
        <v>1829</v>
      </c>
      <c r="M1070">
        <v>1018.668</v>
      </c>
      <c r="N1070" s="14">
        <f t="shared" si="67"/>
        <v>1212.54</v>
      </c>
      <c r="O1070" t="str">
        <f>VLOOKUP(E1070,Store_Dim!$A$1:$E$21,3,FALSE)</f>
        <v>South</v>
      </c>
    </row>
    <row r="1071" spans="1:15" x14ac:dyDescent="0.3">
      <c r="A1071" t="s">
        <v>2895</v>
      </c>
      <c r="B1071" s="2">
        <v>45481</v>
      </c>
      <c r="C1071" t="s">
        <v>544</v>
      </c>
      <c r="D1071" t="s">
        <v>1744</v>
      </c>
      <c r="E1071" t="s">
        <v>1769</v>
      </c>
      <c r="F1071">
        <v>3</v>
      </c>
      <c r="G1071">
        <f t="shared" si="64"/>
        <v>3</v>
      </c>
      <c r="H1071">
        <v>904.19</v>
      </c>
      <c r="I1071" s="14">
        <f t="shared" si="65"/>
        <v>904.19</v>
      </c>
      <c r="J1071">
        <v>0.09</v>
      </c>
      <c r="K1071" s="7">
        <f t="shared" si="66"/>
        <v>0.09</v>
      </c>
      <c r="L1071" t="s">
        <v>1824</v>
      </c>
      <c r="M1071">
        <v>2468.4387000000002</v>
      </c>
      <c r="N1071" s="14">
        <f t="shared" si="67"/>
        <v>2712.48</v>
      </c>
      <c r="O1071" t="str">
        <f>VLOOKUP(E1071,Store_Dim!$A$1:$E$21,3,FALSE)</f>
        <v>South</v>
      </c>
    </row>
    <row r="1072" spans="1:15" x14ac:dyDescent="0.3">
      <c r="A1072" t="s">
        <v>2896</v>
      </c>
      <c r="B1072" s="2">
        <v>45576</v>
      </c>
      <c r="C1072" t="s">
        <v>508</v>
      </c>
      <c r="D1072" t="s">
        <v>1648</v>
      </c>
      <c r="E1072" t="s">
        <v>1761</v>
      </c>
      <c r="F1072">
        <v>4</v>
      </c>
      <c r="G1072">
        <f t="shared" si="64"/>
        <v>4</v>
      </c>
      <c r="H1072">
        <v>694.61</v>
      </c>
      <c r="I1072" s="14">
        <f t="shared" si="65"/>
        <v>694.61</v>
      </c>
      <c r="J1072">
        <v>0.18</v>
      </c>
      <c r="K1072" s="7">
        <f t="shared" si="66"/>
        <v>0.18</v>
      </c>
      <c r="L1072" t="s">
        <v>1829</v>
      </c>
      <c r="M1072">
        <v>2278.3208</v>
      </c>
      <c r="N1072" s="14">
        <f t="shared" si="67"/>
        <v>2778.26</v>
      </c>
      <c r="O1072" t="str">
        <f>VLOOKUP(E1072,Store_Dim!$A$1:$E$21,3,FALSE)</f>
        <v>South</v>
      </c>
    </row>
    <row r="1073" spans="1:15" x14ac:dyDescent="0.3">
      <c r="A1073" t="s">
        <v>2897</v>
      </c>
      <c r="B1073" s="2">
        <v>45215</v>
      </c>
      <c r="C1073" t="s">
        <v>727</v>
      </c>
      <c r="D1073" t="s">
        <v>1726</v>
      </c>
      <c r="E1073" t="s">
        <v>1761</v>
      </c>
      <c r="F1073">
        <v>4</v>
      </c>
      <c r="G1073">
        <f t="shared" si="64"/>
        <v>4</v>
      </c>
      <c r="H1073">
        <v>753.83</v>
      </c>
      <c r="I1073" s="14">
        <f t="shared" si="65"/>
        <v>753.83</v>
      </c>
      <c r="J1073">
        <v>0.24</v>
      </c>
      <c r="K1073" s="7">
        <f t="shared" si="66"/>
        <v>0.24</v>
      </c>
      <c r="L1073" t="s">
        <v>1824</v>
      </c>
      <c r="M1073">
        <v>2291.6432</v>
      </c>
      <c r="N1073" s="14">
        <f t="shared" si="67"/>
        <v>3015.0800000000004</v>
      </c>
      <c r="O1073" t="str">
        <f>VLOOKUP(E1073,Store_Dim!$A$1:$E$21,3,FALSE)</f>
        <v>South</v>
      </c>
    </row>
    <row r="1074" spans="1:15" x14ac:dyDescent="0.3">
      <c r="A1074" t="s">
        <v>2898</v>
      </c>
      <c r="B1074" s="2">
        <v>45653</v>
      </c>
      <c r="C1074" t="s">
        <v>646</v>
      </c>
      <c r="D1074" t="s">
        <v>1590</v>
      </c>
      <c r="E1074" t="s">
        <v>1782</v>
      </c>
      <c r="F1074">
        <v>1</v>
      </c>
      <c r="G1074">
        <f t="shared" si="64"/>
        <v>1</v>
      </c>
      <c r="H1074">
        <v>66.22</v>
      </c>
      <c r="I1074" s="14">
        <f t="shared" si="65"/>
        <v>66.22</v>
      </c>
      <c r="J1074">
        <v>0.02</v>
      </c>
      <c r="K1074" s="7">
        <f t="shared" si="66"/>
        <v>0.02</v>
      </c>
      <c r="L1074" t="s">
        <v>1824</v>
      </c>
      <c r="M1074">
        <v>64.895600000000002</v>
      </c>
      <c r="N1074" s="14">
        <f t="shared" si="67"/>
        <v>66.2</v>
      </c>
      <c r="O1074" t="str">
        <f>VLOOKUP(E1074,Store_Dim!$A$1:$E$21,3,FALSE)</f>
        <v>West</v>
      </c>
    </row>
    <row r="1075" spans="1:15" x14ac:dyDescent="0.3">
      <c r="A1075" t="s">
        <v>2899</v>
      </c>
      <c r="B1075" s="2">
        <v>45241</v>
      </c>
      <c r="C1075" t="s">
        <v>1059</v>
      </c>
      <c r="D1075" t="s">
        <v>1676</v>
      </c>
      <c r="E1075" t="s">
        <v>1799</v>
      </c>
      <c r="F1075">
        <v>2</v>
      </c>
      <c r="G1075">
        <f t="shared" si="64"/>
        <v>2</v>
      </c>
      <c r="H1075">
        <v>891.8</v>
      </c>
      <c r="I1075" s="14">
        <f t="shared" si="65"/>
        <v>891.8</v>
      </c>
      <c r="J1075">
        <v>0.28999999999999998</v>
      </c>
      <c r="K1075" s="7">
        <f t="shared" si="66"/>
        <v>0.28999999999999998</v>
      </c>
      <c r="L1075" t="s">
        <v>1829</v>
      </c>
      <c r="M1075">
        <v>1266.356</v>
      </c>
      <c r="N1075" s="14">
        <f t="shared" si="67"/>
        <v>1783.31</v>
      </c>
      <c r="O1075" t="str">
        <f>VLOOKUP(E1075,Store_Dim!$A$1:$E$21,3,FALSE)</f>
        <v>South</v>
      </c>
    </row>
    <row r="1076" spans="1:15" x14ac:dyDescent="0.3">
      <c r="A1076" t="s">
        <v>2900</v>
      </c>
      <c r="B1076" s="2">
        <v>45428</v>
      </c>
      <c r="C1076" t="s">
        <v>1136</v>
      </c>
      <c r="D1076" t="s">
        <v>1698</v>
      </c>
      <c r="E1076" t="s">
        <v>1786</v>
      </c>
      <c r="F1076">
        <v>4</v>
      </c>
      <c r="G1076">
        <f t="shared" si="64"/>
        <v>4</v>
      </c>
      <c r="H1076">
        <v>255.48</v>
      </c>
      <c r="I1076" s="14">
        <f t="shared" si="65"/>
        <v>255.48</v>
      </c>
      <c r="J1076">
        <v>0.03</v>
      </c>
      <c r="K1076" s="7">
        <f t="shared" si="66"/>
        <v>0.03</v>
      </c>
      <c r="L1076" t="s">
        <v>1829</v>
      </c>
      <c r="M1076">
        <v>991.26239999999996</v>
      </c>
      <c r="N1076" s="14">
        <f t="shared" si="67"/>
        <v>1021.89</v>
      </c>
      <c r="O1076" t="str">
        <f>VLOOKUP(E1076,Store_Dim!$A$1:$E$21,3,FALSE)</f>
        <v>South</v>
      </c>
    </row>
    <row r="1077" spans="1:15" x14ac:dyDescent="0.3">
      <c r="A1077" t="s">
        <v>2901</v>
      </c>
      <c r="B1077" s="2">
        <v>45593</v>
      </c>
      <c r="C1077" t="s">
        <v>951</v>
      </c>
      <c r="D1077" t="s">
        <v>1716</v>
      </c>
      <c r="E1077" t="s">
        <v>1807</v>
      </c>
      <c r="F1077">
        <v>4</v>
      </c>
      <c r="G1077">
        <f t="shared" si="64"/>
        <v>4</v>
      </c>
      <c r="H1077">
        <v>604.87</v>
      </c>
      <c r="I1077" s="14">
        <f t="shared" si="65"/>
        <v>604.87</v>
      </c>
      <c r="J1077">
        <v>0.28000000000000003</v>
      </c>
      <c r="K1077" s="7">
        <f t="shared" si="66"/>
        <v>0.28000000000000003</v>
      </c>
      <c r="L1077" t="s">
        <v>1826</v>
      </c>
      <c r="M1077">
        <v>1742.0255999999999</v>
      </c>
      <c r="N1077" s="14">
        <f t="shared" si="67"/>
        <v>2419.1999999999998</v>
      </c>
      <c r="O1077" t="str">
        <f>VLOOKUP(E1077,Store_Dim!$A$1:$E$21,3,FALSE)</f>
        <v>North</v>
      </c>
    </row>
    <row r="1078" spans="1:15" x14ac:dyDescent="0.3">
      <c r="A1078" t="s">
        <v>2902</v>
      </c>
      <c r="B1078" s="2">
        <v>45370</v>
      </c>
      <c r="C1078" t="s">
        <v>175</v>
      </c>
      <c r="D1078" t="s">
        <v>1614</v>
      </c>
      <c r="E1078" t="s">
        <v>1807</v>
      </c>
      <c r="F1078">
        <v>3</v>
      </c>
      <c r="G1078">
        <f t="shared" si="64"/>
        <v>3</v>
      </c>
      <c r="H1078">
        <v>623.82000000000005</v>
      </c>
      <c r="I1078" s="14">
        <f t="shared" si="65"/>
        <v>623.82000000000005</v>
      </c>
      <c r="J1078">
        <v>0.13</v>
      </c>
      <c r="K1078" s="7">
        <f t="shared" si="66"/>
        <v>0.13</v>
      </c>
      <c r="L1078" t="s">
        <v>1829</v>
      </c>
      <c r="M1078">
        <v>1628.1702</v>
      </c>
      <c r="N1078" s="14">
        <f t="shared" si="67"/>
        <v>1871.33</v>
      </c>
      <c r="O1078" t="str">
        <f>VLOOKUP(E1078,Store_Dim!$A$1:$E$21,3,FALSE)</f>
        <v>North</v>
      </c>
    </row>
    <row r="1079" spans="1:15" x14ac:dyDescent="0.3">
      <c r="A1079" t="s">
        <v>2903</v>
      </c>
      <c r="B1079" s="2">
        <v>45882</v>
      </c>
      <c r="C1079" t="s">
        <v>470</v>
      </c>
      <c r="D1079" t="s">
        <v>1690</v>
      </c>
      <c r="E1079" t="s">
        <v>1804</v>
      </c>
      <c r="F1079">
        <v>3</v>
      </c>
      <c r="G1079">
        <f t="shared" si="64"/>
        <v>3</v>
      </c>
      <c r="H1079">
        <v>575.24</v>
      </c>
      <c r="I1079" s="14">
        <f t="shared" si="65"/>
        <v>575.24</v>
      </c>
      <c r="J1079">
        <v>0.12</v>
      </c>
      <c r="K1079" s="7">
        <f t="shared" si="66"/>
        <v>0.12</v>
      </c>
      <c r="L1079" t="s">
        <v>1829</v>
      </c>
      <c r="M1079">
        <v>1518.6335999999999</v>
      </c>
      <c r="N1079" s="14">
        <f t="shared" si="67"/>
        <v>1725.6000000000001</v>
      </c>
      <c r="O1079" t="str">
        <f>VLOOKUP(E1079,Store_Dim!$A$1:$E$21,3,FALSE)</f>
        <v>West</v>
      </c>
    </row>
    <row r="1080" spans="1:15" x14ac:dyDescent="0.3">
      <c r="A1080" t="s">
        <v>2904</v>
      </c>
      <c r="B1080" s="2">
        <v>45878</v>
      </c>
      <c r="C1080" t="s">
        <v>1286</v>
      </c>
      <c r="D1080" t="s">
        <v>1553</v>
      </c>
      <c r="E1080" t="s">
        <v>1792</v>
      </c>
      <c r="F1080">
        <v>1</v>
      </c>
      <c r="G1080">
        <f t="shared" si="64"/>
        <v>1</v>
      </c>
      <c r="H1080">
        <v>769.4</v>
      </c>
      <c r="I1080" s="14">
        <f t="shared" si="65"/>
        <v>769.4</v>
      </c>
      <c r="J1080">
        <v>0.16</v>
      </c>
      <c r="K1080" s="7">
        <f t="shared" si="66"/>
        <v>0.16</v>
      </c>
      <c r="L1080" t="s">
        <v>1824</v>
      </c>
      <c r="M1080">
        <v>646.29599999999994</v>
      </c>
      <c r="N1080" s="14">
        <f t="shared" si="67"/>
        <v>769.24</v>
      </c>
      <c r="O1080" t="str">
        <f>VLOOKUP(E1080,Store_Dim!$A$1:$E$21,3,FALSE)</f>
        <v>South</v>
      </c>
    </row>
    <row r="1081" spans="1:15" x14ac:dyDescent="0.3">
      <c r="A1081" t="s">
        <v>2905</v>
      </c>
      <c r="B1081" s="2">
        <v>45420</v>
      </c>
      <c r="C1081" t="s">
        <v>1035</v>
      </c>
      <c r="D1081" t="s">
        <v>1553</v>
      </c>
      <c r="E1081" t="s">
        <v>1807</v>
      </c>
      <c r="F1081">
        <v>1</v>
      </c>
      <c r="G1081">
        <f t="shared" si="64"/>
        <v>1</v>
      </c>
      <c r="H1081">
        <v>227.28</v>
      </c>
      <c r="I1081" s="14">
        <f t="shared" si="65"/>
        <v>227.28</v>
      </c>
      <c r="J1081">
        <v>0.13</v>
      </c>
      <c r="K1081" s="7">
        <f t="shared" si="66"/>
        <v>0.13</v>
      </c>
      <c r="L1081" t="s">
        <v>1829</v>
      </c>
      <c r="M1081">
        <v>197.7336</v>
      </c>
      <c r="N1081" s="14">
        <f t="shared" si="67"/>
        <v>227.15</v>
      </c>
      <c r="O1081" t="str">
        <f>VLOOKUP(E1081,Store_Dim!$A$1:$E$21,3,FALSE)</f>
        <v>North</v>
      </c>
    </row>
    <row r="1082" spans="1:15" x14ac:dyDescent="0.3">
      <c r="A1082" t="s">
        <v>2906</v>
      </c>
      <c r="B1082" s="2">
        <v>45361</v>
      </c>
      <c r="C1082" t="s">
        <v>195</v>
      </c>
      <c r="D1082" t="s">
        <v>1549</v>
      </c>
      <c r="E1082" t="s">
        <v>1807</v>
      </c>
      <c r="F1082">
        <v>4</v>
      </c>
      <c r="G1082">
        <f t="shared" si="64"/>
        <v>4</v>
      </c>
      <c r="H1082">
        <v>127.58</v>
      </c>
      <c r="I1082" s="14">
        <f t="shared" si="65"/>
        <v>127.58</v>
      </c>
      <c r="J1082">
        <v>0.15</v>
      </c>
      <c r="K1082" s="7">
        <f t="shared" si="66"/>
        <v>0.15</v>
      </c>
      <c r="L1082" t="s">
        <v>1824</v>
      </c>
      <c r="M1082">
        <v>433.77199999999999</v>
      </c>
      <c r="N1082" s="14">
        <f t="shared" si="67"/>
        <v>510.17</v>
      </c>
      <c r="O1082" t="str">
        <f>VLOOKUP(E1082,Store_Dim!$A$1:$E$21,3,FALSE)</f>
        <v>North</v>
      </c>
    </row>
    <row r="1083" spans="1:15" x14ac:dyDescent="0.3">
      <c r="A1083" t="s">
        <v>2907</v>
      </c>
      <c r="B1083" s="2">
        <v>45702</v>
      </c>
      <c r="C1083" t="s">
        <v>1298</v>
      </c>
      <c r="D1083" t="s">
        <v>1636</v>
      </c>
      <c r="E1083" t="s">
        <v>1766</v>
      </c>
      <c r="F1083">
        <v>1</v>
      </c>
      <c r="G1083">
        <f t="shared" si="64"/>
        <v>1</v>
      </c>
      <c r="H1083">
        <v>793.21</v>
      </c>
      <c r="I1083" s="14">
        <f t="shared" si="65"/>
        <v>793.21</v>
      </c>
      <c r="J1083">
        <v>0.09</v>
      </c>
      <c r="K1083" s="7">
        <f t="shared" si="66"/>
        <v>0.09</v>
      </c>
      <c r="L1083" t="s">
        <v>1824</v>
      </c>
      <c r="M1083">
        <v>721.8211</v>
      </c>
      <c r="N1083" s="14">
        <f t="shared" si="67"/>
        <v>793.12</v>
      </c>
      <c r="O1083" t="str">
        <f>VLOOKUP(E1083,Store_Dim!$A$1:$E$21,3,FALSE)</f>
        <v>North</v>
      </c>
    </row>
    <row r="1084" spans="1:15" x14ac:dyDescent="0.3">
      <c r="A1084" t="s">
        <v>2908</v>
      </c>
      <c r="B1084" s="2">
        <v>45871</v>
      </c>
      <c r="C1084" t="s">
        <v>951</v>
      </c>
      <c r="D1084" t="s">
        <v>1714</v>
      </c>
      <c r="E1084" t="s">
        <v>1794</v>
      </c>
      <c r="F1084">
        <v>3</v>
      </c>
      <c r="G1084">
        <f t="shared" si="64"/>
        <v>3</v>
      </c>
      <c r="H1084">
        <v>435.61</v>
      </c>
      <c r="I1084" s="14">
        <f t="shared" si="65"/>
        <v>435.61</v>
      </c>
      <c r="J1084">
        <v>0.03</v>
      </c>
      <c r="K1084" s="7">
        <f t="shared" si="66"/>
        <v>0.03</v>
      </c>
      <c r="L1084" t="s">
        <v>1826</v>
      </c>
      <c r="M1084">
        <v>1267.6251</v>
      </c>
      <c r="N1084" s="14">
        <f t="shared" si="67"/>
        <v>1306.8</v>
      </c>
      <c r="O1084" t="str">
        <f>VLOOKUP(E1084,Store_Dim!$A$1:$E$21,3,FALSE)</f>
        <v>North</v>
      </c>
    </row>
    <row r="1085" spans="1:15" x14ac:dyDescent="0.3">
      <c r="A1085" t="s">
        <v>2909</v>
      </c>
      <c r="B1085" s="2">
        <v>45531</v>
      </c>
      <c r="C1085" t="s">
        <v>1202</v>
      </c>
      <c r="D1085" t="s">
        <v>1606</v>
      </c>
      <c r="E1085" t="s">
        <v>1804</v>
      </c>
      <c r="F1085">
        <v>1</v>
      </c>
      <c r="G1085">
        <f t="shared" si="64"/>
        <v>1</v>
      </c>
      <c r="H1085">
        <v>850.06</v>
      </c>
      <c r="I1085" s="14">
        <f t="shared" si="65"/>
        <v>850.06</v>
      </c>
      <c r="J1085">
        <v>0.28999999999999998</v>
      </c>
      <c r="K1085" s="7">
        <f t="shared" si="66"/>
        <v>0.28999999999999998</v>
      </c>
      <c r="L1085" t="s">
        <v>1826</v>
      </c>
      <c r="M1085">
        <v>603.54259999999988</v>
      </c>
      <c r="N1085" s="14">
        <f t="shared" si="67"/>
        <v>849.77</v>
      </c>
      <c r="O1085" t="str">
        <f>VLOOKUP(E1085,Store_Dim!$A$1:$E$21,3,FALSE)</f>
        <v>West</v>
      </c>
    </row>
    <row r="1086" spans="1:15" x14ac:dyDescent="0.3">
      <c r="A1086" t="s">
        <v>2910</v>
      </c>
      <c r="B1086" s="2">
        <v>45330</v>
      </c>
      <c r="C1086" t="s">
        <v>1089</v>
      </c>
      <c r="D1086" t="s">
        <v>1580</v>
      </c>
      <c r="E1086" t="s">
        <v>1804</v>
      </c>
      <c r="F1086">
        <v>2</v>
      </c>
      <c r="G1086">
        <f t="shared" si="64"/>
        <v>2</v>
      </c>
      <c r="H1086">
        <v>753.92</v>
      </c>
      <c r="I1086" s="14">
        <f t="shared" si="65"/>
        <v>753.92</v>
      </c>
      <c r="J1086">
        <v>0.17</v>
      </c>
      <c r="K1086" s="7">
        <f t="shared" si="66"/>
        <v>0.17</v>
      </c>
      <c r="L1086" t="s">
        <v>1826</v>
      </c>
      <c r="M1086">
        <v>1251.5072</v>
      </c>
      <c r="N1086" s="14">
        <f t="shared" si="67"/>
        <v>1507.6699999999998</v>
      </c>
      <c r="O1086" t="str">
        <f>VLOOKUP(E1086,Store_Dim!$A$1:$E$21,3,FALSE)</f>
        <v>West</v>
      </c>
    </row>
    <row r="1087" spans="1:15" x14ac:dyDescent="0.3">
      <c r="A1087" t="s">
        <v>2911</v>
      </c>
      <c r="B1087" s="2">
        <v>45311</v>
      </c>
      <c r="C1087" t="s">
        <v>1501</v>
      </c>
      <c r="D1087" t="s">
        <v>1553</v>
      </c>
      <c r="E1087" t="s">
        <v>1797</v>
      </c>
      <c r="F1087">
        <v>3</v>
      </c>
      <c r="G1087">
        <f t="shared" si="64"/>
        <v>3</v>
      </c>
      <c r="H1087">
        <v>408.99</v>
      </c>
      <c r="I1087" s="14">
        <f t="shared" si="65"/>
        <v>408.99</v>
      </c>
      <c r="J1087">
        <v>0.27</v>
      </c>
      <c r="K1087" s="7">
        <f t="shared" si="66"/>
        <v>0.27</v>
      </c>
      <c r="L1087" t="s">
        <v>1826</v>
      </c>
      <c r="M1087">
        <v>895.68809999999996</v>
      </c>
      <c r="N1087" s="14">
        <f t="shared" si="67"/>
        <v>1226.7</v>
      </c>
      <c r="O1087" t="str">
        <f>VLOOKUP(E1087,Store_Dim!$A$1:$E$21,3,FALSE)</f>
        <v>East</v>
      </c>
    </row>
    <row r="1088" spans="1:15" x14ac:dyDescent="0.3">
      <c r="A1088" t="s">
        <v>2912</v>
      </c>
      <c r="B1088" s="2">
        <v>45567</v>
      </c>
      <c r="C1088" t="s">
        <v>905</v>
      </c>
      <c r="D1088" t="s">
        <v>1662</v>
      </c>
      <c r="E1088" t="s">
        <v>1773</v>
      </c>
      <c r="F1088">
        <v>3</v>
      </c>
      <c r="G1088">
        <f t="shared" si="64"/>
        <v>3</v>
      </c>
      <c r="H1088">
        <v>404.5</v>
      </c>
      <c r="I1088" s="14">
        <f t="shared" si="65"/>
        <v>404.5</v>
      </c>
      <c r="J1088">
        <v>0.22</v>
      </c>
      <c r="K1088" s="7">
        <f t="shared" si="66"/>
        <v>0.22</v>
      </c>
      <c r="L1088" t="s">
        <v>1826</v>
      </c>
      <c r="M1088">
        <v>946.53000000000009</v>
      </c>
      <c r="N1088" s="14">
        <f t="shared" si="67"/>
        <v>1213.28</v>
      </c>
      <c r="O1088" t="str">
        <f>VLOOKUP(E1088,Store_Dim!$A$1:$E$21,3,FALSE)</f>
        <v>North</v>
      </c>
    </row>
    <row r="1089" spans="1:18" x14ac:dyDescent="0.3">
      <c r="A1089" t="s">
        <v>2913</v>
      </c>
      <c r="B1089" s="2">
        <v>45239</v>
      </c>
      <c r="C1089" t="s">
        <v>1187</v>
      </c>
      <c r="D1089" t="s">
        <v>1626</v>
      </c>
      <c r="E1089" t="s">
        <v>1766</v>
      </c>
      <c r="F1089">
        <v>3</v>
      </c>
      <c r="G1089">
        <f t="shared" si="64"/>
        <v>3</v>
      </c>
      <c r="H1089">
        <v>717.81</v>
      </c>
      <c r="I1089" s="14">
        <f t="shared" si="65"/>
        <v>717.81</v>
      </c>
      <c r="J1089">
        <v>0.17</v>
      </c>
      <c r="K1089" s="7">
        <f t="shared" si="66"/>
        <v>0.17</v>
      </c>
      <c r="L1089" t="s">
        <v>1829</v>
      </c>
      <c r="M1089">
        <v>1787.3469</v>
      </c>
      <c r="N1089" s="14">
        <f t="shared" si="67"/>
        <v>2153.2599999999998</v>
      </c>
      <c r="O1089" t="str">
        <f>VLOOKUP(E1089,Store_Dim!$A$1:$E$21,3,FALSE)</f>
        <v>North</v>
      </c>
    </row>
    <row r="1090" spans="1:18" x14ac:dyDescent="0.3">
      <c r="A1090" t="s">
        <v>2914</v>
      </c>
      <c r="B1090" s="2">
        <v>45284</v>
      </c>
      <c r="C1090" t="s">
        <v>803</v>
      </c>
      <c r="D1090" t="s">
        <v>1716</v>
      </c>
      <c r="E1090" t="s">
        <v>1757</v>
      </c>
      <c r="F1090">
        <v>3</v>
      </c>
      <c r="G1090">
        <f t="shared" si="64"/>
        <v>3</v>
      </c>
      <c r="H1090">
        <v>204.77</v>
      </c>
      <c r="I1090" s="14">
        <f t="shared" si="65"/>
        <v>204.77</v>
      </c>
      <c r="J1090">
        <v>0.14000000000000001</v>
      </c>
      <c r="K1090" s="7">
        <f t="shared" si="66"/>
        <v>0.14000000000000001</v>
      </c>
      <c r="L1090" t="s">
        <v>1824</v>
      </c>
      <c r="M1090">
        <v>528.3066</v>
      </c>
      <c r="N1090" s="14">
        <f t="shared" si="67"/>
        <v>614.17000000000007</v>
      </c>
      <c r="O1090" t="str">
        <f>VLOOKUP(E1090,Store_Dim!$A$1:$E$21,3,FALSE)</f>
        <v>North</v>
      </c>
      <c r="Q1090" s="44" t="s">
        <v>4548</v>
      </c>
      <c r="R1090" t="s">
        <v>4556</v>
      </c>
    </row>
    <row r="1091" spans="1:18" x14ac:dyDescent="0.3">
      <c r="A1091" t="s">
        <v>2915</v>
      </c>
      <c r="B1091" s="2">
        <v>45686</v>
      </c>
      <c r="C1091" t="s">
        <v>153</v>
      </c>
      <c r="D1091" t="s">
        <v>1644</v>
      </c>
      <c r="E1091" t="s">
        <v>1810</v>
      </c>
      <c r="F1091">
        <v>4</v>
      </c>
      <c r="G1091">
        <f t="shared" ref="G1091:G1154" si="68">IF(F1091="",1,F1091)</f>
        <v>4</v>
      </c>
      <c r="H1091">
        <v>106.23</v>
      </c>
      <c r="I1091" s="14">
        <f t="shared" ref="I1091:I1154" si="69">IF(ISBLANK(H1091),AVERAGE($H$2:$H$2001),H1091)</f>
        <v>106.23</v>
      </c>
      <c r="J1091">
        <v>0.28000000000000003</v>
      </c>
      <c r="K1091" s="7">
        <f t="shared" ref="K1091:K1154" si="70">IF(ISBLANK(J1091),AVERAGE($J$2:$J$2001),J1091)</f>
        <v>0.28000000000000003</v>
      </c>
      <c r="L1091" t="s">
        <v>1829</v>
      </c>
      <c r="M1091">
        <v>305.94240000000002</v>
      </c>
      <c r="N1091" s="14">
        <f t="shared" ref="N1091:N1154" si="71">(I1091*G1091)-J1091</f>
        <v>424.64000000000004</v>
      </c>
      <c r="O1091" t="str">
        <f>VLOOKUP(E1091,Store_Dim!$A$1:$E$21,3,FALSE)</f>
        <v>East</v>
      </c>
      <c r="Q1091" s="45" t="s">
        <v>1754</v>
      </c>
      <c r="R1091">
        <v>732798.90772158233</v>
      </c>
    </row>
    <row r="1092" spans="1:18" x14ac:dyDescent="0.3">
      <c r="A1092" t="s">
        <v>2916</v>
      </c>
      <c r="B1092" s="2">
        <v>45824</v>
      </c>
      <c r="C1092" t="s">
        <v>1023</v>
      </c>
      <c r="D1092" t="s">
        <v>1680</v>
      </c>
      <c r="E1092" t="s">
        <v>1773</v>
      </c>
      <c r="F1092">
        <v>2</v>
      </c>
      <c r="G1092">
        <f t="shared" si="68"/>
        <v>2</v>
      </c>
      <c r="H1092">
        <v>769.48</v>
      </c>
      <c r="I1092" s="14">
        <f t="shared" si="69"/>
        <v>769.48</v>
      </c>
      <c r="J1092">
        <v>0.11</v>
      </c>
      <c r="K1092" s="7">
        <f t="shared" si="70"/>
        <v>0.11</v>
      </c>
      <c r="L1092" t="s">
        <v>1826</v>
      </c>
      <c r="M1092">
        <v>1369.6744000000001</v>
      </c>
      <c r="N1092" s="14">
        <f t="shared" si="71"/>
        <v>1538.8500000000001</v>
      </c>
      <c r="O1092" t="str">
        <f>VLOOKUP(E1092,Store_Dim!$A$1:$E$21,3,FALSE)</f>
        <v>North</v>
      </c>
      <c r="Q1092" s="50" t="s">
        <v>1752</v>
      </c>
      <c r="R1092">
        <v>97145.530000000042</v>
      </c>
    </row>
    <row r="1093" spans="1:18" x14ac:dyDescent="0.3">
      <c r="A1093" t="s">
        <v>2917</v>
      </c>
      <c r="B1093" s="2">
        <v>45867</v>
      </c>
      <c r="C1093" t="s">
        <v>815</v>
      </c>
      <c r="D1093" t="s">
        <v>1662</v>
      </c>
      <c r="E1093" t="s">
        <v>1797</v>
      </c>
      <c r="F1093">
        <v>2</v>
      </c>
      <c r="G1093">
        <f t="shared" si="68"/>
        <v>2</v>
      </c>
      <c r="H1093">
        <v>714.21</v>
      </c>
      <c r="I1093" s="14">
        <f t="shared" si="69"/>
        <v>714.21</v>
      </c>
      <c r="J1093">
        <v>0.14000000000000001</v>
      </c>
      <c r="K1093" s="7">
        <f t="shared" si="70"/>
        <v>0.14000000000000001</v>
      </c>
      <c r="L1093" t="s">
        <v>1824</v>
      </c>
      <c r="M1093">
        <v>1228.4412</v>
      </c>
      <c r="N1093" s="14">
        <f t="shared" si="71"/>
        <v>1428.28</v>
      </c>
      <c r="O1093" t="str">
        <f>VLOOKUP(E1093,Store_Dim!$A$1:$E$21,3,FALSE)</f>
        <v>East</v>
      </c>
      <c r="Q1093" s="50" t="s">
        <v>1789</v>
      </c>
      <c r="R1093">
        <v>129840.11999999997</v>
      </c>
    </row>
    <row r="1094" spans="1:18" x14ac:dyDescent="0.3">
      <c r="A1094" t="s">
        <v>2918</v>
      </c>
      <c r="B1094" s="2">
        <v>45578</v>
      </c>
      <c r="C1094" t="s">
        <v>863</v>
      </c>
      <c r="D1094" t="s">
        <v>1570</v>
      </c>
      <c r="E1094" t="s">
        <v>1801</v>
      </c>
      <c r="F1094">
        <v>4</v>
      </c>
      <c r="G1094">
        <f t="shared" si="68"/>
        <v>4</v>
      </c>
      <c r="H1094">
        <v>632.24</v>
      </c>
      <c r="I1094" s="14">
        <f t="shared" si="69"/>
        <v>632.24</v>
      </c>
      <c r="J1094">
        <v>0.25</v>
      </c>
      <c r="K1094" s="7">
        <f t="shared" si="70"/>
        <v>0.25</v>
      </c>
      <c r="L1094" t="s">
        <v>1826</v>
      </c>
      <c r="M1094">
        <v>1896.72</v>
      </c>
      <c r="N1094" s="14">
        <f t="shared" si="71"/>
        <v>2528.71</v>
      </c>
      <c r="O1094" t="str">
        <f>VLOOKUP(E1094,Store_Dim!$A$1:$E$21,3,FALSE)</f>
        <v>North</v>
      </c>
      <c r="Q1094" s="50" t="s">
        <v>1797</v>
      </c>
      <c r="R1094">
        <v>137594.26908863292</v>
      </c>
    </row>
    <row r="1095" spans="1:18" x14ac:dyDescent="0.3">
      <c r="A1095" t="s">
        <v>2919</v>
      </c>
      <c r="B1095" s="2">
        <v>45575</v>
      </c>
      <c r="C1095" t="s">
        <v>538</v>
      </c>
      <c r="D1095" t="s">
        <v>1704</v>
      </c>
      <c r="E1095" t="s">
        <v>1766</v>
      </c>
      <c r="F1095">
        <v>2</v>
      </c>
      <c r="G1095">
        <f t="shared" si="68"/>
        <v>2</v>
      </c>
      <c r="H1095">
        <v>845.27</v>
      </c>
      <c r="I1095" s="14">
        <f t="shared" si="69"/>
        <v>845.27</v>
      </c>
      <c r="J1095">
        <v>0.18</v>
      </c>
      <c r="K1095" s="7">
        <f t="shared" si="70"/>
        <v>0.18</v>
      </c>
      <c r="L1095" t="s">
        <v>1826</v>
      </c>
      <c r="M1095">
        <v>1386.2428</v>
      </c>
      <c r="N1095" s="14">
        <f t="shared" si="71"/>
        <v>1690.36</v>
      </c>
      <c r="O1095" t="str">
        <f>VLOOKUP(E1095,Store_Dim!$A$1:$E$21,3,FALSE)</f>
        <v>North</v>
      </c>
      <c r="Q1095" s="50" t="s">
        <v>1810</v>
      </c>
      <c r="R1095">
        <v>123258.38431647469</v>
      </c>
    </row>
    <row r="1096" spans="1:18" x14ac:dyDescent="0.3">
      <c r="A1096" t="s">
        <v>2920</v>
      </c>
      <c r="B1096" s="2">
        <v>45816</v>
      </c>
      <c r="C1096" t="s">
        <v>1527</v>
      </c>
      <c r="D1096" t="s">
        <v>1722</v>
      </c>
      <c r="E1096" t="s">
        <v>1797</v>
      </c>
      <c r="F1096">
        <v>1</v>
      </c>
      <c r="G1096">
        <f t="shared" si="68"/>
        <v>1</v>
      </c>
      <c r="H1096">
        <v>575.94000000000005</v>
      </c>
      <c r="I1096" s="14">
        <f t="shared" si="69"/>
        <v>575.94000000000005</v>
      </c>
      <c r="J1096">
        <v>0.17</v>
      </c>
      <c r="K1096" s="7">
        <f t="shared" si="70"/>
        <v>0.17</v>
      </c>
      <c r="L1096" t="s">
        <v>1824</v>
      </c>
      <c r="M1096">
        <v>478.03019999999998</v>
      </c>
      <c r="N1096" s="14">
        <f t="shared" si="71"/>
        <v>575.7700000000001</v>
      </c>
      <c r="O1096" t="str">
        <f>VLOOKUP(E1096,Store_Dim!$A$1:$E$21,3,FALSE)</f>
        <v>East</v>
      </c>
      <c r="Q1096" s="50" t="s">
        <v>1813</v>
      </c>
      <c r="R1096">
        <v>109963.70999999998</v>
      </c>
    </row>
    <row r="1097" spans="1:18" x14ac:dyDescent="0.3">
      <c r="A1097" t="s">
        <v>2921</v>
      </c>
      <c r="B1097" s="2">
        <v>45620</v>
      </c>
      <c r="C1097" t="s">
        <v>803</v>
      </c>
      <c r="D1097" t="s">
        <v>1716</v>
      </c>
      <c r="E1097" t="s">
        <v>1801</v>
      </c>
      <c r="F1097">
        <v>1</v>
      </c>
      <c r="G1097">
        <f t="shared" si="68"/>
        <v>1</v>
      </c>
      <c r="H1097">
        <v>907.97</v>
      </c>
      <c r="I1097" s="14">
        <f t="shared" si="69"/>
        <v>907.97</v>
      </c>
      <c r="J1097">
        <v>0.26</v>
      </c>
      <c r="K1097" s="7">
        <f t="shared" si="70"/>
        <v>0.26</v>
      </c>
      <c r="L1097" t="s">
        <v>1829</v>
      </c>
      <c r="M1097">
        <v>671.89779999999996</v>
      </c>
      <c r="N1097" s="14">
        <f t="shared" si="71"/>
        <v>907.71</v>
      </c>
      <c r="O1097" t="str">
        <f>VLOOKUP(E1097,Store_Dim!$A$1:$E$21,3,FALSE)</f>
        <v>North</v>
      </c>
      <c r="Q1097" s="50" t="s">
        <v>1776</v>
      </c>
      <c r="R1097">
        <v>134996.89431647473</v>
      </c>
    </row>
    <row r="1098" spans="1:18" x14ac:dyDescent="0.3">
      <c r="A1098" t="s">
        <v>2922</v>
      </c>
      <c r="B1098" s="2">
        <v>45695</v>
      </c>
      <c r="C1098" t="s">
        <v>849</v>
      </c>
      <c r="D1098" t="s">
        <v>1588</v>
      </c>
      <c r="E1098" t="s">
        <v>1794</v>
      </c>
      <c r="F1098">
        <v>1</v>
      </c>
      <c r="G1098">
        <f t="shared" si="68"/>
        <v>1</v>
      </c>
      <c r="H1098">
        <v>99.35</v>
      </c>
      <c r="I1098" s="14">
        <f t="shared" si="69"/>
        <v>99.35</v>
      </c>
      <c r="J1098">
        <v>0.08</v>
      </c>
      <c r="K1098" s="7">
        <f t="shared" si="70"/>
        <v>0.08</v>
      </c>
      <c r="L1098" t="s">
        <v>1829</v>
      </c>
      <c r="M1098">
        <v>91.402000000000001</v>
      </c>
      <c r="N1098" s="14">
        <f t="shared" si="71"/>
        <v>99.27</v>
      </c>
      <c r="O1098" t="str">
        <f>VLOOKUP(E1098,Store_Dim!$A$1:$E$21,3,FALSE)</f>
        <v>North</v>
      </c>
      <c r="Q1098" s="45" t="s">
        <v>1759</v>
      </c>
      <c r="R1098">
        <v>757471.19000000006</v>
      </c>
    </row>
    <row r="1099" spans="1:18" x14ac:dyDescent="0.3">
      <c r="A1099" t="s">
        <v>2923</v>
      </c>
      <c r="B1099" s="2">
        <v>45596</v>
      </c>
      <c r="C1099" t="s">
        <v>261</v>
      </c>
      <c r="D1099" t="s">
        <v>1543</v>
      </c>
      <c r="E1099" t="s">
        <v>1766</v>
      </c>
      <c r="F1099">
        <v>2</v>
      </c>
      <c r="G1099">
        <f t="shared" si="68"/>
        <v>2</v>
      </c>
      <c r="H1099">
        <v>374.42</v>
      </c>
      <c r="I1099" s="14">
        <f t="shared" si="69"/>
        <v>374.42</v>
      </c>
      <c r="J1099">
        <v>0.21</v>
      </c>
      <c r="K1099" s="7">
        <f t="shared" si="70"/>
        <v>0.21</v>
      </c>
      <c r="L1099" t="s">
        <v>1829</v>
      </c>
      <c r="M1099">
        <v>591.58360000000005</v>
      </c>
      <c r="N1099" s="14">
        <f t="shared" si="71"/>
        <v>748.63</v>
      </c>
      <c r="O1099" t="str">
        <f>VLOOKUP(E1099,Store_Dim!$A$1:$E$21,3,FALSE)</f>
        <v>North</v>
      </c>
      <c r="Q1099" s="50" t="s">
        <v>1757</v>
      </c>
      <c r="R1099">
        <v>114592.90000000002</v>
      </c>
    </row>
    <row r="1100" spans="1:18" x14ac:dyDescent="0.3">
      <c r="A1100" t="s">
        <v>2924</v>
      </c>
      <c r="B1100" s="2">
        <v>45869</v>
      </c>
      <c r="C1100" t="s">
        <v>1481</v>
      </c>
      <c r="D1100" t="s">
        <v>1578</v>
      </c>
      <c r="E1100" t="s">
        <v>1801</v>
      </c>
      <c r="F1100">
        <v>3</v>
      </c>
      <c r="G1100">
        <f t="shared" si="68"/>
        <v>3</v>
      </c>
      <c r="H1100">
        <v>248.43</v>
      </c>
      <c r="I1100" s="14">
        <f t="shared" si="69"/>
        <v>248.43</v>
      </c>
      <c r="J1100">
        <v>0.24</v>
      </c>
      <c r="K1100" s="7">
        <f t="shared" si="70"/>
        <v>0.24</v>
      </c>
      <c r="L1100" t="s">
        <v>1829</v>
      </c>
      <c r="M1100">
        <v>566.42039999999997</v>
      </c>
      <c r="N1100" s="14">
        <f t="shared" si="71"/>
        <v>745.05</v>
      </c>
      <c r="O1100" t="str">
        <f>VLOOKUP(E1100,Store_Dim!$A$1:$E$21,3,FALSE)</f>
        <v>North</v>
      </c>
      <c r="Q1100" s="50" t="s">
        <v>1794</v>
      </c>
      <c r="R1100">
        <v>138711.99</v>
      </c>
    </row>
    <row r="1101" spans="1:18" x14ac:dyDescent="0.3">
      <c r="A1101" t="s">
        <v>2925</v>
      </c>
      <c r="B1101" s="2">
        <v>45631</v>
      </c>
      <c r="C1101" t="s">
        <v>1443</v>
      </c>
      <c r="D1101" t="s">
        <v>1718</v>
      </c>
      <c r="E1101" t="s">
        <v>1757</v>
      </c>
      <c r="F1101">
        <v>1</v>
      </c>
      <c r="G1101">
        <f t="shared" si="68"/>
        <v>1</v>
      </c>
      <c r="H1101">
        <v>784.46</v>
      </c>
      <c r="I1101" s="14">
        <f t="shared" si="69"/>
        <v>784.46</v>
      </c>
      <c r="J1101">
        <v>0.14000000000000001</v>
      </c>
      <c r="K1101" s="7">
        <f t="shared" si="70"/>
        <v>0.14000000000000001</v>
      </c>
      <c r="L1101" t="s">
        <v>1829</v>
      </c>
      <c r="M1101">
        <v>674.63560000000007</v>
      </c>
      <c r="N1101" s="14">
        <f t="shared" si="71"/>
        <v>784.32</v>
      </c>
      <c r="O1101" t="str">
        <f>VLOOKUP(E1101,Store_Dim!$A$1:$E$21,3,FALSE)</f>
        <v>North</v>
      </c>
      <c r="Q1101" s="50" t="s">
        <v>1801</v>
      </c>
      <c r="R1101">
        <v>117454.96</v>
      </c>
    </row>
    <row r="1102" spans="1:18" x14ac:dyDescent="0.3">
      <c r="A1102" t="s">
        <v>2926</v>
      </c>
      <c r="B1102" s="2">
        <v>45379</v>
      </c>
      <c r="C1102" t="s">
        <v>827</v>
      </c>
      <c r="D1102" t="s">
        <v>1652</v>
      </c>
      <c r="E1102" t="s">
        <v>1789</v>
      </c>
      <c r="F1102">
        <v>3</v>
      </c>
      <c r="G1102">
        <f t="shared" si="68"/>
        <v>3</v>
      </c>
      <c r="H1102">
        <v>70.88</v>
      </c>
      <c r="I1102" s="14">
        <f t="shared" si="69"/>
        <v>70.88</v>
      </c>
      <c r="J1102">
        <v>0.27</v>
      </c>
      <c r="K1102" s="7">
        <f t="shared" si="70"/>
        <v>0.27</v>
      </c>
      <c r="L1102" t="s">
        <v>1829</v>
      </c>
      <c r="M1102">
        <v>155.22720000000001</v>
      </c>
      <c r="N1102" s="14">
        <f t="shared" si="71"/>
        <v>212.36999999999998</v>
      </c>
      <c r="O1102" t="str">
        <f>VLOOKUP(E1102,Store_Dim!$A$1:$E$21,3,FALSE)</f>
        <v>East</v>
      </c>
      <c r="Q1102" s="50" t="s">
        <v>1807</v>
      </c>
      <c r="R1102">
        <v>143833.83000000002</v>
      </c>
    </row>
    <row r="1103" spans="1:18" x14ac:dyDescent="0.3">
      <c r="A1103" t="s">
        <v>2927</v>
      </c>
      <c r="B1103" s="2">
        <v>45641</v>
      </c>
      <c r="C1103" t="s">
        <v>387</v>
      </c>
      <c r="D1103" t="s">
        <v>1562</v>
      </c>
      <c r="E1103" t="s">
        <v>1757</v>
      </c>
      <c r="F1103">
        <v>3</v>
      </c>
      <c r="G1103">
        <f t="shared" si="68"/>
        <v>3</v>
      </c>
      <c r="H1103">
        <v>324.29000000000002</v>
      </c>
      <c r="I1103" s="14">
        <f t="shared" si="69"/>
        <v>324.29000000000002</v>
      </c>
      <c r="J1103">
        <v>0.16</v>
      </c>
      <c r="K1103" s="7">
        <f t="shared" si="70"/>
        <v>0.16</v>
      </c>
      <c r="L1103" t="s">
        <v>1829</v>
      </c>
      <c r="M1103">
        <v>817.21080000000006</v>
      </c>
      <c r="N1103" s="14">
        <f t="shared" si="71"/>
        <v>972.71000000000015</v>
      </c>
      <c r="O1103" t="str">
        <f>VLOOKUP(E1103,Store_Dim!$A$1:$E$21,3,FALSE)</f>
        <v>North</v>
      </c>
      <c r="Q1103" s="50" t="s">
        <v>1766</v>
      </c>
      <c r="R1103">
        <v>147511.15000000002</v>
      </c>
    </row>
    <row r="1104" spans="1:18" x14ac:dyDescent="0.3">
      <c r="A1104" t="s">
        <v>2928</v>
      </c>
      <c r="B1104" s="2">
        <v>45842</v>
      </c>
      <c r="C1104" t="s">
        <v>478</v>
      </c>
      <c r="D1104" t="s">
        <v>1578</v>
      </c>
      <c r="E1104" t="s">
        <v>1766</v>
      </c>
      <c r="F1104">
        <v>4</v>
      </c>
      <c r="G1104">
        <f t="shared" si="68"/>
        <v>4</v>
      </c>
      <c r="H1104">
        <v>243.92</v>
      </c>
      <c r="I1104" s="14">
        <f t="shared" si="69"/>
        <v>243.92</v>
      </c>
      <c r="J1104">
        <v>0.02</v>
      </c>
      <c r="K1104" s="7">
        <f t="shared" si="70"/>
        <v>0.02</v>
      </c>
      <c r="L1104" t="s">
        <v>1826</v>
      </c>
      <c r="M1104">
        <v>956.16639999999995</v>
      </c>
      <c r="N1104" s="14">
        <f t="shared" si="71"/>
        <v>975.66</v>
      </c>
      <c r="O1104" t="str">
        <f>VLOOKUP(E1104,Store_Dim!$A$1:$E$21,3,FALSE)</f>
        <v>North</v>
      </c>
      <c r="Q1104" s="50" t="s">
        <v>1773</v>
      </c>
      <c r="R1104">
        <v>95366.359999999986</v>
      </c>
    </row>
    <row r="1105" spans="1:18" x14ac:dyDescent="0.3">
      <c r="A1105" t="s">
        <v>2929</v>
      </c>
      <c r="B1105" s="2">
        <v>45257</v>
      </c>
      <c r="C1105" t="s">
        <v>1172</v>
      </c>
      <c r="D1105" t="s">
        <v>1604</v>
      </c>
      <c r="E1105" t="s">
        <v>1797</v>
      </c>
      <c r="F1105">
        <v>1</v>
      </c>
      <c r="G1105">
        <f t="shared" si="68"/>
        <v>1</v>
      </c>
      <c r="H1105">
        <v>664.35</v>
      </c>
      <c r="I1105" s="14">
        <f t="shared" si="69"/>
        <v>664.35</v>
      </c>
      <c r="J1105">
        <v>0</v>
      </c>
      <c r="K1105" s="7">
        <f t="shared" si="70"/>
        <v>0</v>
      </c>
      <c r="L1105" t="s">
        <v>1824</v>
      </c>
      <c r="M1105">
        <v>664.35</v>
      </c>
      <c r="N1105" s="14">
        <f t="shared" si="71"/>
        <v>664.35</v>
      </c>
      <c r="O1105" t="str">
        <f>VLOOKUP(E1105,Store_Dim!$A$1:$E$21,3,FALSE)</f>
        <v>East</v>
      </c>
      <c r="Q1105" s="45" t="s">
        <v>1763</v>
      </c>
      <c r="R1105">
        <v>744228.94</v>
      </c>
    </row>
    <row r="1106" spans="1:18" x14ac:dyDescent="0.3">
      <c r="A1106" t="s">
        <v>2930</v>
      </c>
      <c r="B1106" s="2">
        <v>45468</v>
      </c>
      <c r="C1106" t="s">
        <v>1199</v>
      </c>
      <c r="D1106" t="s">
        <v>1590</v>
      </c>
      <c r="E1106" t="s">
        <v>1789</v>
      </c>
      <c r="F1106">
        <v>2</v>
      </c>
      <c r="G1106">
        <f t="shared" si="68"/>
        <v>2</v>
      </c>
      <c r="H1106">
        <v>218.07</v>
      </c>
      <c r="I1106" s="14">
        <f t="shared" si="69"/>
        <v>218.07</v>
      </c>
      <c r="J1106">
        <v>0.19</v>
      </c>
      <c r="K1106" s="7">
        <f t="shared" si="70"/>
        <v>0.19</v>
      </c>
      <c r="L1106" t="s">
        <v>1826</v>
      </c>
      <c r="M1106">
        <v>353.27339999999998</v>
      </c>
      <c r="N1106" s="14">
        <f t="shared" si="71"/>
        <v>435.95</v>
      </c>
      <c r="O1106" t="str">
        <f>VLOOKUP(E1106,Store_Dim!$A$1:$E$21,3,FALSE)</f>
        <v>East</v>
      </c>
      <c r="Q1106" s="50" t="s">
        <v>1792</v>
      </c>
      <c r="R1106">
        <v>109128.63999999997</v>
      </c>
    </row>
    <row r="1107" spans="1:18" x14ac:dyDescent="0.3">
      <c r="A1107" t="s">
        <v>2931</v>
      </c>
      <c r="B1107" s="2">
        <v>45228</v>
      </c>
      <c r="C1107" t="s">
        <v>1196</v>
      </c>
      <c r="D1107" t="s">
        <v>1578</v>
      </c>
      <c r="E1107" t="s">
        <v>1766</v>
      </c>
      <c r="F1107">
        <v>4</v>
      </c>
      <c r="G1107">
        <f t="shared" si="68"/>
        <v>4</v>
      </c>
      <c r="H1107">
        <v>921.83</v>
      </c>
      <c r="I1107" s="14">
        <f t="shared" si="69"/>
        <v>921.83</v>
      </c>
      <c r="J1107">
        <v>0.27</v>
      </c>
      <c r="K1107" s="7">
        <f t="shared" si="70"/>
        <v>0.27</v>
      </c>
      <c r="L1107" t="s">
        <v>1824</v>
      </c>
      <c r="M1107">
        <v>2691.7435999999998</v>
      </c>
      <c r="N1107" s="14">
        <f t="shared" si="71"/>
        <v>3687.05</v>
      </c>
      <c r="O1107" t="str">
        <f>VLOOKUP(E1107,Store_Dim!$A$1:$E$21,3,FALSE)</f>
        <v>North</v>
      </c>
      <c r="Q1107" s="50" t="s">
        <v>1799</v>
      </c>
      <c r="R1107">
        <v>122885.99000000002</v>
      </c>
    </row>
    <row r="1108" spans="1:18" x14ac:dyDescent="0.3">
      <c r="A1108" t="s">
        <v>2932</v>
      </c>
      <c r="B1108" s="2">
        <v>45661</v>
      </c>
      <c r="C1108" t="s">
        <v>559</v>
      </c>
      <c r="D1108" t="s">
        <v>1648</v>
      </c>
      <c r="E1108" t="s">
        <v>1757</v>
      </c>
      <c r="F1108">
        <v>3</v>
      </c>
      <c r="G1108">
        <f t="shared" si="68"/>
        <v>3</v>
      </c>
      <c r="H1108">
        <v>326.2</v>
      </c>
      <c r="I1108" s="14">
        <f t="shared" si="69"/>
        <v>326.2</v>
      </c>
      <c r="J1108">
        <v>0.22</v>
      </c>
      <c r="K1108" s="7">
        <f t="shared" si="70"/>
        <v>0.22</v>
      </c>
      <c r="L1108" t="s">
        <v>1829</v>
      </c>
      <c r="M1108">
        <v>763.30799999999999</v>
      </c>
      <c r="N1108" s="14">
        <f t="shared" si="71"/>
        <v>978.37999999999988</v>
      </c>
      <c r="O1108" t="str">
        <f>VLOOKUP(E1108,Store_Dim!$A$1:$E$21,3,FALSE)</f>
        <v>North</v>
      </c>
      <c r="Q1108" s="50" t="s">
        <v>1761</v>
      </c>
      <c r="R1108">
        <v>116155.4</v>
      </c>
    </row>
    <row r="1109" spans="1:18" x14ac:dyDescent="0.3">
      <c r="A1109" t="s">
        <v>2933</v>
      </c>
      <c r="B1109" s="2">
        <v>45701</v>
      </c>
      <c r="C1109" t="s">
        <v>1414</v>
      </c>
      <c r="D1109" t="s">
        <v>1582</v>
      </c>
      <c r="E1109" t="s">
        <v>1813</v>
      </c>
      <c r="F1109">
        <v>1</v>
      </c>
      <c r="G1109">
        <f t="shared" si="68"/>
        <v>1</v>
      </c>
      <c r="H1109">
        <v>244.25</v>
      </c>
      <c r="I1109" s="14">
        <f t="shared" si="69"/>
        <v>244.25</v>
      </c>
      <c r="J1109">
        <v>0.09</v>
      </c>
      <c r="K1109" s="7">
        <f t="shared" si="70"/>
        <v>0.09</v>
      </c>
      <c r="L1109" t="s">
        <v>1826</v>
      </c>
      <c r="M1109">
        <v>222.26750000000001</v>
      </c>
      <c r="N1109" s="14">
        <f t="shared" si="71"/>
        <v>244.16</v>
      </c>
      <c r="O1109" t="str">
        <f>VLOOKUP(E1109,Store_Dim!$A$1:$E$21,3,FALSE)</f>
        <v>East</v>
      </c>
      <c r="Q1109" s="50" t="s">
        <v>1769</v>
      </c>
      <c r="R1109">
        <v>144009.60000000001</v>
      </c>
    </row>
    <row r="1110" spans="1:18" x14ac:dyDescent="0.3">
      <c r="A1110" t="s">
        <v>2934</v>
      </c>
      <c r="B1110" s="2">
        <v>45448</v>
      </c>
      <c r="C1110" t="s">
        <v>1154</v>
      </c>
      <c r="D1110" t="s">
        <v>1670</v>
      </c>
      <c r="E1110" t="s">
        <v>1789</v>
      </c>
      <c r="F1110">
        <v>3</v>
      </c>
      <c r="G1110">
        <f t="shared" si="68"/>
        <v>3</v>
      </c>
      <c r="H1110">
        <v>808.87</v>
      </c>
      <c r="I1110" s="14">
        <f t="shared" si="69"/>
        <v>808.87</v>
      </c>
      <c r="J1110">
        <v>0.12</v>
      </c>
      <c r="K1110" s="7">
        <f t="shared" si="70"/>
        <v>0.12</v>
      </c>
      <c r="L1110" t="s">
        <v>1829</v>
      </c>
      <c r="M1110">
        <v>2135.4168</v>
      </c>
      <c r="N1110" s="14">
        <f t="shared" si="71"/>
        <v>2426.4900000000002</v>
      </c>
      <c r="O1110" t="str">
        <f>VLOOKUP(E1110,Store_Dim!$A$1:$E$21,3,FALSE)</f>
        <v>East</v>
      </c>
      <c r="Q1110" s="50" t="s">
        <v>1779</v>
      </c>
      <c r="R1110">
        <v>125499.32999999999</v>
      </c>
    </row>
    <row r="1111" spans="1:18" x14ac:dyDescent="0.3">
      <c r="A1111" t="s">
        <v>2935</v>
      </c>
      <c r="B1111" s="2">
        <v>45387</v>
      </c>
      <c r="C1111" t="s">
        <v>1062</v>
      </c>
      <c r="D1111" t="s">
        <v>1610</v>
      </c>
      <c r="E1111" t="s">
        <v>1761</v>
      </c>
      <c r="F1111">
        <v>3</v>
      </c>
      <c r="G1111">
        <f t="shared" si="68"/>
        <v>3</v>
      </c>
      <c r="H1111">
        <v>826.15</v>
      </c>
      <c r="I1111" s="14">
        <f t="shared" si="69"/>
        <v>826.15</v>
      </c>
      <c r="J1111">
        <v>0</v>
      </c>
      <c r="K1111" s="7">
        <f t="shared" si="70"/>
        <v>0</v>
      </c>
      <c r="L1111" t="s">
        <v>1826</v>
      </c>
      <c r="M1111">
        <v>2478.4499999999998</v>
      </c>
      <c r="N1111" s="14">
        <f t="shared" si="71"/>
        <v>2478.4499999999998</v>
      </c>
      <c r="O1111" t="str">
        <f>VLOOKUP(E1111,Store_Dim!$A$1:$E$21,3,FALSE)</f>
        <v>South</v>
      </c>
      <c r="Q1111" s="50" t="s">
        <v>1786</v>
      </c>
      <c r="R1111">
        <v>126549.98000000001</v>
      </c>
    </row>
    <row r="1112" spans="1:18" x14ac:dyDescent="0.3">
      <c r="A1112" t="s">
        <v>2936</v>
      </c>
      <c r="B1112" s="2">
        <v>45652</v>
      </c>
      <c r="C1112" t="s">
        <v>616</v>
      </c>
      <c r="D1112" t="s">
        <v>1596</v>
      </c>
      <c r="E1112" t="s">
        <v>1813</v>
      </c>
      <c r="F1112">
        <v>3</v>
      </c>
      <c r="G1112">
        <f t="shared" si="68"/>
        <v>3</v>
      </c>
      <c r="H1112">
        <v>631.20000000000005</v>
      </c>
      <c r="I1112" s="14">
        <f t="shared" si="69"/>
        <v>631.20000000000005</v>
      </c>
      <c r="J1112">
        <v>0.24</v>
      </c>
      <c r="K1112" s="7">
        <f t="shared" si="70"/>
        <v>0.24</v>
      </c>
      <c r="L1112" t="s">
        <v>1824</v>
      </c>
      <c r="M1112">
        <v>1439.136</v>
      </c>
      <c r="N1112" s="14">
        <f t="shared" si="71"/>
        <v>1893.3600000000001</v>
      </c>
      <c r="O1112" t="str">
        <f>VLOOKUP(E1112,Store_Dim!$A$1:$E$21,3,FALSE)</f>
        <v>East</v>
      </c>
      <c r="Q1112" s="45" t="s">
        <v>1784</v>
      </c>
      <c r="R1112">
        <v>316567.93999999994</v>
      </c>
    </row>
    <row r="1113" spans="1:18" x14ac:dyDescent="0.3">
      <c r="A1113" t="s">
        <v>2937</v>
      </c>
      <c r="B1113" s="2">
        <v>45316</v>
      </c>
      <c r="C1113" t="s">
        <v>872</v>
      </c>
      <c r="D1113" t="s">
        <v>1664</v>
      </c>
      <c r="E1113" t="s">
        <v>1789</v>
      </c>
      <c r="F1113">
        <v>1</v>
      </c>
      <c r="G1113">
        <f t="shared" si="68"/>
        <v>1</v>
      </c>
      <c r="H1113">
        <v>937.01</v>
      </c>
      <c r="I1113" s="14">
        <f t="shared" si="69"/>
        <v>937.01</v>
      </c>
      <c r="J1113">
        <v>7.0000000000000007E-2</v>
      </c>
      <c r="K1113" s="7">
        <f t="shared" si="70"/>
        <v>7.0000000000000007E-2</v>
      </c>
      <c r="L1113" t="s">
        <v>1824</v>
      </c>
      <c r="M1113">
        <v>871.41929999999991</v>
      </c>
      <c r="N1113" s="14">
        <f t="shared" si="71"/>
        <v>936.93999999999994</v>
      </c>
      <c r="O1113" t="str">
        <f>VLOOKUP(E1113,Store_Dim!$A$1:$E$21,3,FALSE)</f>
        <v>East</v>
      </c>
      <c r="Q1113" s="50" t="s">
        <v>1804</v>
      </c>
      <c r="R1113">
        <v>131216.55000000002</v>
      </c>
    </row>
    <row r="1114" spans="1:18" x14ac:dyDescent="0.3">
      <c r="A1114" t="s">
        <v>2938</v>
      </c>
      <c r="B1114" s="2">
        <v>45316</v>
      </c>
      <c r="C1114" t="s">
        <v>508</v>
      </c>
      <c r="D1114" t="s">
        <v>1694</v>
      </c>
      <c r="E1114" t="s">
        <v>1773</v>
      </c>
      <c r="F1114">
        <v>2</v>
      </c>
      <c r="G1114">
        <f t="shared" si="68"/>
        <v>2</v>
      </c>
      <c r="H1114">
        <v>644</v>
      </c>
      <c r="I1114" s="14">
        <f t="shared" si="69"/>
        <v>644</v>
      </c>
      <c r="J1114">
        <v>0.04</v>
      </c>
      <c r="K1114" s="7">
        <f t="shared" si="70"/>
        <v>0.04</v>
      </c>
      <c r="L1114" t="s">
        <v>1826</v>
      </c>
      <c r="M1114">
        <v>1236.48</v>
      </c>
      <c r="N1114" s="14">
        <f t="shared" si="71"/>
        <v>1287.96</v>
      </c>
      <c r="O1114" t="str">
        <f>VLOOKUP(E1114,Store_Dim!$A$1:$E$21,3,FALSE)</f>
        <v>North</v>
      </c>
      <c r="Q1114" s="50" t="s">
        <v>1782</v>
      </c>
      <c r="R1114">
        <v>185351.38999999993</v>
      </c>
    </row>
    <row r="1115" spans="1:18" x14ac:dyDescent="0.3">
      <c r="A1115" t="s">
        <v>2939</v>
      </c>
      <c r="B1115" s="2">
        <v>45888</v>
      </c>
      <c r="C1115" t="s">
        <v>338</v>
      </c>
      <c r="D1115" t="s">
        <v>1730</v>
      </c>
      <c r="E1115" t="s">
        <v>1773</v>
      </c>
      <c r="F1115">
        <v>3</v>
      </c>
      <c r="G1115">
        <f t="shared" si="68"/>
        <v>3</v>
      </c>
      <c r="H1115">
        <v>629.58000000000004</v>
      </c>
      <c r="I1115" s="14">
        <f t="shared" si="69"/>
        <v>629.58000000000004</v>
      </c>
      <c r="J1115">
        <v>0.05</v>
      </c>
      <c r="K1115" s="7">
        <f t="shared" si="70"/>
        <v>0.05</v>
      </c>
      <c r="L1115" t="s">
        <v>1824</v>
      </c>
      <c r="M1115">
        <v>1794.3030000000001</v>
      </c>
      <c r="N1115" s="14">
        <f t="shared" si="71"/>
        <v>1888.6900000000003</v>
      </c>
      <c r="O1115" t="str">
        <f>VLOOKUP(E1115,Store_Dim!$A$1:$E$21,3,FALSE)</f>
        <v>North</v>
      </c>
      <c r="Q1115" s="45" t="s">
        <v>4567</v>
      </c>
    </row>
    <row r="1116" spans="1:18" x14ac:dyDescent="0.3">
      <c r="A1116" t="s">
        <v>2940</v>
      </c>
      <c r="B1116" s="2">
        <v>45791</v>
      </c>
      <c r="C1116" t="s">
        <v>1437</v>
      </c>
      <c r="D1116" t="s">
        <v>1722</v>
      </c>
      <c r="E1116" t="s">
        <v>1761</v>
      </c>
      <c r="F1116">
        <v>2</v>
      </c>
      <c r="G1116">
        <f t="shared" si="68"/>
        <v>2</v>
      </c>
      <c r="H1116">
        <v>121.52</v>
      </c>
      <c r="I1116" s="14">
        <f t="shared" si="69"/>
        <v>121.52</v>
      </c>
      <c r="J1116">
        <v>0.18</v>
      </c>
      <c r="K1116" s="7">
        <f t="shared" si="70"/>
        <v>0.18</v>
      </c>
      <c r="L1116" t="s">
        <v>1829</v>
      </c>
      <c r="M1116">
        <v>199.2928</v>
      </c>
      <c r="N1116" s="14">
        <f t="shared" si="71"/>
        <v>242.85999999999999</v>
      </c>
      <c r="O1116" t="str">
        <f>VLOOKUP(E1116,Store_Dim!$A$1:$E$21,3,FALSE)</f>
        <v>South</v>
      </c>
      <c r="Q1116" s="50" t="s">
        <v>4567</v>
      </c>
    </row>
    <row r="1117" spans="1:18" x14ac:dyDescent="0.3">
      <c r="A1117" t="s">
        <v>2941</v>
      </c>
      <c r="B1117" s="2">
        <v>45420</v>
      </c>
      <c r="C1117" t="s">
        <v>1249</v>
      </c>
      <c r="D1117" t="s">
        <v>1678</v>
      </c>
      <c r="E1117" t="s">
        <v>1813</v>
      </c>
      <c r="F1117">
        <v>2</v>
      </c>
      <c r="G1117">
        <f t="shared" si="68"/>
        <v>2</v>
      </c>
      <c r="H1117">
        <v>549.83000000000004</v>
      </c>
      <c r="I1117" s="14">
        <f t="shared" si="69"/>
        <v>549.83000000000004</v>
      </c>
      <c r="J1117">
        <v>7.0000000000000007E-2</v>
      </c>
      <c r="K1117" s="7">
        <f t="shared" si="70"/>
        <v>7.0000000000000007E-2</v>
      </c>
      <c r="L1117" t="s">
        <v>1826</v>
      </c>
      <c r="M1117">
        <v>1022.6838</v>
      </c>
      <c r="N1117" s="14">
        <f t="shared" si="71"/>
        <v>1099.5900000000001</v>
      </c>
      <c r="O1117" t="str">
        <f>VLOOKUP(E1117,Store_Dim!$A$1:$E$21,3,FALSE)</f>
        <v>East</v>
      </c>
      <c r="Q1117" s="45" t="s">
        <v>4549</v>
      </c>
      <c r="R1117">
        <v>2551066.9777215822</v>
      </c>
    </row>
    <row r="1118" spans="1:18" x14ac:dyDescent="0.3">
      <c r="A1118" t="s">
        <v>2942</v>
      </c>
      <c r="B1118" s="2">
        <v>45219</v>
      </c>
      <c r="C1118" t="s">
        <v>475</v>
      </c>
      <c r="D1118" t="s">
        <v>1574</v>
      </c>
      <c r="E1118" t="s">
        <v>1782</v>
      </c>
      <c r="F1118">
        <v>3</v>
      </c>
      <c r="G1118">
        <f t="shared" si="68"/>
        <v>3</v>
      </c>
      <c r="H1118">
        <v>278.38</v>
      </c>
      <c r="I1118" s="14">
        <f t="shared" si="69"/>
        <v>278.38</v>
      </c>
      <c r="J1118">
        <v>0.03</v>
      </c>
      <c r="K1118" s="7">
        <f t="shared" si="70"/>
        <v>0.03</v>
      </c>
      <c r="L1118" t="s">
        <v>1824</v>
      </c>
      <c r="M1118">
        <v>810.08579999999995</v>
      </c>
      <c r="N1118" s="14">
        <f t="shared" si="71"/>
        <v>835.11</v>
      </c>
      <c r="O1118" t="str">
        <f>VLOOKUP(E1118,Store_Dim!$A$1:$E$21,3,FALSE)</f>
        <v>West</v>
      </c>
    </row>
    <row r="1119" spans="1:18" x14ac:dyDescent="0.3">
      <c r="A1119" t="s">
        <v>2943</v>
      </c>
      <c r="B1119" s="2">
        <v>45510</v>
      </c>
      <c r="C1119" t="s">
        <v>1355</v>
      </c>
      <c r="D1119" t="s">
        <v>1740</v>
      </c>
      <c r="E1119" t="s">
        <v>1766</v>
      </c>
      <c r="F1119">
        <v>4</v>
      </c>
      <c r="G1119">
        <f t="shared" si="68"/>
        <v>4</v>
      </c>
      <c r="H1119">
        <v>723.66</v>
      </c>
      <c r="I1119" s="14">
        <f t="shared" si="69"/>
        <v>723.66</v>
      </c>
      <c r="J1119">
        <v>0.03</v>
      </c>
      <c r="K1119" s="7">
        <f t="shared" si="70"/>
        <v>0.03</v>
      </c>
      <c r="L1119" t="s">
        <v>1826</v>
      </c>
      <c r="M1119">
        <v>2807.8008</v>
      </c>
      <c r="N1119" s="14">
        <f t="shared" si="71"/>
        <v>2894.6099999999997</v>
      </c>
      <c r="O1119" t="str">
        <f>VLOOKUP(E1119,Store_Dim!$A$1:$E$21,3,FALSE)</f>
        <v>North</v>
      </c>
    </row>
    <row r="1120" spans="1:18" x14ac:dyDescent="0.3">
      <c r="A1120" t="s">
        <v>2944</v>
      </c>
      <c r="B1120" s="2">
        <v>45687</v>
      </c>
      <c r="C1120" t="s">
        <v>669</v>
      </c>
      <c r="D1120" t="s">
        <v>1692</v>
      </c>
      <c r="E1120" t="s">
        <v>1786</v>
      </c>
      <c r="F1120">
        <v>1</v>
      </c>
      <c r="G1120">
        <f t="shared" si="68"/>
        <v>1</v>
      </c>
      <c r="H1120">
        <v>724.74</v>
      </c>
      <c r="I1120" s="14">
        <f t="shared" si="69"/>
        <v>724.74</v>
      </c>
      <c r="J1120">
        <v>0.15</v>
      </c>
      <c r="K1120" s="7">
        <f t="shared" si="70"/>
        <v>0.15</v>
      </c>
      <c r="L1120" t="s">
        <v>1826</v>
      </c>
      <c r="M1120">
        <v>616.029</v>
      </c>
      <c r="N1120" s="14">
        <f t="shared" si="71"/>
        <v>724.59</v>
      </c>
      <c r="O1120" t="str">
        <f>VLOOKUP(E1120,Store_Dim!$A$1:$E$21,3,FALSE)</f>
        <v>South</v>
      </c>
    </row>
    <row r="1121" spans="1:15" x14ac:dyDescent="0.3">
      <c r="A1121" t="s">
        <v>2945</v>
      </c>
      <c r="B1121" s="2">
        <v>45271</v>
      </c>
      <c r="C1121" t="s">
        <v>1405</v>
      </c>
      <c r="D1121" t="s">
        <v>1590</v>
      </c>
      <c r="E1121" t="s">
        <v>1769</v>
      </c>
      <c r="F1121">
        <v>2</v>
      </c>
      <c r="G1121">
        <f t="shared" si="68"/>
        <v>2</v>
      </c>
      <c r="H1121">
        <v>961.84</v>
      </c>
      <c r="I1121" s="14">
        <f t="shared" si="69"/>
        <v>961.84</v>
      </c>
      <c r="J1121">
        <v>0.25</v>
      </c>
      <c r="K1121" s="7">
        <f t="shared" si="70"/>
        <v>0.25</v>
      </c>
      <c r="L1121" t="s">
        <v>1826</v>
      </c>
      <c r="M1121">
        <v>1442.76</v>
      </c>
      <c r="N1121" s="14">
        <f t="shared" si="71"/>
        <v>1923.43</v>
      </c>
      <c r="O1121" t="str">
        <f>VLOOKUP(E1121,Store_Dim!$A$1:$E$21,3,FALSE)</f>
        <v>South</v>
      </c>
    </row>
    <row r="1122" spans="1:15" x14ac:dyDescent="0.3">
      <c r="A1122" t="s">
        <v>2946</v>
      </c>
      <c r="B1122" s="2">
        <v>45446</v>
      </c>
      <c r="C1122" t="s">
        <v>89</v>
      </c>
      <c r="D1122" t="s">
        <v>1622</v>
      </c>
      <c r="E1122" t="s">
        <v>1804</v>
      </c>
      <c r="F1122">
        <v>4</v>
      </c>
      <c r="G1122">
        <f t="shared" si="68"/>
        <v>4</v>
      </c>
      <c r="H1122">
        <v>21.12</v>
      </c>
      <c r="I1122" s="14">
        <f t="shared" si="69"/>
        <v>21.12</v>
      </c>
      <c r="J1122">
        <v>0.18</v>
      </c>
      <c r="K1122" s="7">
        <f t="shared" si="70"/>
        <v>0.18</v>
      </c>
      <c r="L1122" t="s">
        <v>1829</v>
      </c>
      <c r="M1122">
        <v>69.273600000000002</v>
      </c>
      <c r="N1122" s="14">
        <f t="shared" si="71"/>
        <v>84.3</v>
      </c>
      <c r="O1122" t="str">
        <f>VLOOKUP(E1122,Store_Dim!$A$1:$E$21,3,FALSE)</f>
        <v>West</v>
      </c>
    </row>
    <row r="1123" spans="1:15" x14ac:dyDescent="0.3">
      <c r="A1123" t="s">
        <v>2947</v>
      </c>
      <c r="B1123" s="2">
        <v>45579</v>
      </c>
      <c r="C1123" t="s">
        <v>1005</v>
      </c>
      <c r="D1123" t="s">
        <v>1543</v>
      </c>
      <c r="E1123" t="s">
        <v>1769</v>
      </c>
      <c r="F1123">
        <v>3</v>
      </c>
      <c r="G1123">
        <f t="shared" si="68"/>
        <v>3</v>
      </c>
      <c r="H1123">
        <v>819.93</v>
      </c>
      <c r="I1123" s="14">
        <f t="shared" si="69"/>
        <v>819.93</v>
      </c>
      <c r="J1123">
        <v>0.08</v>
      </c>
      <c r="K1123" s="7">
        <f t="shared" si="70"/>
        <v>0.08</v>
      </c>
      <c r="L1123" t="s">
        <v>1826</v>
      </c>
      <c r="M1123">
        <v>2263.0068000000001</v>
      </c>
      <c r="N1123" s="14">
        <f t="shared" si="71"/>
        <v>2459.71</v>
      </c>
      <c r="O1123" t="str">
        <f>VLOOKUP(E1123,Store_Dim!$A$1:$E$21,3,FALSE)</f>
        <v>South</v>
      </c>
    </row>
    <row r="1124" spans="1:15" x14ac:dyDescent="0.3">
      <c r="A1124" t="s">
        <v>2948</v>
      </c>
      <c r="B1124" s="2">
        <v>45725</v>
      </c>
      <c r="C1124" t="s">
        <v>932</v>
      </c>
      <c r="D1124" t="s">
        <v>1632</v>
      </c>
      <c r="E1124" t="s">
        <v>1752</v>
      </c>
      <c r="F1124">
        <v>2</v>
      </c>
      <c r="G1124">
        <f t="shared" si="68"/>
        <v>2</v>
      </c>
      <c r="H1124">
        <v>700.95</v>
      </c>
      <c r="I1124" s="14">
        <f t="shared" si="69"/>
        <v>700.95</v>
      </c>
      <c r="J1124">
        <v>0.18</v>
      </c>
      <c r="K1124" s="7">
        <f t="shared" si="70"/>
        <v>0.18</v>
      </c>
      <c r="L1124" t="s">
        <v>1824</v>
      </c>
      <c r="M1124">
        <v>1149.558</v>
      </c>
      <c r="N1124" s="14">
        <f t="shared" si="71"/>
        <v>1401.72</v>
      </c>
      <c r="O1124" t="str">
        <f>VLOOKUP(E1124,Store_Dim!$A$1:$E$21,3,FALSE)</f>
        <v>East</v>
      </c>
    </row>
    <row r="1125" spans="1:15" x14ac:dyDescent="0.3">
      <c r="A1125" t="s">
        <v>2949</v>
      </c>
      <c r="B1125" s="2">
        <v>45910</v>
      </c>
      <c r="C1125" t="s">
        <v>478</v>
      </c>
      <c r="D1125" t="s">
        <v>1582</v>
      </c>
      <c r="E1125" t="s">
        <v>1799</v>
      </c>
      <c r="F1125">
        <v>2</v>
      </c>
      <c r="G1125">
        <f t="shared" si="68"/>
        <v>2</v>
      </c>
      <c r="H1125">
        <v>456.38</v>
      </c>
      <c r="I1125" s="14">
        <f t="shared" si="69"/>
        <v>456.38</v>
      </c>
      <c r="J1125">
        <v>0.12</v>
      </c>
      <c r="K1125" s="7">
        <f t="shared" si="70"/>
        <v>0.12</v>
      </c>
      <c r="L1125" t="s">
        <v>1824</v>
      </c>
      <c r="M1125">
        <v>803.22879999999998</v>
      </c>
      <c r="N1125" s="14">
        <f t="shared" si="71"/>
        <v>912.64</v>
      </c>
      <c r="O1125" t="str">
        <f>VLOOKUP(E1125,Store_Dim!$A$1:$E$21,3,FALSE)</f>
        <v>South</v>
      </c>
    </row>
    <row r="1126" spans="1:15" x14ac:dyDescent="0.3">
      <c r="A1126" t="s">
        <v>2950</v>
      </c>
      <c r="B1126" s="2">
        <v>45447</v>
      </c>
      <c r="C1126" t="s">
        <v>1130</v>
      </c>
      <c r="D1126" t="s">
        <v>1700</v>
      </c>
      <c r="E1126" t="s">
        <v>1799</v>
      </c>
      <c r="F1126">
        <v>3</v>
      </c>
      <c r="G1126">
        <f t="shared" si="68"/>
        <v>3</v>
      </c>
      <c r="H1126">
        <v>291.05</v>
      </c>
      <c r="I1126" s="14">
        <f t="shared" si="69"/>
        <v>291.05</v>
      </c>
      <c r="J1126">
        <v>0.3</v>
      </c>
      <c r="K1126" s="7">
        <f t="shared" si="70"/>
        <v>0.3</v>
      </c>
      <c r="L1126" t="s">
        <v>1824</v>
      </c>
      <c r="M1126">
        <v>611.20500000000004</v>
      </c>
      <c r="N1126" s="14">
        <f t="shared" si="71"/>
        <v>872.85000000000014</v>
      </c>
      <c r="O1126" t="str">
        <f>VLOOKUP(E1126,Store_Dim!$A$1:$E$21,3,FALSE)</f>
        <v>South</v>
      </c>
    </row>
    <row r="1127" spans="1:15" x14ac:dyDescent="0.3">
      <c r="A1127" t="s">
        <v>2951</v>
      </c>
      <c r="B1127" s="2">
        <v>45307</v>
      </c>
      <c r="C1127" t="s">
        <v>749</v>
      </c>
      <c r="D1127" t="s">
        <v>1738</v>
      </c>
      <c r="E1127" t="s">
        <v>1801</v>
      </c>
      <c r="F1127">
        <v>2</v>
      </c>
      <c r="G1127">
        <f t="shared" si="68"/>
        <v>2</v>
      </c>
      <c r="H1127">
        <v>463.52</v>
      </c>
      <c r="I1127" s="14">
        <f t="shared" si="69"/>
        <v>463.52</v>
      </c>
      <c r="J1127">
        <v>0.27</v>
      </c>
      <c r="K1127" s="7">
        <f t="shared" si="70"/>
        <v>0.27</v>
      </c>
      <c r="L1127" t="s">
        <v>1826</v>
      </c>
      <c r="M1127">
        <v>676.73919999999998</v>
      </c>
      <c r="N1127" s="14">
        <f t="shared" si="71"/>
        <v>926.77</v>
      </c>
      <c r="O1127" t="str">
        <f>VLOOKUP(E1127,Store_Dim!$A$1:$E$21,3,FALSE)</f>
        <v>North</v>
      </c>
    </row>
    <row r="1128" spans="1:15" x14ac:dyDescent="0.3">
      <c r="A1128" t="s">
        <v>2952</v>
      </c>
      <c r="B1128" s="2">
        <v>45653</v>
      </c>
      <c r="C1128" t="s">
        <v>1184</v>
      </c>
      <c r="D1128" t="s">
        <v>1543</v>
      </c>
      <c r="E1128" t="s">
        <v>1807</v>
      </c>
      <c r="F1128">
        <v>3</v>
      </c>
      <c r="G1128">
        <f t="shared" si="68"/>
        <v>3</v>
      </c>
      <c r="H1128">
        <v>241.64</v>
      </c>
      <c r="I1128" s="14">
        <f t="shared" si="69"/>
        <v>241.64</v>
      </c>
      <c r="J1128">
        <v>0.28999999999999998</v>
      </c>
      <c r="K1128" s="7">
        <f t="shared" si="70"/>
        <v>0.28999999999999998</v>
      </c>
      <c r="L1128" t="s">
        <v>1826</v>
      </c>
      <c r="M1128">
        <v>514.69319999999993</v>
      </c>
      <c r="N1128" s="14">
        <f t="shared" si="71"/>
        <v>724.63</v>
      </c>
      <c r="O1128" t="str">
        <f>VLOOKUP(E1128,Store_Dim!$A$1:$E$21,3,FALSE)</f>
        <v>North</v>
      </c>
    </row>
    <row r="1129" spans="1:15" x14ac:dyDescent="0.3">
      <c r="A1129" t="s">
        <v>2953</v>
      </c>
      <c r="B1129" s="2">
        <v>45817</v>
      </c>
      <c r="C1129" t="s">
        <v>1487</v>
      </c>
      <c r="D1129" t="s">
        <v>1608</v>
      </c>
      <c r="E1129" t="s">
        <v>1789</v>
      </c>
      <c r="F1129">
        <v>2</v>
      </c>
      <c r="G1129">
        <f t="shared" si="68"/>
        <v>2</v>
      </c>
      <c r="H1129">
        <v>47.86</v>
      </c>
      <c r="I1129" s="14">
        <f t="shared" si="69"/>
        <v>47.86</v>
      </c>
      <c r="J1129">
        <v>0.03</v>
      </c>
      <c r="K1129" s="7">
        <f t="shared" si="70"/>
        <v>0.03</v>
      </c>
      <c r="L1129" t="s">
        <v>1826</v>
      </c>
      <c r="M1129">
        <v>92.848399999999998</v>
      </c>
      <c r="N1129" s="14">
        <f t="shared" si="71"/>
        <v>95.69</v>
      </c>
      <c r="O1129" t="str">
        <f>VLOOKUP(E1129,Store_Dim!$A$1:$E$21,3,FALSE)</f>
        <v>East</v>
      </c>
    </row>
    <row r="1130" spans="1:15" x14ac:dyDescent="0.3">
      <c r="A1130" t="s">
        <v>2954</v>
      </c>
      <c r="B1130" s="2">
        <v>45509</v>
      </c>
      <c r="C1130" t="s">
        <v>1080</v>
      </c>
      <c r="D1130" t="s">
        <v>1732</v>
      </c>
      <c r="E1130" t="s">
        <v>1766</v>
      </c>
      <c r="F1130">
        <v>1</v>
      </c>
      <c r="G1130">
        <f t="shared" si="68"/>
        <v>1</v>
      </c>
      <c r="H1130">
        <v>805.07</v>
      </c>
      <c r="I1130" s="14">
        <f t="shared" si="69"/>
        <v>805.07</v>
      </c>
      <c r="J1130">
        <v>0.06</v>
      </c>
      <c r="K1130" s="7">
        <f t="shared" si="70"/>
        <v>0.06</v>
      </c>
      <c r="L1130" t="s">
        <v>1829</v>
      </c>
      <c r="M1130">
        <v>756.76580000000001</v>
      </c>
      <c r="N1130" s="14">
        <f t="shared" si="71"/>
        <v>805.0100000000001</v>
      </c>
      <c r="O1130" t="str">
        <f>VLOOKUP(E1130,Store_Dim!$A$1:$E$21,3,FALSE)</f>
        <v>North</v>
      </c>
    </row>
    <row r="1131" spans="1:15" x14ac:dyDescent="0.3">
      <c r="A1131" t="s">
        <v>2955</v>
      </c>
      <c r="B1131" s="2">
        <v>45753</v>
      </c>
      <c r="C1131" t="s">
        <v>1166</v>
      </c>
      <c r="D1131" t="s">
        <v>1616</v>
      </c>
      <c r="E1131" t="s">
        <v>1757</v>
      </c>
      <c r="F1131">
        <v>3</v>
      </c>
      <c r="G1131">
        <f t="shared" si="68"/>
        <v>3</v>
      </c>
      <c r="H1131">
        <v>848.48</v>
      </c>
      <c r="I1131" s="14">
        <f t="shared" si="69"/>
        <v>848.48</v>
      </c>
      <c r="J1131">
        <v>0</v>
      </c>
      <c r="K1131" s="7">
        <f t="shared" si="70"/>
        <v>0</v>
      </c>
      <c r="L1131" t="s">
        <v>1829</v>
      </c>
      <c r="M1131">
        <v>2545.44</v>
      </c>
      <c r="N1131" s="14">
        <f t="shared" si="71"/>
        <v>2545.44</v>
      </c>
      <c r="O1131" t="str">
        <f>VLOOKUP(E1131,Store_Dim!$A$1:$E$21,3,FALSE)</f>
        <v>North</v>
      </c>
    </row>
    <row r="1132" spans="1:15" x14ac:dyDescent="0.3">
      <c r="A1132" t="s">
        <v>2956</v>
      </c>
      <c r="B1132" s="2">
        <v>45512</v>
      </c>
      <c r="C1132" t="s">
        <v>782</v>
      </c>
      <c r="D1132" t="s">
        <v>1654</v>
      </c>
      <c r="E1132" t="s">
        <v>1782</v>
      </c>
      <c r="F1132">
        <v>2</v>
      </c>
      <c r="G1132">
        <f t="shared" si="68"/>
        <v>2</v>
      </c>
      <c r="H1132">
        <v>568.95000000000005</v>
      </c>
      <c r="I1132" s="14">
        <f t="shared" si="69"/>
        <v>568.95000000000005</v>
      </c>
      <c r="J1132">
        <v>0.22</v>
      </c>
      <c r="K1132" s="7">
        <f t="shared" si="70"/>
        <v>0.22</v>
      </c>
      <c r="L1132" t="s">
        <v>1824</v>
      </c>
      <c r="M1132">
        <v>887.56200000000013</v>
      </c>
      <c r="N1132" s="14">
        <f t="shared" si="71"/>
        <v>1137.68</v>
      </c>
      <c r="O1132" t="str">
        <f>VLOOKUP(E1132,Store_Dim!$A$1:$E$21,3,FALSE)</f>
        <v>West</v>
      </c>
    </row>
    <row r="1133" spans="1:15" x14ac:dyDescent="0.3">
      <c r="A1133" t="s">
        <v>2957</v>
      </c>
      <c r="B1133" s="2">
        <v>45764</v>
      </c>
      <c r="C1133" t="s">
        <v>541</v>
      </c>
      <c r="D1133" t="s">
        <v>1654</v>
      </c>
      <c r="E1133" t="s">
        <v>1792</v>
      </c>
      <c r="F1133">
        <v>3</v>
      </c>
      <c r="G1133">
        <f t="shared" si="68"/>
        <v>3</v>
      </c>
      <c r="H1133">
        <v>269.83999999999997</v>
      </c>
      <c r="I1133" s="14">
        <f t="shared" si="69"/>
        <v>269.83999999999997</v>
      </c>
      <c r="J1133">
        <v>0.05</v>
      </c>
      <c r="K1133" s="7">
        <f t="shared" si="70"/>
        <v>0.05</v>
      </c>
      <c r="L1133" t="s">
        <v>1826</v>
      </c>
      <c r="M1133">
        <v>769.04399999999998</v>
      </c>
      <c r="N1133" s="14">
        <f t="shared" si="71"/>
        <v>809.47</v>
      </c>
      <c r="O1133" t="str">
        <f>VLOOKUP(E1133,Store_Dim!$A$1:$E$21,3,FALSE)</f>
        <v>South</v>
      </c>
    </row>
    <row r="1134" spans="1:15" x14ac:dyDescent="0.3">
      <c r="A1134" t="s">
        <v>2958</v>
      </c>
      <c r="B1134" s="2">
        <v>45746</v>
      </c>
      <c r="C1134" t="s">
        <v>975</v>
      </c>
      <c r="D1134" t="s">
        <v>1672</v>
      </c>
      <c r="E1134" t="s">
        <v>1797</v>
      </c>
      <c r="F1134">
        <v>4</v>
      </c>
      <c r="G1134">
        <f t="shared" si="68"/>
        <v>4</v>
      </c>
      <c r="H1134">
        <v>267.36</v>
      </c>
      <c r="I1134" s="14">
        <f t="shared" si="69"/>
        <v>267.36</v>
      </c>
      <c r="J1134">
        <v>0.27</v>
      </c>
      <c r="K1134" s="7">
        <f t="shared" si="70"/>
        <v>0.27</v>
      </c>
      <c r="L1134" t="s">
        <v>1826</v>
      </c>
      <c r="M1134">
        <v>780.69119999999998</v>
      </c>
      <c r="N1134" s="14">
        <f t="shared" si="71"/>
        <v>1069.17</v>
      </c>
      <c r="O1134" t="str">
        <f>VLOOKUP(E1134,Store_Dim!$A$1:$E$21,3,FALSE)</f>
        <v>East</v>
      </c>
    </row>
    <row r="1135" spans="1:15" x14ac:dyDescent="0.3">
      <c r="A1135" t="s">
        <v>2959</v>
      </c>
      <c r="B1135" s="2">
        <v>45647</v>
      </c>
      <c r="C1135" t="s">
        <v>399</v>
      </c>
      <c r="D1135" t="s">
        <v>1622</v>
      </c>
      <c r="E1135" t="s">
        <v>1757</v>
      </c>
      <c r="F1135">
        <v>1</v>
      </c>
      <c r="G1135">
        <f t="shared" si="68"/>
        <v>1</v>
      </c>
      <c r="H1135">
        <v>438.41</v>
      </c>
      <c r="I1135" s="14">
        <f t="shared" si="69"/>
        <v>438.41</v>
      </c>
      <c r="J1135">
        <v>0.09</v>
      </c>
      <c r="K1135" s="7">
        <f t="shared" si="70"/>
        <v>0.09</v>
      </c>
      <c r="L1135" t="s">
        <v>1824</v>
      </c>
      <c r="M1135">
        <v>398.95310000000012</v>
      </c>
      <c r="N1135" s="14">
        <f t="shared" si="71"/>
        <v>438.32000000000005</v>
      </c>
      <c r="O1135" t="str">
        <f>VLOOKUP(E1135,Store_Dim!$A$1:$E$21,3,FALSE)</f>
        <v>North</v>
      </c>
    </row>
    <row r="1136" spans="1:15" x14ac:dyDescent="0.3">
      <c r="A1136" t="s">
        <v>2960</v>
      </c>
      <c r="B1136" s="2">
        <v>45443</v>
      </c>
      <c r="C1136" t="s">
        <v>547</v>
      </c>
      <c r="D1136" t="s">
        <v>1650</v>
      </c>
      <c r="E1136" t="s">
        <v>1810</v>
      </c>
      <c r="F1136">
        <v>2</v>
      </c>
      <c r="G1136">
        <f t="shared" si="68"/>
        <v>2</v>
      </c>
      <c r="H1136">
        <v>86.72</v>
      </c>
      <c r="I1136" s="14">
        <f t="shared" si="69"/>
        <v>86.72</v>
      </c>
      <c r="J1136">
        <v>0.28000000000000003</v>
      </c>
      <c r="K1136" s="7">
        <f t="shared" si="70"/>
        <v>0.28000000000000003</v>
      </c>
      <c r="L1136" t="s">
        <v>1829</v>
      </c>
      <c r="M1136">
        <v>124.8768</v>
      </c>
      <c r="N1136" s="14">
        <f t="shared" si="71"/>
        <v>173.16</v>
      </c>
      <c r="O1136" t="str">
        <f>VLOOKUP(E1136,Store_Dim!$A$1:$E$21,3,FALSE)</f>
        <v>East</v>
      </c>
    </row>
    <row r="1137" spans="1:15" x14ac:dyDescent="0.3">
      <c r="A1137" t="s">
        <v>2961</v>
      </c>
      <c r="B1137" s="2">
        <v>45722</v>
      </c>
      <c r="C1137" t="s">
        <v>1319</v>
      </c>
      <c r="D1137" t="s">
        <v>1726</v>
      </c>
      <c r="E1137" t="s">
        <v>1776</v>
      </c>
      <c r="F1137">
        <v>4</v>
      </c>
      <c r="G1137">
        <f t="shared" si="68"/>
        <v>4</v>
      </c>
      <c r="H1137">
        <v>630.21</v>
      </c>
      <c r="I1137" s="14">
        <f t="shared" si="69"/>
        <v>630.21</v>
      </c>
      <c r="J1137">
        <v>0.14000000000000001</v>
      </c>
      <c r="K1137" s="7">
        <f t="shared" si="70"/>
        <v>0.14000000000000001</v>
      </c>
      <c r="L1137" t="s">
        <v>1829</v>
      </c>
      <c r="M1137">
        <v>2167.9223999999999</v>
      </c>
      <c r="N1137" s="14">
        <f t="shared" si="71"/>
        <v>2520.7000000000003</v>
      </c>
      <c r="O1137" t="str">
        <f>VLOOKUP(E1137,Store_Dim!$A$1:$E$21,3,FALSE)</f>
        <v>East</v>
      </c>
    </row>
    <row r="1138" spans="1:15" x14ac:dyDescent="0.3">
      <c r="A1138" t="s">
        <v>2962</v>
      </c>
      <c r="B1138" s="2">
        <v>45575</v>
      </c>
      <c r="C1138" t="s">
        <v>1124</v>
      </c>
      <c r="D1138" t="s">
        <v>1666</v>
      </c>
      <c r="E1138" t="s">
        <v>1776</v>
      </c>
      <c r="F1138">
        <v>3</v>
      </c>
      <c r="G1138">
        <f t="shared" si="68"/>
        <v>3</v>
      </c>
      <c r="H1138">
        <v>180.84</v>
      </c>
      <c r="I1138" s="14">
        <f t="shared" si="69"/>
        <v>180.84</v>
      </c>
      <c r="J1138">
        <v>0.03</v>
      </c>
      <c r="K1138" s="7">
        <f t="shared" si="70"/>
        <v>0.03</v>
      </c>
      <c r="L1138" t="s">
        <v>1826</v>
      </c>
      <c r="M1138">
        <v>526.24439999999993</v>
      </c>
      <c r="N1138" s="14">
        <f t="shared" si="71"/>
        <v>542.49</v>
      </c>
      <c r="O1138" t="str">
        <f>VLOOKUP(E1138,Store_Dim!$A$1:$E$21,3,FALSE)</f>
        <v>East</v>
      </c>
    </row>
    <row r="1139" spans="1:15" x14ac:dyDescent="0.3">
      <c r="A1139" t="s">
        <v>2963</v>
      </c>
      <c r="B1139" s="2">
        <v>45441</v>
      </c>
      <c r="C1139" t="s">
        <v>27</v>
      </c>
      <c r="D1139" t="s">
        <v>1676</v>
      </c>
      <c r="E1139" t="s">
        <v>1804</v>
      </c>
      <c r="F1139">
        <v>1</v>
      </c>
      <c r="G1139">
        <f t="shared" si="68"/>
        <v>1</v>
      </c>
      <c r="H1139">
        <v>453.41</v>
      </c>
      <c r="I1139" s="14">
        <f t="shared" si="69"/>
        <v>453.41</v>
      </c>
      <c r="J1139">
        <v>0.04</v>
      </c>
      <c r="K1139" s="7">
        <f t="shared" si="70"/>
        <v>0.04</v>
      </c>
      <c r="L1139" t="s">
        <v>1829</v>
      </c>
      <c r="M1139">
        <v>435.27359999999999</v>
      </c>
      <c r="N1139" s="14">
        <f t="shared" si="71"/>
        <v>453.37</v>
      </c>
      <c r="O1139" t="str">
        <f>VLOOKUP(E1139,Store_Dim!$A$1:$E$21,3,FALSE)</f>
        <v>West</v>
      </c>
    </row>
    <row r="1140" spans="1:15" x14ac:dyDescent="0.3">
      <c r="A1140" t="s">
        <v>2964</v>
      </c>
      <c r="B1140" s="2">
        <v>45940</v>
      </c>
      <c r="C1140" t="s">
        <v>103</v>
      </c>
      <c r="D1140" t="s">
        <v>1650</v>
      </c>
      <c r="E1140" t="s">
        <v>1776</v>
      </c>
      <c r="F1140">
        <v>1</v>
      </c>
      <c r="G1140">
        <f t="shared" si="68"/>
        <v>1</v>
      </c>
      <c r="H1140">
        <v>629.09</v>
      </c>
      <c r="I1140" s="14">
        <f t="shared" si="69"/>
        <v>629.09</v>
      </c>
      <c r="J1140">
        <v>0.02</v>
      </c>
      <c r="K1140" s="7">
        <f t="shared" si="70"/>
        <v>0.02</v>
      </c>
      <c r="L1140" t="s">
        <v>1824</v>
      </c>
      <c r="M1140">
        <v>616.50819999999999</v>
      </c>
      <c r="N1140" s="14">
        <f t="shared" si="71"/>
        <v>629.07000000000005</v>
      </c>
      <c r="O1140" t="str">
        <f>VLOOKUP(E1140,Store_Dim!$A$1:$E$21,3,FALSE)</f>
        <v>East</v>
      </c>
    </row>
    <row r="1141" spans="1:15" x14ac:dyDescent="0.3">
      <c r="A1141" t="s">
        <v>2965</v>
      </c>
      <c r="B1141" s="2">
        <v>45518</v>
      </c>
      <c r="C1141" t="s">
        <v>97</v>
      </c>
      <c r="D1141" t="s">
        <v>1702</v>
      </c>
      <c r="E1141" t="s">
        <v>1761</v>
      </c>
      <c r="F1141">
        <v>2</v>
      </c>
      <c r="G1141">
        <f t="shared" si="68"/>
        <v>2</v>
      </c>
      <c r="H1141">
        <v>257.45</v>
      </c>
      <c r="I1141" s="14">
        <f t="shared" si="69"/>
        <v>257.45</v>
      </c>
      <c r="J1141">
        <v>0</v>
      </c>
      <c r="K1141" s="7">
        <f t="shared" si="70"/>
        <v>0</v>
      </c>
      <c r="L1141" t="s">
        <v>1829</v>
      </c>
      <c r="M1141">
        <v>514.9</v>
      </c>
      <c r="N1141" s="14">
        <f t="shared" si="71"/>
        <v>514.9</v>
      </c>
      <c r="O1141" t="str">
        <f>VLOOKUP(E1141,Store_Dim!$A$1:$E$21,3,FALSE)</f>
        <v>South</v>
      </c>
    </row>
    <row r="1142" spans="1:15" x14ac:dyDescent="0.3">
      <c r="A1142" t="s">
        <v>2966</v>
      </c>
      <c r="B1142" s="2">
        <v>45861</v>
      </c>
      <c r="C1142" t="s">
        <v>592</v>
      </c>
      <c r="D1142" t="s">
        <v>1616</v>
      </c>
      <c r="E1142" t="s">
        <v>1801</v>
      </c>
      <c r="F1142">
        <v>2</v>
      </c>
      <c r="G1142">
        <f t="shared" si="68"/>
        <v>2</v>
      </c>
      <c r="H1142">
        <v>696.61</v>
      </c>
      <c r="I1142" s="14">
        <f t="shared" si="69"/>
        <v>696.61</v>
      </c>
      <c r="J1142">
        <v>0.17</v>
      </c>
      <c r="K1142" s="7">
        <f t="shared" si="70"/>
        <v>0.17</v>
      </c>
      <c r="L1142" t="s">
        <v>1826</v>
      </c>
      <c r="M1142">
        <v>1156.3725999999999</v>
      </c>
      <c r="N1142" s="14">
        <f t="shared" si="71"/>
        <v>1393.05</v>
      </c>
      <c r="O1142" t="str">
        <f>VLOOKUP(E1142,Store_Dim!$A$1:$E$21,3,FALSE)</f>
        <v>North</v>
      </c>
    </row>
    <row r="1143" spans="1:15" x14ac:dyDescent="0.3">
      <c r="A1143" t="s">
        <v>2967</v>
      </c>
      <c r="B1143" s="2">
        <v>45416</v>
      </c>
      <c r="C1143" t="s">
        <v>1166</v>
      </c>
      <c r="D1143" t="s">
        <v>1640</v>
      </c>
      <c r="E1143" t="s">
        <v>1779</v>
      </c>
      <c r="F1143">
        <v>2</v>
      </c>
      <c r="G1143">
        <f t="shared" si="68"/>
        <v>2</v>
      </c>
      <c r="H1143">
        <v>143.79</v>
      </c>
      <c r="I1143" s="14">
        <f t="shared" si="69"/>
        <v>143.79</v>
      </c>
      <c r="J1143">
        <v>0.1</v>
      </c>
      <c r="K1143" s="7">
        <f t="shared" si="70"/>
        <v>0.1</v>
      </c>
      <c r="L1143" t="s">
        <v>1826</v>
      </c>
      <c r="M1143">
        <v>258.822</v>
      </c>
      <c r="N1143" s="14">
        <f t="shared" si="71"/>
        <v>287.47999999999996</v>
      </c>
      <c r="O1143" t="str">
        <f>VLOOKUP(E1143,Store_Dim!$A$1:$E$21,3,FALSE)</f>
        <v>South</v>
      </c>
    </row>
    <row r="1144" spans="1:15" x14ac:dyDescent="0.3">
      <c r="A1144" t="s">
        <v>2968</v>
      </c>
      <c r="B1144" s="2">
        <v>45608</v>
      </c>
      <c r="C1144" t="s">
        <v>937</v>
      </c>
      <c r="D1144" t="s">
        <v>1714</v>
      </c>
      <c r="E1144" t="s">
        <v>1757</v>
      </c>
      <c r="F1144">
        <v>3</v>
      </c>
      <c r="G1144">
        <f t="shared" si="68"/>
        <v>3</v>
      </c>
      <c r="H1144">
        <v>460.93</v>
      </c>
      <c r="I1144" s="14">
        <f t="shared" si="69"/>
        <v>460.93</v>
      </c>
      <c r="J1144">
        <v>0.19</v>
      </c>
      <c r="K1144" s="7">
        <f t="shared" si="70"/>
        <v>0.19</v>
      </c>
      <c r="L1144" t="s">
        <v>1829</v>
      </c>
      <c r="M1144">
        <v>1120.0599</v>
      </c>
      <c r="N1144" s="14">
        <f t="shared" si="71"/>
        <v>1382.6</v>
      </c>
      <c r="O1144" t="str">
        <f>VLOOKUP(E1144,Store_Dim!$A$1:$E$21,3,FALSE)</f>
        <v>North</v>
      </c>
    </row>
    <row r="1145" spans="1:15" x14ac:dyDescent="0.3">
      <c r="A1145" t="s">
        <v>2969</v>
      </c>
      <c r="B1145" s="2">
        <v>45301</v>
      </c>
      <c r="C1145" t="s">
        <v>1533</v>
      </c>
      <c r="D1145" t="s">
        <v>1604</v>
      </c>
      <c r="E1145" t="s">
        <v>1786</v>
      </c>
      <c r="F1145">
        <v>2</v>
      </c>
      <c r="G1145">
        <f t="shared" si="68"/>
        <v>2</v>
      </c>
      <c r="H1145">
        <v>67.55</v>
      </c>
      <c r="I1145" s="14">
        <f t="shared" si="69"/>
        <v>67.55</v>
      </c>
      <c r="J1145">
        <v>0.03</v>
      </c>
      <c r="K1145" s="7">
        <f t="shared" si="70"/>
        <v>0.03</v>
      </c>
      <c r="L1145" t="s">
        <v>1824</v>
      </c>
      <c r="M1145">
        <v>131.047</v>
      </c>
      <c r="N1145" s="14">
        <f t="shared" si="71"/>
        <v>135.07</v>
      </c>
      <c r="O1145" t="str">
        <f>VLOOKUP(E1145,Store_Dim!$A$1:$E$21,3,FALSE)</f>
        <v>South</v>
      </c>
    </row>
    <row r="1146" spans="1:15" x14ac:dyDescent="0.3">
      <c r="A1146" t="s">
        <v>2970</v>
      </c>
      <c r="B1146" s="2">
        <v>45433</v>
      </c>
      <c r="C1146" t="s">
        <v>684</v>
      </c>
      <c r="D1146" t="s">
        <v>1646</v>
      </c>
      <c r="E1146" t="s">
        <v>1757</v>
      </c>
      <c r="F1146">
        <v>3</v>
      </c>
      <c r="G1146">
        <f t="shared" si="68"/>
        <v>3</v>
      </c>
      <c r="H1146">
        <v>803.31</v>
      </c>
      <c r="I1146" s="14">
        <f t="shared" si="69"/>
        <v>803.31</v>
      </c>
      <c r="J1146">
        <v>0.1</v>
      </c>
      <c r="K1146" s="7">
        <f t="shared" si="70"/>
        <v>0.1</v>
      </c>
      <c r="L1146" t="s">
        <v>1826</v>
      </c>
      <c r="M1146">
        <v>2168.9369999999999</v>
      </c>
      <c r="N1146" s="14">
        <f t="shared" si="71"/>
        <v>2409.83</v>
      </c>
      <c r="O1146" t="str">
        <f>VLOOKUP(E1146,Store_Dim!$A$1:$E$21,3,FALSE)</f>
        <v>North</v>
      </c>
    </row>
    <row r="1147" spans="1:15" x14ac:dyDescent="0.3">
      <c r="A1147" t="s">
        <v>2971</v>
      </c>
      <c r="B1147" s="2">
        <v>45821</v>
      </c>
      <c r="C1147" t="s">
        <v>1340</v>
      </c>
      <c r="D1147" t="s">
        <v>1580</v>
      </c>
      <c r="E1147" t="s">
        <v>1797</v>
      </c>
      <c r="F1147">
        <v>4</v>
      </c>
      <c r="G1147">
        <f t="shared" si="68"/>
        <v>4</v>
      </c>
      <c r="H1147">
        <v>254.71</v>
      </c>
      <c r="I1147" s="14">
        <f t="shared" si="69"/>
        <v>254.71</v>
      </c>
      <c r="J1147">
        <v>0.2</v>
      </c>
      <c r="K1147" s="7">
        <f t="shared" si="70"/>
        <v>0.2</v>
      </c>
      <c r="L1147" t="s">
        <v>1829</v>
      </c>
      <c r="M1147">
        <v>815.07200000000012</v>
      </c>
      <c r="N1147" s="14">
        <f t="shared" si="71"/>
        <v>1018.64</v>
      </c>
      <c r="O1147" t="str">
        <f>VLOOKUP(E1147,Store_Dim!$A$1:$E$21,3,FALSE)</f>
        <v>East</v>
      </c>
    </row>
    <row r="1148" spans="1:15" x14ac:dyDescent="0.3">
      <c r="A1148" t="s">
        <v>2972</v>
      </c>
      <c r="B1148" s="2">
        <v>45508</v>
      </c>
      <c r="C1148" t="s">
        <v>195</v>
      </c>
      <c r="D1148" t="s">
        <v>1648</v>
      </c>
      <c r="E1148" t="s">
        <v>1769</v>
      </c>
      <c r="F1148">
        <v>4</v>
      </c>
      <c r="G1148">
        <f t="shared" si="68"/>
        <v>4</v>
      </c>
      <c r="H1148">
        <v>594.89</v>
      </c>
      <c r="I1148" s="14">
        <f t="shared" si="69"/>
        <v>594.89</v>
      </c>
      <c r="J1148">
        <v>0.3</v>
      </c>
      <c r="K1148" s="7">
        <f t="shared" si="70"/>
        <v>0.3</v>
      </c>
      <c r="L1148" t="s">
        <v>1826</v>
      </c>
      <c r="M1148">
        <v>1665.692</v>
      </c>
      <c r="N1148" s="14">
        <f t="shared" si="71"/>
        <v>2379.2599999999998</v>
      </c>
      <c r="O1148" t="str">
        <f>VLOOKUP(E1148,Store_Dim!$A$1:$E$21,3,FALSE)</f>
        <v>South</v>
      </c>
    </row>
    <row r="1149" spans="1:15" x14ac:dyDescent="0.3">
      <c r="A1149" t="s">
        <v>2973</v>
      </c>
      <c r="B1149" s="2">
        <v>45854</v>
      </c>
      <c r="C1149" t="s">
        <v>711</v>
      </c>
      <c r="D1149" t="s">
        <v>1730</v>
      </c>
      <c r="E1149" t="s">
        <v>1752</v>
      </c>
      <c r="F1149">
        <v>2</v>
      </c>
      <c r="G1149">
        <f t="shared" si="68"/>
        <v>2</v>
      </c>
      <c r="H1149">
        <v>844.31</v>
      </c>
      <c r="I1149" s="14">
        <f t="shared" si="69"/>
        <v>844.31</v>
      </c>
      <c r="J1149">
        <v>7.0000000000000007E-2</v>
      </c>
      <c r="K1149" s="7">
        <f t="shared" si="70"/>
        <v>7.0000000000000007E-2</v>
      </c>
      <c r="L1149" t="s">
        <v>1826</v>
      </c>
      <c r="M1149">
        <v>1570.4166</v>
      </c>
      <c r="N1149" s="14">
        <f t="shared" si="71"/>
        <v>1688.55</v>
      </c>
      <c r="O1149" t="str">
        <f>VLOOKUP(E1149,Store_Dim!$A$1:$E$21,3,FALSE)</f>
        <v>East</v>
      </c>
    </row>
    <row r="1150" spans="1:15" x14ac:dyDescent="0.3">
      <c r="A1150" t="s">
        <v>2974</v>
      </c>
      <c r="B1150" s="2">
        <v>45569</v>
      </c>
      <c r="C1150" t="s">
        <v>458</v>
      </c>
      <c r="D1150" t="s">
        <v>1578</v>
      </c>
      <c r="E1150" t="s">
        <v>1776</v>
      </c>
      <c r="F1150">
        <v>4</v>
      </c>
      <c r="G1150">
        <f t="shared" si="68"/>
        <v>4</v>
      </c>
      <c r="H1150">
        <v>101.33</v>
      </c>
      <c r="I1150" s="14">
        <f t="shared" si="69"/>
        <v>101.33</v>
      </c>
      <c r="J1150">
        <v>0</v>
      </c>
      <c r="K1150" s="7">
        <f t="shared" si="70"/>
        <v>0</v>
      </c>
      <c r="L1150" t="s">
        <v>1824</v>
      </c>
      <c r="M1150">
        <v>405.32</v>
      </c>
      <c r="N1150" s="14">
        <f t="shared" si="71"/>
        <v>405.32</v>
      </c>
      <c r="O1150" t="str">
        <f>VLOOKUP(E1150,Store_Dim!$A$1:$E$21,3,FALSE)</f>
        <v>East</v>
      </c>
    </row>
    <row r="1151" spans="1:15" x14ac:dyDescent="0.3">
      <c r="A1151" t="s">
        <v>2975</v>
      </c>
      <c r="B1151" s="2">
        <v>45824</v>
      </c>
      <c r="C1151" t="s">
        <v>449</v>
      </c>
      <c r="D1151" t="s">
        <v>1600</v>
      </c>
      <c r="E1151" t="s">
        <v>1782</v>
      </c>
      <c r="F1151">
        <v>3</v>
      </c>
      <c r="G1151">
        <f t="shared" si="68"/>
        <v>3</v>
      </c>
      <c r="H1151">
        <v>922.56</v>
      </c>
      <c r="I1151" s="14">
        <f t="shared" si="69"/>
        <v>922.56</v>
      </c>
      <c r="J1151">
        <v>0.18</v>
      </c>
      <c r="K1151" s="7">
        <f t="shared" si="70"/>
        <v>0.18</v>
      </c>
      <c r="L1151" t="s">
        <v>1826</v>
      </c>
      <c r="M1151">
        <v>2269.4976000000001</v>
      </c>
      <c r="N1151" s="14">
        <f t="shared" si="71"/>
        <v>2767.5</v>
      </c>
      <c r="O1151" t="str">
        <f>VLOOKUP(E1151,Store_Dim!$A$1:$E$21,3,FALSE)</f>
        <v>West</v>
      </c>
    </row>
    <row r="1152" spans="1:15" x14ac:dyDescent="0.3">
      <c r="A1152" t="s">
        <v>2976</v>
      </c>
      <c r="B1152" s="2">
        <v>45352</v>
      </c>
      <c r="C1152" t="s">
        <v>1340</v>
      </c>
      <c r="D1152" t="s">
        <v>1624</v>
      </c>
      <c r="E1152" t="s">
        <v>1799</v>
      </c>
      <c r="F1152">
        <v>4</v>
      </c>
      <c r="G1152">
        <f t="shared" si="68"/>
        <v>4</v>
      </c>
      <c r="H1152">
        <v>867.19</v>
      </c>
      <c r="I1152" s="14">
        <f t="shared" si="69"/>
        <v>867.19</v>
      </c>
      <c r="J1152">
        <v>7.0000000000000007E-2</v>
      </c>
      <c r="K1152" s="7">
        <f t="shared" si="70"/>
        <v>7.0000000000000007E-2</v>
      </c>
      <c r="L1152" t="s">
        <v>1829</v>
      </c>
      <c r="M1152">
        <v>3225.9468000000002</v>
      </c>
      <c r="N1152" s="14">
        <f t="shared" si="71"/>
        <v>3468.69</v>
      </c>
      <c r="O1152" t="str">
        <f>VLOOKUP(E1152,Store_Dim!$A$1:$E$21,3,FALSE)</f>
        <v>South</v>
      </c>
    </row>
    <row r="1153" spans="1:15" x14ac:dyDescent="0.3">
      <c r="A1153" t="s">
        <v>2977</v>
      </c>
      <c r="B1153" s="2">
        <v>45454</v>
      </c>
      <c r="C1153" t="s">
        <v>36</v>
      </c>
      <c r="D1153" t="s">
        <v>1714</v>
      </c>
      <c r="E1153" t="s">
        <v>1807</v>
      </c>
      <c r="F1153">
        <v>3</v>
      </c>
      <c r="G1153">
        <f t="shared" si="68"/>
        <v>3</v>
      </c>
      <c r="H1153">
        <v>816.87</v>
      </c>
      <c r="I1153" s="14">
        <f t="shared" si="69"/>
        <v>816.87</v>
      </c>
      <c r="J1153">
        <v>0.14000000000000001</v>
      </c>
      <c r="K1153" s="7">
        <f t="shared" si="70"/>
        <v>0.14000000000000001</v>
      </c>
      <c r="L1153" t="s">
        <v>1826</v>
      </c>
      <c r="M1153">
        <v>2107.5246000000002</v>
      </c>
      <c r="N1153" s="14">
        <f t="shared" si="71"/>
        <v>2450.4700000000003</v>
      </c>
      <c r="O1153" t="str">
        <f>VLOOKUP(E1153,Store_Dim!$A$1:$E$21,3,FALSE)</f>
        <v>North</v>
      </c>
    </row>
    <row r="1154" spans="1:15" x14ac:dyDescent="0.3">
      <c r="A1154" t="s">
        <v>2978</v>
      </c>
      <c r="B1154" s="2">
        <v>45924</v>
      </c>
      <c r="C1154" t="s">
        <v>1478</v>
      </c>
      <c r="D1154" t="s">
        <v>1678</v>
      </c>
      <c r="E1154" t="s">
        <v>1766</v>
      </c>
      <c r="F1154">
        <v>3</v>
      </c>
      <c r="G1154">
        <f t="shared" si="68"/>
        <v>3</v>
      </c>
      <c r="H1154">
        <v>258.06</v>
      </c>
      <c r="I1154" s="14">
        <f t="shared" si="69"/>
        <v>258.06</v>
      </c>
      <c r="J1154">
        <v>0</v>
      </c>
      <c r="K1154" s="7">
        <f t="shared" si="70"/>
        <v>0</v>
      </c>
      <c r="L1154" t="s">
        <v>1826</v>
      </c>
      <c r="M1154">
        <v>774.18000000000006</v>
      </c>
      <c r="N1154" s="14">
        <f t="shared" si="71"/>
        <v>774.18000000000006</v>
      </c>
      <c r="O1154" t="str">
        <f>VLOOKUP(E1154,Store_Dim!$A$1:$E$21,3,FALSE)</f>
        <v>North</v>
      </c>
    </row>
    <row r="1155" spans="1:15" x14ac:dyDescent="0.3">
      <c r="A1155" t="s">
        <v>2979</v>
      </c>
      <c r="B1155" s="2">
        <v>45694</v>
      </c>
      <c r="C1155" t="s">
        <v>984</v>
      </c>
      <c r="D1155" t="s">
        <v>1624</v>
      </c>
      <c r="E1155" t="s">
        <v>1799</v>
      </c>
      <c r="F1155">
        <v>2</v>
      </c>
      <c r="G1155">
        <f t="shared" ref="G1155:G1218" si="72">IF(F1155="",1,F1155)</f>
        <v>2</v>
      </c>
      <c r="H1155">
        <v>574.58000000000004</v>
      </c>
      <c r="I1155" s="14">
        <f t="shared" ref="I1155:I1218" si="73">IF(ISBLANK(H1155),AVERAGE($H$2:$H$2001),H1155)</f>
        <v>574.58000000000004</v>
      </c>
      <c r="J1155">
        <v>0.06</v>
      </c>
      <c r="K1155" s="7">
        <f t="shared" ref="K1155:K1218" si="74">IF(ISBLANK(J1155),AVERAGE($J$2:$J$2001),J1155)</f>
        <v>0.06</v>
      </c>
      <c r="L1155" t="s">
        <v>1824</v>
      </c>
      <c r="M1155">
        <v>1080.2103999999999</v>
      </c>
      <c r="N1155" s="14">
        <f t="shared" ref="N1155:N1218" si="75">(I1155*G1155)-J1155</f>
        <v>1149.1000000000001</v>
      </c>
      <c r="O1155" t="str">
        <f>VLOOKUP(E1155,Store_Dim!$A$1:$E$21,3,FALSE)</f>
        <v>South</v>
      </c>
    </row>
    <row r="1156" spans="1:15" x14ac:dyDescent="0.3">
      <c r="A1156" t="s">
        <v>2980</v>
      </c>
      <c r="B1156" s="2">
        <v>45587</v>
      </c>
      <c r="C1156" t="s">
        <v>97</v>
      </c>
      <c r="D1156" t="s">
        <v>1714</v>
      </c>
      <c r="E1156" t="s">
        <v>1776</v>
      </c>
      <c r="F1156">
        <v>2</v>
      </c>
      <c r="G1156">
        <f t="shared" si="72"/>
        <v>2</v>
      </c>
      <c r="H1156">
        <v>472.18</v>
      </c>
      <c r="I1156" s="14">
        <f t="shared" si="73"/>
        <v>472.18</v>
      </c>
      <c r="J1156">
        <v>0.27</v>
      </c>
      <c r="K1156" s="7">
        <f t="shared" si="74"/>
        <v>0.27</v>
      </c>
      <c r="L1156" t="s">
        <v>1826</v>
      </c>
      <c r="M1156">
        <v>689.38279999999997</v>
      </c>
      <c r="N1156" s="14">
        <f t="shared" si="75"/>
        <v>944.09</v>
      </c>
      <c r="O1156" t="str">
        <f>VLOOKUP(E1156,Store_Dim!$A$1:$E$21,3,FALSE)</f>
        <v>East</v>
      </c>
    </row>
    <row r="1157" spans="1:15" x14ac:dyDescent="0.3">
      <c r="A1157" t="s">
        <v>2981</v>
      </c>
      <c r="B1157" s="2">
        <v>45556</v>
      </c>
      <c r="C1157" t="s">
        <v>1068</v>
      </c>
      <c r="D1157" t="s">
        <v>1630</v>
      </c>
      <c r="E1157" t="s">
        <v>1773</v>
      </c>
      <c r="F1157">
        <v>2</v>
      </c>
      <c r="G1157">
        <f t="shared" si="72"/>
        <v>2</v>
      </c>
      <c r="H1157">
        <v>20.47</v>
      </c>
      <c r="I1157" s="14">
        <f t="shared" si="73"/>
        <v>20.47</v>
      </c>
      <c r="J1157">
        <v>0.12</v>
      </c>
      <c r="K1157" s="7">
        <f t="shared" si="74"/>
        <v>0.12</v>
      </c>
      <c r="L1157" t="s">
        <v>1829</v>
      </c>
      <c r="M1157">
        <v>36.027200000000001</v>
      </c>
      <c r="N1157" s="14">
        <f t="shared" si="75"/>
        <v>40.82</v>
      </c>
      <c r="O1157" t="str">
        <f>VLOOKUP(E1157,Store_Dim!$A$1:$E$21,3,FALSE)</f>
        <v>North</v>
      </c>
    </row>
    <row r="1158" spans="1:15" x14ac:dyDescent="0.3">
      <c r="A1158" t="s">
        <v>2982</v>
      </c>
      <c r="B1158" s="2">
        <v>45923</v>
      </c>
      <c r="C1158" t="s">
        <v>100</v>
      </c>
      <c r="D1158" t="s">
        <v>1592</v>
      </c>
      <c r="E1158" t="s">
        <v>1779</v>
      </c>
      <c r="F1158">
        <v>3</v>
      </c>
      <c r="G1158">
        <f t="shared" si="72"/>
        <v>3</v>
      </c>
      <c r="H1158">
        <v>235.41</v>
      </c>
      <c r="I1158" s="14">
        <f t="shared" si="73"/>
        <v>235.41</v>
      </c>
      <c r="J1158">
        <v>0.15</v>
      </c>
      <c r="K1158" s="7">
        <f t="shared" si="74"/>
        <v>0.15</v>
      </c>
      <c r="L1158" t="s">
        <v>1826</v>
      </c>
      <c r="M1158">
        <v>600.29549999999995</v>
      </c>
      <c r="N1158" s="14">
        <f t="shared" si="75"/>
        <v>706.08</v>
      </c>
      <c r="O1158" t="str">
        <f>VLOOKUP(E1158,Store_Dim!$A$1:$E$21,3,FALSE)</f>
        <v>South</v>
      </c>
    </row>
    <row r="1159" spans="1:15" x14ac:dyDescent="0.3">
      <c r="A1159" t="s">
        <v>2983</v>
      </c>
      <c r="B1159" s="2">
        <v>45811</v>
      </c>
      <c r="C1159" t="s">
        <v>740</v>
      </c>
      <c r="D1159" t="s">
        <v>1704</v>
      </c>
      <c r="E1159" t="s">
        <v>1779</v>
      </c>
      <c r="F1159">
        <v>3</v>
      </c>
      <c r="G1159">
        <f t="shared" si="72"/>
        <v>3</v>
      </c>
      <c r="H1159">
        <v>744.9</v>
      </c>
      <c r="I1159" s="14">
        <f t="shared" si="73"/>
        <v>744.9</v>
      </c>
      <c r="J1159">
        <v>0.27</v>
      </c>
      <c r="K1159" s="7">
        <f t="shared" si="74"/>
        <v>0.27</v>
      </c>
      <c r="L1159" t="s">
        <v>1826</v>
      </c>
      <c r="M1159">
        <v>1631.3309999999999</v>
      </c>
      <c r="N1159" s="14">
        <f t="shared" si="75"/>
        <v>2234.4299999999998</v>
      </c>
      <c r="O1159" t="str">
        <f>VLOOKUP(E1159,Store_Dim!$A$1:$E$21,3,FALSE)</f>
        <v>South</v>
      </c>
    </row>
    <row r="1160" spans="1:15" x14ac:dyDescent="0.3">
      <c r="A1160" t="s">
        <v>2984</v>
      </c>
      <c r="B1160" s="2">
        <v>45559</v>
      </c>
      <c r="C1160" t="s">
        <v>181</v>
      </c>
      <c r="D1160" t="s">
        <v>1584</v>
      </c>
      <c r="E1160" t="s">
        <v>1766</v>
      </c>
      <c r="F1160">
        <v>2</v>
      </c>
      <c r="G1160">
        <f t="shared" si="72"/>
        <v>2</v>
      </c>
      <c r="H1160">
        <v>382.2</v>
      </c>
      <c r="I1160" s="14">
        <f t="shared" si="73"/>
        <v>382.2</v>
      </c>
      <c r="J1160">
        <v>0.15</v>
      </c>
      <c r="K1160" s="7">
        <f t="shared" si="74"/>
        <v>0.15</v>
      </c>
      <c r="L1160" t="s">
        <v>1824</v>
      </c>
      <c r="M1160">
        <v>649.74</v>
      </c>
      <c r="N1160" s="14">
        <f t="shared" si="75"/>
        <v>764.25</v>
      </c>
      <c r="O1160" t="str">
        <f>VLOOKUP(E1160,Store_Dim!$A$1:$E$21,3,FALSE)</f>
        <v>North</v>
      </c>
    </row>
    <row r="1161" spans="1:15" x14ac:dyDescent="0.3">
      <c r="A1161" t="s">
        <v>2985</v>
      </c>
      <c r="B1161" s="2">
        <v>45881</v>
      </c>
      <c r="C1161" t="s">
        <v>1086</v>
      </c>
      <c r="D1161" t="s">
        <v>1728</v>
      </c>
      <c r="E1161" t="s">
        <v>1804</v>
      </c>
      <c r="F1161">
        <v>1</v>
      </c>
      <c r="G1161">
        <f t="shared" si="72"/>
        <v>1</v>
      </c>
      <c r="H1161">
        <v>269.25</v>
      </c>
      <c r="I1161" s="14">
        <f t="shared" si="73"/>
        <v>269.25</v>
      </c>
      <c r="J1161">
        <v>0.14000000000000001</v>
      </c>
      <c r="K1161" s="7">
        <f t="shared" si="74"/>
        <v>0.14000000000000001</v>
      </c>
      <c r="L1161" t="s">
        <v>1826</v>
      </c>
      <c r="M1161">
        <v>231.55500000000001</v>
      </c>
      <c r="N1161" s="14">
        <f t="shared" si="75"/>
        <v>269.11</v>
      </c>
      <c r="O1161" t="str">
        <f>VLOOKUP(E1161,Store_Dim!$A$1:$E$21,3,FALSE)</f>
        <v>West</v>
      </c>
    </row>
    <row r="1162" spans="1:15" x14ac:dyDescent="0.3">
      <c r="A1162" t="s">
        <v>2986</v>
      </c>
      <c r="B1162" s="2">
        <v>45367</v>
      </c>
      <c r="C1162" t="s">
        <v>1142</v>
      </c>
      <c r="D1162" t="s">
        <v>1608</v>
      </c>
      <c r="E1162" t="s">
        <v>1792</v>
      </c>
      <c r="F1162">
        <v>2</v>
      </c>
      <c r="G1162">
        <f t="shared" si="72"/>
        <v>2</v>
      </c>
      <c r="H1162">
        <v>723.75</v>
      </c>
      <c r="I1162" s="14">
        <f t="shared" si="73"/>
        <v>723.75</v>
      </c>
      <c r="J1162">
        <v>0.03</v>
      </c>
      <c r="K1162" s="7">
        <f t="shared" si="74"/>
        <v>0.03</v>
      </c>
      <c r="L1162" t="s">
        <v>1826</v>
      </c>
      <c r="M1162">
        <v>1404.075</v>
      </c>
      <c r="N1162" s="14">
        <f t="shared" si="75"/>
        <v>1447.47</v>
      </c>
      <c r="O1162" t="str">
        <f>VLOOKUP(E1162,Store_Dim!$A$1:$E$21,3,FALSE)</f>
        <v>South</v>
      </c>
    </row>
    <row r="1163" spans="1:15" x14ac:dyDescent="0.3">
      <c r="A1163" t="s">
        <v>2987</v>
      </c>
      <c r="B1163" s="2">
        <v>45832</v>
      </c>
      <c r="C1163" t="s">
        <v>893</v>
      </c>
      <c r="D1163" t="s">
        <v>1586</v>
      </c>
      <c r="E1163" t="s">
        <v>1813</v>
      </c>
      <c r="F1163">
        <v>4</v>
      </c>
      <c r="G1163">
        <f t="shared" si="72"/>
        <v>4</v>
      </c>
      <c r="H1163">
        <v>58.92</v>
      </c>
      <c r="I1163" s="14">
        <f t="shared" si="73"/>
        <v>58.92</v>
      </c>
      <c r="J1163">
        <v>0.18</v>
      </c>
      <c r="K1163" s="7">
        <f t="shared" si="74"/>
        <v>0.18</v>
      </c>
      <c r="L1163" t="s">
        <v>1824</v>
      </c>
      <c r="M1163">
        <v>193.2576</v>
      </c>
      <c r="N1163" s="14">
        <f t="shared" si="75"/>
        <v>235.5</v>
      </c>
      <c r="O1163" t="str">
        <f>VLOOKUP(E1163,Store_Dim!$A$1:$E$21,3,FALSE)</f>
        <v>East</v>
      </c>
    </row>
    <row r="1164" spans="1:15" x14ac:dyDescent="0.3">
      <c r="A1164" t="s">
        <v>2988</v>
      </c>
      <c r="B1164" s="2">
        <v>45438</v>
      </c>
      <c r="C1164" t="s">
        <v>619</v>
      </c>
      <c r="D1164" t="s">
        <v>1690</v>
      </c>
      <c r="E1164" t="s">
        <v>1789</v>
      </c>
      <c r="F1164">
        <v>2</v>
      </c>
      <c r="G1164">
        <f t="shared" si="72"/>
        <v>2</v>
      </c>
      <c r="H1164">
        <v>913.08</v>
      </c>
      <c r="I1164" s="14">
        <f t="shared" si="73"/>
        <v>913.08</v>
      </c>
      <c r="J1164">
        <v>0.26</v>
      </c>
      <c r="K1164" s="7">
        <f t="shared" si="74"/>
        <v>0.26</v>
      </c>
      <c r="L1164" t="s">
        <v>1824</v>
      </c>
      <c r="M1164">
        <v>1351.3584000000001</v>
      </c>
      <c r="N1164" s="14">
        <f t="shared" si="75"/>
        <v>1825.9</v>
      </c>
      <c r="O1164" t="str">
        <f>VLOOKUP(E1164,Store_Dim!$A$1:$E$21,3,FALSE)</f>
        <v>East</v>
      </c>
    </row>
    <row r="1165" spans="1:15" x14ac:dyDescent="0.3">
      <c r="A1165" t="s">
        <v>2989</v>
      </c>
      <c r="B1165" s="2">
        <v>45691</v>
      </c>
      <c r="C1165" t="s">
        <v>776</v>
      </c>
      <c r="D1165" t="s">
        <v>1710</v>
      </c>
      <c r="E1165" t="s">
        <v>1757</v>
      </c>
      <c r="F1165">
        <v>1</v>
      </c>
      <c r="G1165">
        <f t="shared" si="72"/>
        <v>1</v>
      </c>
      <c r="H1165">
        <v>791.83</v>
      </c>
      <c r="I1165" s="14">
        <f t="shared" si="73"/>
        <v>791.83</v>
      </c>
      <c r="J1165">
        <v>0.28000000000000003</v>
      </c>
      <c r="K1165" s="7">
        <f t="shared" si="74"/>
        <v>0.28000000000000003</v>
      </c>
      <c r="L1165" t="s">
        <v>1826</v>
      </c>
      <c r="M1165">
        <v>570.11760000000004</v>
      </c>
      <c r="N1165" s="14">
        <f t="shared" si="75"/>
        <v>791.55000000000007</v>
      </c>
      <c r="O1165" t="str">
        <f>VLOOKUP(E1165,Store_Dim!$A$1:$E$21,3,FALSE)</f>
        <v>North</v>
      </c>
    </row>
    <row r="1166" spans="1:15" x14ac:dyDescent="0.3">
      <c r="A1166" t="s">
        <v>2990</v>
      </c>
      <c r="B1166" s="2">
        <v>45506</v>
      </c>
      <c r="C1166" t="s">
        <v>1452</v>
      </c>
      <c r="D1166" t="s">
        <v>1551</v>
      </c>
      <c r="E1166" t="s">
        <v>1801</v>
      </c>
      <c r="F1166">
        <v>1</v>
      </c>
      <c r="G1166">
        <f t="shared" si="72"/>
        <v>1</v>
      </c>
      <c r="H1166">
        <v>74.290000000000006</v>
      </c>
      <c r="I1166" s="14">
        <f t="shared" si="73"/>
        <v>74.290000000000006</v>
      </c>
      <c r="J1166">
        <v>0.3</v>
      </c>
      <c r="K1166" s="7">
        <f t="shared" si="74"/>
        <v>0.3</v>
      </c>
      <c r="L1166" t="s">
        <v>1829</v>
      </c>
      <c r="M1166">
        <v>52.003</v>
      </c>
      <c r="N1166" s="14">
        <f t="shared" si="75"/>
        <v>73.990000000000009</v>
      </c>
      <c r="O1166" t="str">
        <f>VLOOKUP(E1166,Store_Dim!$A$1:$E$21,3,FALSE)</f>
        <v>North</v>
      </c>
    </row>
    <row r="1167" spans="1:15" x14ac:dyDescent="0.3">
      <c r="A1167" t="s">
        <v>2991</v>
      </c>
      <c r="B1167" s="2">
        <v>45251</v>
      </c>
      <c r="C1167" t="s">
        <v>779</v>
      </c>
      <c r="D1167" t="s">
        <v>1618</v>
      </c>
      <c r="E1167" t="s">
        <v>1752</v>
      </c>
      <c r="F1167">
        <v>2</v>
      </c>
      <c r="G1167">
        <f t="shared" si="72"/>
        <v>2</v>
      </c>
      <c r="H1167">
        <v>961.68</v>
      </c>
      <c r="I1167" s="14">
        <f t="shared" si="73"/>
        <v>961.68</v>
      </c>
      <c r="J1167">
        <v>0.27</v>
      </c>
      <c r="K1167" s="7">
        <f t="shared" si="74"/>
        <v>0.27</v>
      </c>
      <c r="L1167" t="s">
        <v>1826</v>
      </c>
      <c r="M1167">
        <v>1404.0527999999999</v>
      </c>
      <c r="N1167" s="14">
        <f t="shared" si="75"/>
        <v>1923.09</v>
      </c>
      <c r="O1167" t="str">
        <f>VLOOKUP(E1167,Store_Dim!$A$1:$E$21,3,FALSE)</f>
        <v>East</v>
      </c>
    </row>
    <row r="1168" spans="1:15" x14ac:dyDescent="0.3">
      <c r="A1168" t="s">
        <v>2992</v>
      </c>
      <c r="B1168" s="2">
        <v>45722</v>
      </c>
      <c r="C1168" t="s">
        <v>1518</v>
      </c>
      <c r="D1168" t="s">
        <v>1586</v>
      </c>
      <c r="E1168" t="s">
        <v>1799</v>
      </c>
      <c r="F1168">
        <v>1</v>
      </c>
      <c r="G1168">
        <f t="shared" si="72"/>
        <v>1</v>
      </c>
      <c r="H1168">
        <v>90.72</v>
      </c>
      <c r="I1168" s="14">
        <f t="shared" si="73"/>
        <v>90.72</v>
      </c>
      <c r="J1168">
        <v>0.1</v>
      </c>
      <c r="K1168" s="7">
        <f t="shared" si="74"/>
        <v>0.1</v>
      </c>
      <c r="L1168" t="s">
        <v>1826</v>
      </c>
      <c r="M1168">
        <v>81.647999999999996</v>
      </c>
      <c r="N1168" s="14">
        <f t="shared" si="75"/>
        <v>90.62</v>
      </c>
      <c r="O1168" t="str">
        <f>VLOOKUP(E1168,Store_Dim!$A$1:$E$21,3,FALSE)</f>
        <v>South</v>
      </c>
    </row>
    <row r="1169" spans="1:15" x14ac:dyDescent="0.3">
      <c r="A1169" t="s">
        <v>2993</v>
      </c>
      <c r="B1169" s="2">
        <v>45689</v>
      </c>
      <c r="C1169" t="s">
        <v>224</v>
      </c>
      <c r="D1169" t="s">
        <v>1664</v>
      </c>
      <c r="E1169" t="s">
        <v>1779</v>
      </c>
      <c r="F1169">
        <v>1</v>
      </c>
      <c r="G1169">
        <f t="shared" si="72"/>
        <v>1</v>
      </c>
      <c r="H1169">
        <v>458.69</v>
      </c>
      <c r="I1169" s="14">
        <f t="shared" si="73"/>
        <v>458.69</v>
      </c>
      <c r="J1169">
        <v>0.16</v>
      </c>
      <c r="K1169" s="7">
        <f t="shared" si="74"/>
        <v>0.16</v>
      </c>
      <c r="L1169" t="s">
        <v>1826</v>
      </c>
      <c r="M1169">
        <v>385.2996</v>
      </c>
      <c r="N1169" s="14">
        <f t="shared" si="75"/>
        <v>458.53</v>
      </c>
      <c r="O1169" t="str">
        <f>VLOOKUP(E1169,Store_Dim!$A$1:$E$21,3,FALSE)</f>
        <v>South</v>
      </c>
    </row>
    <row r="1170" spans="1:15" x14ac:dyDescent="0.3">
      <c r="A1170" t="s">
        <v>2994</v>
      </c>
      <c r="B1170" s="2">
        <v>45346</v>
      </c>
      <c r="C1170" t="s">
        <v>743</v>
      </c>
      <c r="D1170" t="s">
        <v>1616</v>
      </c>
      <c r="E1170" t="s">
        <v>1779</v>
      </c>
      <c r="F1170">
        <v>1</v>
      </c>
      <c r="G1170">
        <f t="shared" si="72"/>
        <v>1</v>
      </c>
      <c r="H1170">
        <v>168.29</v>
      </c>
      <c r="I1170" s="14">
        <f t="shared" si="73"/>
        <v>168.29</v>
      </c>
      <c r="J1170">
        <v>0.05</v>
      </c>
      <c r="K1170" s="7">
        <f t="shared" si="74"/>
        <v>0.05</v>
      </c>
      <c r="L1170" t="s">
        <v>1826</v>
      </c>
      <c r="M1170">
        <v>159.87549999999999</v>
      </c>
      <c r="N1170" s="14">
        <f t="shared" si="75"/>
        <v>168.23999999999998</v>
      </c>
      <c r="O1170" t="str">
        <f>VLOOKUP(E1170,Store_Dim!$A$1:$E$21,3,FALSE)</f>
        <v>South</v>
      </c>
    </row>
    <row r="1171" spans="1:15" x14ac:dyDescent="0.3">
      <c r="A1171" t="s">
        <v>2995</v>
      </c>
      <c r="B1171" s="2">
        <v>45549</v>
      </c>
      <c r="C1171" t="s">
        <v>687</v>
      </c>
      <c r="D1171" t="s">
        <v>1582</v>
      </c>
      <c r="E1171" t="s">
        <v>1807</v>
      </c>
      <c r="F1171">
        <v>1</v>
      </c>
      <c r="G1171">
        <f t="shared" si="72"/>
        <v>1</v>
      </c>
      <c r="H1171">
        <v>391.77</v>
      </c>
      <c r="I1171" s="14">
        <f t="shared" si="73"/>
        <v>391.77</v>
      </c>
      <c r="J1171">
        <v>0.1</v>
      </c>
      <c r="K1171" s="7">
        <f t="shared" si="74"/>
        <v>0.1</v>
      </c>
      <c r="L1171" t="s">
        <v>1826</v>
      </c>
      <c r="M1171">
        <v>352.59300000000002</v>
      </c>
      <c r="N1171" s="14">
        <f t="shared" si="75"/>
        <v>391.66999999999996</v>
      </c>
      <c r="O1171" t="str">
        <f>VLOOKUP(E1171,Store_Dim!$A$1:$E$21,3,FALSE)</f>
        <v>North</v>
      </c>
    </row>
    <row r="1172" spans="1:15" x14ac:dyDescent="0.3">
      <c r="A1172" t="s">
        <v>2996</v>
      </c>
      <c r="B1172" s="2">
        <v>45900</v>
      </c>
      <c r="C1172" t="s">
        <v>1077</v>
      </c>
      <c r="D1172" t="s">
        <v>1572</v>
      </c>
      <c r="E1172" t="s">
        <v>1799</v>
      </c>
      <c r="F1172">
        <v>1</v>
      </c>
      <c r="G1172">
        <f t="shared" si="72"/>
        <v>1</v>
      </c>
      <c r="H1172">
        <v>424.83</v>
      </c>
      <c r="I1172" s="14">
        <f t="shared" si="73"/>
        <v>424.83</v>
      </c>
      <c r="J1172">
        <v>0.05</v>
      </c>
      <c r="K1172" s="7">
        <f t="shared" si="74"/>
        <v>0.05</v>
      </c>
      <c r="L1172" t="s">
        <v>1829</v>
      </c>
      <c r="M1172">
        <v>403.58850000000001</v>
      </c>
      <c r="N1172" s="14">
        <f t="shared" si="75"/>
        <v>424.78</v>
      </c>
      <c r="O1172" t="str">
        <f>VLOOKUP(E1172,Store_Dim!$A$1:$E$21,3,FALSE)</f>
        <v>South</v>
      </c>
    </row>
    <row r="1173" spans="1:15" x14ac:dyDescent="0.3">
      <c r="A1173" t="s">
        <v>2997</v>
      </c>
      <c r="B1173" s="2">
        <v>45308</v>
      </c>
      <c r="C1173" t="s">
        <v>202</v>
      </c>
      <c r="D1173" t="s">
        <v>1570</v>
      </c>
      <c r="E1173" t="s">
        <v>1766</v>
      </c>
      <c r="F1173">
        <v>1</v>
      </c>
      <c r="G1173">
        <f t="shared" si="72"/>
        <v>1</v>
      </c>
      <c r="H1173">
        <v>499.46</v>
      </c>
      <c r="I1173" s="14">
        <f t="shared" si="73"/>
        <v>499.46</v>
      </c>
      <c r="J1173">
        <v>0.1</v>
      </c>
      <c r="K1173" s="7">
        <f t="shared" si="74"/>
        <v>0.1</v>
      </c>
      <c r="L1173" t="s">
        <v>1824</v>
      </c>
      <c r="M1173">
        <v>449.51400000000001</v>
      </c>
      <c r="N1173" s="14">
        <f t="shared" si="75"/>
        <v>499.35999999999996</v>
      </c>
      <c r="O1173" t="str">
        <f>VLOOKUP(E1173,Store_Dim!$A$1:$E$21,3,FALSE)</f>
        <v>North</v>
      </c>
    </row>
    <row r="1174" spans="1:15" x14ac:dyDescent="0.3">
      <c r="A1174" t="s">
        <v>2998</v>
      </c>
      <c r="B1174" s="2">
        <v>45336</v>
      </c>
      <c r="C1174" t="s">
        <v>85</v>
      </c>
      <c r="D1174" t="s">
        <v>1746</v>
      </c>
      <c r="E1174" t="s">
        <v>1757</v>
      </c>
      <c r="F1174">
        <v>2</v>
      </c>
      <c r="G1174">
        <f t="shared" si="72"/>
        <v>2</v>
      </c>
      <c r="H1174">
        <v>698.34</v>
      </c>
      <c r="I1174" s="14">
        <f t="shared" si="73"/>
        <v>698.34</v>
      </c>
      <c r="J1174">
        <v>0.15</v>
      </c>
      <c r="K1174" s="7">
        <f t="shared" si="74"/>
        <v>0.15</v>
      </c>
      <c r="L1174" t="s">
        <v>1826</v>
      </c>
      <c r="M1174">
        <v>1187.1780000000001</v>
      </c>
      <c r="N1174" s="14">
        <f t="shared" si="75"/>
        <v>1396.53</v>
      </c>
      <c r="O1174" t="str">
        <f>VLOOKUP(E1174,Store_Dim!$A$1:$E$21,3,FALSE)</f>
        <v>North</v>
      </c>
    </row>
    <row r="1175" spans="1:15" x14ac:dyDescent="0.3">
      <c r="A1175" t="s">
        <v>2999</v>
      </c>
      <c r="B1175" s="2">
        <v>45213</v>
      </c>
      <c r="C1175" t="s">
        <v>899</v>
      </c>
      <c r="D1175" t="s">
        <v>1660</v>
      </c>
      <c r="E1175" t="s">
        <v>1804</v>
      </c>
      <c r="F1175">
        <v>2</v>
      </c>
      <c r="G1175">
        <f t="shared" si="72"/>
        <v>2</v>
      </c>
      <c r="H1175">
        <v>805.08</v>
      </c>
      <c r="I1175" s="14">
        <f t="shared" si="73"/>
        <v>805.08</v>
      </c>
      <c r="J1175">
        <v>0.27</v>
      </c>
      <c r="K1175" s="7">
        <f t="shared" si="74"/>
        <v>0.27</v>
      </c>
      <c r="L1175" t="s">
        <v>1826</v>
      </c>
      <c r="M1175">
        <v>1175.4168</v>
      </c>
      <c r="N1175" s="14">
        <f t="shared" si="75"/>
        <v>1609.89</v>
      </c>
      <c r="O1175" t="str">
        <f>VLOOKUP(E1175,Store_Dim!$A$1:$E$21,3,FALSE)</f>
        <v>West</v>
      </c>
    </row>
    <row r="1176" spans="1:15" x14ac:dyDescent="0.3">
      <c r="A1176" t="s">
        <v>3000</v>
      </c>
      <c r="B1176" s="2">
        <v>45742</v>
      </c>
      <c r="C1176" t="s">
        <v>1437</v>
      </c>
      <c r="D1176" t="s">
        <v>1700</v>
      </c>
      <c r="E1176" t="s">
        <v>1761</v>
      </c>
      <c r="F1176">
        <v>4</v>
      </c>
      <c r="G1176">
        <f t="shared" si="72"/>
        <v>4</v>
      </c>
      <c r="H1176">
        <v>934.79</v>
      </c>
      <c r="I1176" s="14">
        <f t="shared" si="73"/>
        <v>934.79</v>
      </c>
      <c r="J1176">
        <v>0.08</v>
      </c>
      <c r="K1176" s="7">
        <f t="shared" si="74"/>
        <v>0.08</v>
      </c>
      <c r="L1176" t="s">
        <v>1826</v>
      </c>
      <c r="M1176">
        <v>3440.0272</v>
      </c>
      <c r="N1176" s="14">
        <f t="shared" si="75"/>
        <v>3739.08</v>
      </c>
      <c r="O1176" t="str">
        <f>VLOOKUP(E1176,Store_Dim!$A$1:$E$21,3,FALSE)</f>
        <v>South</v>
      </c>
    </row>
    <row r="1177" spans="1:15" x14ac:dyDescent="0.3">
      <c r="A1177" t="s">
        <v>3001</v>
      </c>
      <c r="B1177" s="2">
        <v>45932</v>
      </c>
      <c r="C1177" t="s">
        <v>85</v>
      </c>
      <c r="D1177" t="s">
        <v>1668</v>
      </c>
      <c r="E1177" t="s">
        <v>1757</v>
      </c>
      <c r="F1177">
        <v>2</v>
      </c>
      <c r="G1177">
        <f t="shared" si="72"/>
        <v>2</v>
      </c>
      <c r="H1177">
        <v>424.54</v>
      </c>
      <c r="I1177" s="14">
        <f t="shared" si="73"/>
        <v>424.54</v>
      </c>
      <c r="J1177">
        <v>0.24</v>
      </c>
      <c r="K1177" s="7">
        <f t="shared" si="74"/>
        <v>0.24</v>
      </c>
      <c r="L1177" t="s">
        <v>1826</v>
      </c>
      <c r="M1177">
        <v>645.30080000000009</v>
      </c>
      <c r="N1177" s="14">
        <f t="shared" si="75"/>
        <v>848.84</v>
      </c>
      <c r="O1177" t="str">
        <f>VLOOKUP(E1177,Store_Dim!$A$1:$E$21,3,FALSE)</f>
        <v>North</v>
      </c>
    </row>
    <row r="1178" spans="1:15" x14ac:dyDescent="0.3">
      <c r="A1178" t="s">
        <v>3002</v>
      </c>
      <c r="B1178" s="2">
        <v>45462</v>
      </c>
      <c r="C1178" t="s">
        <v>1029</v>
      </c>
      <c r="D1178" t="s">
        <v>1716</v>
      </c>
      <c r="E1178" t="s">
        <v>1807</v>
      </c>
      <c r="F1178">
        <v>1</v>
      </c>
      <c r="G1178">
        <f t="shared" si="72"/>
        <v>1</v>
      </c>
      <c r="H1178">
        <v>235.44</v>
      </c>
      <c r="I1178" s="14">
        <f t="shared" si="73"/>
        <v>235.44</v>
      </c>
      <c r="J1178">
        <v>0.19</v>
      </c>
      <c r="K1178" s="7">
        <f t="shared" si="74"/>
        <v>0.19</v>
      </c>
      <c r="L1178" t="s">
        <v>1829</v>
      </c>
      <c r="M1178">
        <v>190.7064</v>
      </c>
      <c r="N1178" s="14">
        <f t="shared" si="75"/>
        <v>235.25</v>
      </c>
      <c r="O1178" t="str">
        <f>VLOOKUP(E1178,Store_Dim!$A$1:$E$21,3,FALSE)</f>
        <v>North</v>
      </c>
    </row>
    <row r="1179" spans="1:15" x14ac:dyDescent="0.3">
      <c r="A1179" t="s">
        <v>3003</v>
      </c>
      <c r="B1179" s="2">
        <v>45568</v>
      </c>
      <c r="C1179" t="s">
        <v>863</v>
      </c>
      <c r="D1179" t="s">
        <v>1646</v>
      </c>
      <c r="E1179" t="s">
        <v>1797</v>
      </c>
      <c r="F1179">
        <v>2</v>
      </c>
      <c r="G1179">
        <f t="shared" si="72"/>
        <v>2</v>
      </c>
      <c r="H1179">
        <v>620.71</v>
      </c>
      <c r="I1179" s="14">
        <f t="shared" si="73"/>
        <v>620.71</v>
      </c>
      <c r="J1179">
        <v>0.27</v>
      </c>
      <c r="K1179" s="7">
        <f t="shared" si="74"/>
        <v>0.27</v>
      </c>
      <c r="L1179" t="s">
        <v>1824</v>
      </c>
      <c r="M1179">
        <v>906.23660000000007</v>
      </c>
      <c r="N1179" s="14">
        <f t="shared" si="75"/>
        <v>1241.1500000000001</v>
      </c>
      <c r="O1179" t="str">
        <f>VLOOKUP(E1179,Store_Dim!$A$1:$E$21,3,FALSE)</f>
        <v>East</v>
      </c>
    </row>
    <row r="1180" spans="1:15" x14ac:dyDescent="0.3">
      <c r="A1180" t="s">
        <v>3004</v>
      </c>
      <c r="B1180" s="2">
        <v>45397</v>
      </c>
      <c r="C1180" t="s">
        <v>402</v>
      </c>
      <c r="D1180" t="s">
        <v>1580</v>
      </c>
      <c r="E1180" t="s">
        <v>1792</v>
      </c>
      <c r="F1180">
        <v>2</v>
      </c>
      <c r="G1180">
        <f t="shared" si="72"/>
        <v>2</v>
      </c>
      <c r="H1180">
        <v>851.77</v>
      </c>
      <c r="I1180" s="14">
        <f t="shared" si="73"/>
        <v>851.77</v>
      </c>
      <c r="J1180">
        <v>0.13</v>
      </c>
      <c r="K1180" s="7">
        <f t="shared" si="74"/>
        <v>0.13</v>
      </c>
      <c r="L1180" t="s">
        <v>1826</v>
      </c>
      <c r="M1180">
        <v>1482.0798</v>
      </c>
      <c r="N1180" s="14">
        <f t="shared" si="75"/>
        <v>1703.4099999999999</v>
      </c>
      <c r="O1180" t="str">
        <f>VLOOKUP(E1180,Store_Dim!$A$1:$E$21,3,FALSE)</f>
        <v>South</v>
      </c>
    </row>
    <row r="1181" spans="1:15" x14ac:dyDescent="0.3">
      <c r="A1181" t="s">
        <v>3005</v>
      </c>
      <c r="B1181" s="2">
        <v>45569</v>
      </c>
      <c r="C1181" t="s">
        <v>559</v>
      </c>
      <c r="D1181" t="s">
        <v>1638</v>
      </c>
      <c r="E1181" t="s">
        <v>1757</v>
      </c>
      <c r="F1181">
        <v>3</v>
      </c>
      <c r="G1181">
        <f t="shared" si="72"/>
        <v>3</v>
      </c>
      <c r="H1181">
        <v>876.01</v>
      </c>
      <c r="I1181" s="14">
        <f t="shared" si="73"/>
        <v>876.01</v>
      </c>
      <c r="J1181">
        <v>0.2</v>
      </c>
      <c r="K1181" s="7">
        <f t="shared" si="74"/>
        <v>0.2</v>
      </c>
      <c r="L1181" t="s">
        <v>1824</v>
      </c>
      <c r="M1181">
        <v>2102.424</v>
      </c>
      <c r="N1181" s="14">
        <f t="shared" si="75"/>
        <v>2627.83</v>
      </c>
      <c r="O1181" t="str">
        <f>VLOOKUP(E1181,Store_Dim!$A$1:$E$21,3,FALSE)</f>
        <v>North</v>
      </c>
    </row>
    <row r="1182" spans="1:15" x14ac:dyDescent="0.3">
      <c r="A1182" t="s">
        <v>3006</v>
      </c>
      <c r="B1182" s="2">
        <v>45353</v>
      </c>
      <c r="C1182" t="s">
        <v>878</v>
      </c>
      <c r="D1182" t="s">
        <v>1602</v>
      </c>
      <c r="E1182" t="s">
        <v>1786</v>
      </c>
      <c r="F1182">
        <v>2</v>
      </c>
      <c r="G1182">
        <f t="shared" si="72"/>
        <v>2</v>
      </c>
      <c r="H1182">
        <v>717.21</v>
      </c>
      <c r="I1182" s="14">
        <f t="shared" si="73"/>
        <v>717.21</v>
      </c>
      <c r="J1182">
        <v>0.15</v>
      </c>
      <c r="K1182" s="7">
        <f t="shared" si="74"/>
        <v>0.15</v>
      </c>
      <c r="L1182" t="s">
        <v>1829</v>
      </c>
      <c r="M1182">
        <v>1219.2570000000001</v>
      </c>
      <c r="N1182" s="14">
        <f t="shared" si="75"/>
        <v>1434.27</v>
      </c>
      <c r="O1182" t="str">
        <f>VLOOKUP(E1182,Store_Dim!$A$1:$E$21,3,FALSE)</f>
        <v>South</v>
      </c>
    </row>
    <row r="1183" spans="1:15" x14ac:dyDescent="0.3">
      <c r="A1183" t="s">
        <v>3007</v>
      </c>
      <c r="B1183" s="2">
        <v>45343</v>
      </c>
      <c r="C1183" t="s">
        <v>211</v>
      </c>
      <c r="D1183" t="s">
        <v>1630</v>
      </c>
      <c r="E1183" t="s">
        <v>1782</v>
      </c>
      <c r="F1183">
        <v>2</v>
      </c>
      <c r="G1183">
        <f t="shared" si="72"/>
        <v>2</v>
      </c>
      <c r="H1183">
        <v>871.43</v>
      </c>
      <c r="I1183" s="14">
        <f t="shared" si="73"/>
        <v>871.43</v>
      </c>
      <c r="J1183">
        <v>0.05</v>
      </c>
      <c r="K1183" s="7">
        <f t="shared" si="74"/>
        <v>0.05</v>
      </c>
      <c r="L1183" t="s">
        <v>1824</v>
      </c>
      <c r="M1183">
        <v>1655.7170000000001</v>
      </c>
      <c r="N1183" s="14">
        <f t="shared" si="75"/>
        <v>1742.81</v>
      </c>
      <c r="O1183" t="str">
        <f>VLOOKUP(E1183,Store_Dim!$A$1:$E$21,3,FALSE)</f>
        <v>West</v>
      </c>
    </row>
    <row r="1184" spans="1:15" x14ac:dyDescent="0.3">
      <c r="A1184" t="s">
        <v>3008</v>
      </c>
      <c r="B1184" s="2">
        <v>45321</v>
      </c>
      <c r="C1184" t="s">
        <v>1400</v>
      </c>
      <c r="D1184" t="s">
        <v>1620</v>
      </c>
      <c r="E1184" t="s">
        <v>1779</v>
      </c>
      <c r="F1184">
        <v>1</v>
      </c>
      <c r="G1184">
        <f t="shared" si="72"/>
        <v>1</v>
      </c>
      <c r="H1184">
        <v>514.65</v>
      </c>
      <c r="I1184" s="14">
        <f t="shared" si="73"/>
        <v>514.65</v>
      </c>
      <c r="J1184">
        <v>0.18</v>
      </c>
      <c r="K1184" s="7">
        <f t="shared" si="74"/>
        <v>0.18</v>
      </c>
      <c r="L1184" t="s">
        <v>1824</v>
      </c>
      <c r="M1184">
        <v>422.01299999999998</v>
      </c>
      <c r="N1184" s="14">
        <f t="shared" si="75"/>
        <v>514.47</v>
      </c>
      <c r="O1184" t="str">
        <f>VLOOKUP(E1184,Store_Dim!$A$1:$E$21,3,FALSE)</f>
        <v>South</v>
      </c>
    </row>
    <row r="1185" spans="1:15" x14ac:dyDescent="0.3">
      <c r="A1185" t="s">
        <v>3009</v>
      </c>
      <c r="B1185" s="2">
        <v>45650</v>
      </c>
      <c r="C1185" t="s">
        <v>1417</v>
      </c>
      <c r="D1185" t="s">
        <v>1672</v>
      </c>
      <c r="E1185" t="s">
        <v>1804</v>
      </c>
      <c r="F1185">
        <v>3</v>
      </c>
      <c r="G1185">
        <f t="shared" si="72"/>
        <v>3</v>
      </c>
      <c r="H1185">
        <v>198.76</v>
      </c>
      <c r="I1185" s="14">
        <f t="shared" si="73"/>
        <v>198.76</v>
      </c>
      <c r="J1185">
        <v>0.28000000000000003</v>
      </c>
      <c r="K1185" s="7">
        <f t="shared" si="74"/>
        <v>0.28000000000000003</v>
      </c>
      <c r="L1185" t="s">
        <v>1829</v>
      </c>
      <c r="M1185">
        <v>429.32159999999999</v>
      </c>
      <c r="N1185" s="14">
        <f t="shared" si="75"/>
        <v>596</v>
      </c>
      <c r="O1185" t="str">
        <f>VLOOKUP(E1185,Store_Dim!$A$1:$E$21,3,FALSE)</f>
        <v>West</v>
      </c>
    </row>
    <row r="1186" spans="1:15" x14ac:dyDescent="0.3">
      <c r="A1186" t="s">
        <v>3010</v>
      </c>
      <c r="B1186" s="2">
        <v>45811</v>
      </c>
      <c r="C1186" t="s">
        <v>727</v>
      </c>
      <c r="D1186" t="s">
        <v>1674</v>
      </c>
      <c r="E1186" t="s">
        <v>1766</v>
      </c>
      <c r="F1186">
        <v>2</v>
      </c>
      <c r="G1186">
        <f t="shared" si="72"/>
        <v>2</v>
      </c>
      <c r="H1186">
        <v>975.72</v>
      </c>
      <c r="I1186" s="14">
        <f t="shared" si="73"/>
        <v>975.72</v>
      </c>
      <c r="J1186">
        <v>0.16</v>
      </c>
      <c r="K1186" s="7">
        <f t="shared" si="74"/>
        <v>0.16</v>
      </c>
      <c r="L1186" t="s">
        <v>1829</v>
      </c>
      <c r="M1186">
        <v>1639.2095999999999</v>
      </c>
      <c r="N1186" s="14">
        <f t="shared" si="75"/>
        <v>1951.28</v>
      </c>
      <c r="O1186" t="str">
        <f>VLOOKUP(E1186,Store_Dim!$A$1:$E$21,3,FALSE)</f>
        <v>North</v>
      </c>
    </row>
    <row r="1187" spans="1:15" x14ac:dyDescent="0.3">
      <c r="A1187" t="s">
        <v>3011</v>
      </c>
      <c r="B1187" s="2">
        <v>45505</v>
      </c>
      <c r="C1187" t="s">
        <v>1304</v>
      </c>
      <c r="D1187" t="s">
        <v>1578</v>
      </c>
      <c r="E1187" t="s">
        <v>1757</v>
      </c>
      <c r="F1187">
        <v>1</v>
      </c>
      <c r="G1187">
        <f t="shared" si="72"/>
        <v>1</v>
      </c>
      <c r="H1187">
        <v>86.03</v>
      </c>
      <c r="I1187" s="14">
        <f t="shared" si="73"/>
        <v>86.03</v>
      </c>
      <c r="J1187">
        <v>0.01</v>
      </c>
      <c r="K1187" s="7">
        <f t="shared" si="74"/>
        <v>0.01</v>
      </c>
      <c r="L1187" t="s">
        <v>1824</v>
      </c>
      <c r="M1187">
        <v>85.169700000000006</v>
      </c>
      <c r="N1187" s="14">
        <f t="shared" si="75"/>
        <v>86.02</v>
      </c>
      <c r="O1187" t="str">
        <f>VLOOKUP(E1187,Store_Dim!$A$1:$E$21,3,FALSE)</f>
        <v>North</v>
      </c>
    </row>
    <row r="1188" spans="1:15" x14ac:dyDescent="0.3">
      <c r="A1188" t="s">
        <v>3012</v>
      </c>
      <c r="B1188" s="2">
        <v>45897</v>
      </c>
      <c r="C1188" t="s">
        <v>314</v>
      </c>
      <c r="D1188" t="s">
        <v>1656</v>
      </c>
      <c r="E1188" t="s">
        <v>1794</v>
      </c>
      <c r="F1188">
        <v>4</v>
      </c>
      <c r="G1188">
        <f t="shared" si="72"/>
        <v>4</v>
      </c>
      <c r="H1188">
        <v>705.12</v>
      </c>
      <c r="I1188" s="14">
        <f t="shared" si="73"/>
        <v>705.12</v>
      </c>
      <c r="J1188">
        <v>0.15</v>
      </c>
      <c r="K1188" s="7">
        <f t="shared" si="74"/>
        <v>0.15</v>
      </c>
      <c r="L1188" t="s">
        <v>1826</v>
      </c>
      <c r="M1188">
        <v>2397.4079999999999</v>
      </c>
      <c r="N1188" s="14">
        <f t="shared" si="75"/>
        <v>2820.33</v>
      </c>
      <c r="O1188" t="str">
        <f>VLOOKUP(E1188,Store_Dim!$A$1:$E$21,3,FALSE)</f>
        <v>North</v>
      </c>
    </row>
    <row r="1189" spans="1:15" x14ac:dyDescent="0.3">
      <c r="A1189" t="s">
        <v>3013</v>
      </c>
      <c r="B1189" s="2">
        <v>45602</v>
      </c>
      <c r="C1189" t="s">
        <v>1160</v>
      </c>
      <c r="D1189" t="s">
        <v>1584</v>
      </c>
      <c r="E1189" t="s">
        <v>1794</v>
      </c>
      <c r="F1189">
        <v>3</v>
      </c>
      <c r="G1189">
        <f t="shared" si="72"/>
        <v>3</v>
      </c>
      <c r="H1189">
        <v>99.77</v>
      </c>
      <c r="I1189" s="14">
        <f t="shared" si="73"/>
        <v>99.77</v>
      </c>
      <c r="J1189">
        <v>0.01</v>
      </c>
      <c r="K1189" s="7">
        <f t="shared" si="74"/>
        <v>0.01</v>
      </c>
      <c r="L1189" t="s">
        <v>1826</v>
      </c>
      <c r="M1189">
        <v>296.31689999999998</v>
      </c>
      <c r="N1189" s="14">
        <f t="shared" si="75"/>
        <v>299.3</v>
      </c>
      <c r="O1189" t="str">
        <f>VLOOKUP(E1189,Store_Dim!$A$1:$E$21,3,FALSE)</f>
        <v>North</v>
      </c>
    </row>
    <row r="1190" spans="1:15" x14ac:dyDescent="0.3">
      <c r="A1190" t="s">
        <v>3014</v>
      </c>
      <c r="B1190" s="2">
        <v>45530</v>
      </c>
      <c r="C1190" t="s">
        <v>681</v>
      </c>
      <c r="D1190" t="s">
        <v>1616</v>
      </c>
      <c r="E1190" t="s">
        <v>1786</v>
      </c>
      <c r="F1190">
        <v>2</v>
      </c>
      <c r="G1190">
        <f t="shared" si="72"/>
        <v>2</v>
      </c>
      <c r="H1190">
        <v>166.26</v>
      </c>
      <c r="I1190" s="14">
        <f t="shared" si="73"/>
        <v>166.26</v>
      </c>
      <c r="J1190">
        <v>0.14000000000000001</v>
      </c>
      <c r="K1190" s="7">
        <f t="shared" si="74"/>
        <v>0.14000000000000001</v>
      </c>
      <c r="L1190" t="s">
        <v>1826</v>
      </c>
      <c r="M1190">
        <v>285.96719999999999</v>
      </c>
      <c r="N1190" s="14">
        <f t="shared" si="75"/>
        <v>332.38</v>
      </c>
      <c r="O1190" t="str">
        <f>VLOOKUP(E1190,Store_Dim!$A$1:$E$21,3,FALSE)</f>
        <v>South</v>
      </c>
    </row>
    <row r="1191" spans="1:15" x14ac:dyDescent="0.3">
      <c r="A1191" t="s">
        <v>3015</v>
      </c>
      <c r="B1191" s="2">
        <v>45729</v>
      </c>
      <c r="C1191" t="s">
        <v>1417</v>
      </c>
      <c r="D1191" t="s">
        <v>1600</v>
      </c>
      <c r="E1191" t="s">
        <v>1773</v>
      </c>
      <c r="F1191">
        <v>1</v>
      </c>
      <c r="G1191">
        <f t="shared" si="72"/>
        <v>1</v>
      </c>
      <c r="H1191">
        <v>429.25</v>
      </c>
      <c r="I1191" s="14">
        <f t="shared" si="73"/>
        <v>429.25</v>
      </c>
      <c r="J1191">
        <v>0.28999999999999998</v>
      </c>
      <c r="K1191" s="7">
        <f t="shared" si="74"/>
        <v>0.28999999999999998</v>
      </c>
      <c r="L1191" t="s">
        <v>1824</v>
      </c>
      <c r="M1191">
        <v>304.76749999999998</v>
      </c>
      <c r="N1191" s="14">
        <f t="shared" si="75"/>
        <v>428.96</v>
      </c>
      <c r="O1191" t="str">
        <f>VLOOKUP(E1191,Store_Dim!$A$1:$E$21,3,FALSE)</f>
        <v>North</v>
      </c>
    </row>
    <row r="1192" spans="1:15" x14ac:dyDescent="0.3">
      <c r="A1192" t="s">
        <v>3016</v>
      </c>
      <c r="B1192" s="2">
        <v>45468</v>
      </c>
      <c r="C1192" t="s">
        <v>1371</v>
      </c>
      <c r="D1192" t="s">
        <v>1543</v>
      </c>
      <c r="E1192" t="s">
        <v>1786</v>
      </c>
      <c r="F1192">
        <v>2</v>
      </c>
      <c r="G1192">
        <f t="shared" si="72"/>
        <v>2</v>
      </c>
      <c r="H1192">
        <v>540.48</v>
      </c>
      <c r="I1192" s="14">
        <f t="shared" si="73"/>
        <v>540.48</v>
      </c>
      <c r="J1192">
        <v>0.28999999999999998</v>
      </c>
      <c r="K1192" s="7">
        <f t="shared" si="74"/>
        <v>0.28999999999999998</v>
      </c>
      <c r="L1192" t="s">
        <v>1824</v>
      </c>
      <c r="M1192">
        <v>767.48159999999996</v>
      </c>
      <c r="N1192" s="14">
        <f t="shared" si="75"/>
        <v>1080.67</v>
      </c>
      <c r="O1192" t="str">
        <f>VLOOKUP(E1192,Store_Dim!$A$1:$E$21,3,FALSE)</f>
        <v>South</v>
      </c>
    </row>
    <row r="1193" spans="1:15" x14ac:dyDescent="0.3">
      <c r="A1193" t="s">
        <v>3017</v>
      </c>
      <c r="B1193" s="2">
        <v>45936</v>
      </c>
      <c r="C1193" t="s">
        <v>857</v>
      </c>
      <c r="D1193" t="s">
        <v>1666</v>
      </c>
      <c r="E1193" t="s">
        <v>1799</v>
      </c>
      <c r="F1193">
        <v>2</v>
      </c>
      <c r="G1193">
        <f t="shared" si="72"/>
        <v>2</v>
      </c>
      <c r="H1193">
        <v>579.52</v>
      </c>
      <c r="I1193" s="14">
        <f t="shared" si="73"/>
        <v>579.52</v>
      </c>
      <c r="J1193">
        <v>0.01</v>
      </c>
      <c r="K1193" s="7">
        <f t="shared" si="74"/>
        <v>0.01</v>
      </c>
      <c r="L1193" t="s">
        <v>1826</v>
      </c>
      <c r="M1193">
        <v>1147.4495999999999</v>
      </c>
      <c r="N1193" s="14">
        <f t="shared" si="75"/>
        <v>1159.03</v>
      </c>
      <c r="O1193" t="str">
        <f>VLOOKUP(E1193,Store_Dim!$A$1:$E$21,3,FALSE)</f>
        <v>South</v>
      </c>
    </row>
    <row r="1194" spans="1:15" x14ac:dyDescent="0.3">
      <c r="A1194" t="s">
        <v>3018</v>
      </c>
      <c r="B1194" s="2">
        <v>45622</v>
      </c>
      <c r="C1194" t="s">
        <v>110</v>
      </c>
      <c r="D1194" t="s">
        <v>1686</v>
      </c>
      <c r="E1194" t="s">
        <v>1807</v>
      </c>
      <c r="F1194">
        <v>4</v>
      </c>
      <c r="G1194">
        <f t="shared" si="72"/>
        <v>4</v>
      </c>
      <c r="H1194">
        <v>477.52</v>
      </c>
      <c r="I1194" s="14">
        <f t="shared" si="73"/>
        <v>477.52</v>
      </c>
      <c r="J1194">
        <v>7.0000000000000007E-2</v>
      </c>
      <c r="K1194" s="7">
        <f t="shared" si="74"/>
        <v>7.0000000000000007E-2</v>
      </c>
      <c r="L1194" t="s">
        <v>1826</v>
      </c>
      <c r="M1194">
        <v>1776.3743999999999</v>
      </c>
      <c r="N1194" s="14">
        <f t="shared" si="75"/>
        <v>1910.01</v>
      </c>
      <c r="O1194" t="str">
        <f>VLOOKUP(E1194,Store_Dim!$A$1:$E$21,3,FALSE)</f>
        <v>North</v>
      </c>
    </row>
    <row r="1195" spans="1:15" x14ac:dyDescent="0.3">
      <c r="A1195" t="s">
        <v>3019</v>
      </c>
      <c r="B1195" s="2">
        <v>45705</v>
      </c>
      <c r="C1195" t="s">
        <v>827</v>
      </c>
      <c r="D1195" t="s">
        <v>1730</v>
      </c>
      <c r="E1195" t="s">
        <v>1776</v>
      </c>
      <c r="F1195">
        <v>3</v>
      </c>
      <c r="G1195">
        <f t="shared" si="72"/>
        <v>3</v>
      </c>
      <c r="H1195">
        <v>242.58</v>
      </c>
      <c r="I1195" s="14">
        <f t="shared" si="73"/>
        <v>242.58</v>
      </c>
      <c r="J1195">
        <v>0.25</v>
      </c>
      <c r="K1195" s="7">
        <f t="shared" si="74"/>
        <v>0.25</v>
      </c>
      <c r="L1195" t="s">
        <v>1824</v>
      </c>
      <c r="M1195">
        <v>545.80500000000006</v>
      </c>
      <c r="N1195" s="14">
        <f t="shared" si="75"/>
        <v>727.49</v>
      </c>
      <c r="O1195" t="str">
        <f>VLOOKUP(E1195,Store_Dim!$A$1:$E$21,3,FALSE)</f>
        <v>East</v>
      </c>
    </row>
    <row r="1196" spans="1:15" x14ac:dyDescent="0.3">
      <c r="A1196" t="s">
        <v>3020</v>
      </c>
      <c r="B1196" s="2">
        <v>45250</v>
      </c>
      <c r="C1196" t="s">
        <v>1148</v>
      </c>
      <c r="D1196" t="s">
        <v>1600</v>
      </c>
      <c r="E1196" t="s">
        <v>1807</v>
      </c>
      <c r="F1196">
        <v>2</v>
      </c>
      <c r="G1196">
        <f t="shared" si="72"/>
        <v>2</v>
      </c>
      <c r="H1196">
        <v>519.29999999999995</v>
      </c>
      <c r="I1196" s="14">
        <f t="shared" si="73"/>
        <v>519.29999999999995</v>
      </c>
      <c r="J1196">
        <v>0.09</v>
      </c>
      <c r="K1196" s="7">
        <f t="shared" si="74"/>
        <v>0.09</v>
      </c>
      <c r="L1196" t="s">
        <v>1826</v>
      </c>
      <c r="M1196">
        <v>945.12599999999998</v>
      </c>
      <c r="N1196" s="14">
        <f t="shared" si="75"/>
        <v>1038.51</v>
      </c>
      <c r="O1196" t="str">
        <f>VLOOKUP(E1196,Store_Dim!$A$1:$E$21,3,FALSE)</f>
        <v>North</v>
      </c>
    </row>
    <row r="1197" spans="1:15" x14ac:dyDescent="0.3">
      <c r="A1197" t="s">
        <v>3021</v>
      </c>
      <c r="B1197" s="2">
        <v>45684</v>
      </c>
      <c r="C1197" t="s">
        <v>1510</v>
      </c>
      <c r="D1197" t="s">
        <v>1736</v>
      </c>
      <c r="E1197" t="s">
        <v>1792</v>
      </c>
      <c r="F1197">
        <v>3</v>
      </c>
      <c r="G1197">
        <f t="shared" si="72"/>
        <v>3</v>
      </c>
      <c r="H1197">
        <v>845.67</v>
      </c>
      <c r="I1197" s="14">
        <f t="shared" si="73"/>
        <v>845.67</v>
      </c>
      <c r="J1197">
        <v>0.12</v>
      </c>
      <c r="K1197" s="7">
        <f t="shared" si="74"/>
        <v>0.12</v>
      </c>
      <c r="L1197" t="s">
        <v>1829</v>
      </c>
      <c r="M1197">
        <v>2232.5688</v>
      </c>
      <c r="N1197" s="14">
        <f t="shared" si="75"/>
        <v>2536.89</v>
      </c>
      <c r="O1197" t="str">
        <f>VLOOKUP(E1197,Store_Dim!$A$1:$E$21,3,FALSE)</f>
        <v>South</v>
      </c>
    </row>
    <row r="1198" spans="1:15" x14ac:dyDescent="0.3">
      <c r="A1198" t="s">
        <v>3022</v>
      </c>
      <c r="B1198" s="2">
        <v>45395</v>
      </c>
      <c r="C1198" t="s">
        <v>963</v>
      </c>
      <c r="D1198" t="s">
        <v>1658</v>
      </c>
      <c r="E1198" t="s">
        <v>1804</v>
      </c>
      <c r="F1198">
        <v>4</v>
      </c>
      <c r="G1198">
        <f t="shared" si="72"/>
        <v>4</v>
      </c>
      <c r="H1198">
        <v>750.26</v>
      </c>
      <c r="I1198" s="14">
        <f t="shared" si="73"/>
        <v>750.26</v>
      </c>
      <c r="J1198">
        <v>0.01</v>
      </c>
      <c r="K1198" s="7">
        <f t="shared" si="74"/>
        <v>0.01</v>
      </c>
      <c r="L1198" t="s">
        <v>1826</v>
      </c>
      <c r="M1198">
        <v>2971.0295999999998</v>
      </c>
      <c r="N1198" s="14">
        <f t="shared" si="75"/>
        <v>3001.0299999999997</v>
      </c>
      <c r="O1198" t="str">
        <f>VLOOKUP(E1198,Store_Dim!$A$1:$E$21,3,FALSE)</f>
        <v>West</v>
      </c>
    </row>
    <row r="1199" spans="1:15" x14ac:dyDescent="0.3">
      <c r="A1199" t="s">
        <v>3023</v>
      </c>
      <c r="B1199" s="2">
        <v>45382</v>
      </c>
      <c r="C1199" t="s">
        <v>1044</v>
      </c>
      <c r="D1199" t="s">
        <v>1732</v>
      </c>
      <c r="E1199" t="s">
        <v>1794</v>
      </c>
      <c r="F1199">
        <v>4</v>
      </c>
      <c r="G1199">
        <f t="shared" si="72"/>
        <v>4</v>
      </c>
      <c r="H1199">
        <v>294.38</v>
      </c>
      <c r="I1199" s="14">
        <f t="shared" si="73"/>
        <v>294.38</v>
      </c>
      <c r="J1199">
        <v>0.2</v>
      </c>
      <c r="K1199" s="7">
        <f t="shared" si="74"/>
        <v>0.2</v>
      </c>
      <c r="L1199" t="s">
        <v>1824</v>
      </c>
      <c r="M1199">
        <v>942.01600000000008</v>
      </c>
      <c r="N1199" s="14">
        <f t="shared" si="75"/>
        <v>1177.32</v>
      </c>
      <c r="O1199" t="str">
        <f>VLOOKUP(E1199,Store_Dim!$A$1:$E$21,3,FALSE)</f>
        <v>North</v>
      </c>
    </row>
    <row r="1200" spans="1:15" x14ac:dyDescent="0.3">
      <c r="A1200" t="s">
        <v>3024</v>
      </c>
      <c r="B1200" s="2">
        <v>45919</v>
      </c>
      <c r="C1200" t="s">
        <v>347</v>
      </c>
      <c r="D1200" t="s">
        <v>1740</v>
      </c>
      <c r="E1200" t="s">
        <v>1761</v>
      </c>
      <c r="F1200">
        <v>3</v>
      </c>
      <c r="G1200">
        <f t="shared" si="72"/>
        <v>3</v>
      </c>
      <c r="H1200">
        <v>583.52</v>
      </c>
      <c r="I1200" s="14">
        <f t="shared" si="73"/>
        <v>583.52</v>
      </c>
      <c r="J1200">
        <v>7.0000000000000007E-2</v>
      </c>
      <c r="K1200" s="7">
        <f t="shared" si="74"/>
        <v>7.0000000000000007E-2</v>
      </c>
      <c r="L1200" t="s">
        <v>1826</v>
      </c>
      <c r="M1200">
        <v>1628.0208</v>
      </c>
      <c r="N1200" s="14">
        <f t="shared" si="75"/>
        <v>1750.49</v>
      </c>
      <c r="O1200" t="str">
        <f>VLOOKUP(E1200,Store_Dim!$A$1:$E$21,3,FALSE)</f>
        <v>South</v>
      </c>
    </row>
    <row r="1201" spans="1:15" x14ac:dyDescent="0.3">
      <c r="A1201" t="s">
        <v>3025</v>
      </c>
      <c r="B1201" s="2">
        <v>45453</v>
      </c>
      <c r="C1201" t="s">
        <v>1449</v>
      </c>
      <c r="D1201" t="s">
        <v>1726</v>
      </c>
      <c r="E1201" t="s">
        <v>1804</v>
      </c>
      <c r="F1201">
        <v>2</v>
      </c>
      <c r="G1201">
        <f t="shared" si="72"/>
        <v>2</v>
      </c>
      <c r="H1201">
        <v>635.22</v>
      </c>
      <c r="I1201" s="14">
        <f t="shared" si="73"/>
        <v>635.22</v>
      </c>
      <c r="J1201">
        <v>0.3</v>
      </c>
      <c r="K1201" s="7">
        <f t="shared" si="74"/>
        <v>0.3</v>
      </c>
      <c r="L1201" t="s">
        <v>1829</v>
      </c>
      <c r="M1201">
        <v>889.30799999999999</v>
      </c>
      <c r="N1201" s="14">
        <f t="shared" si="75"/>
        <v>1270.1400000000001</v>
      </c>
      <c r="O1201" t="str">
        <f>VLOOKUP(E1201,Store_Dim!$A$1:$E$21,3,FALSE)</f>
        <v>West</v>
      </c>
    </row>
    <row r="1202" spans="1:15" x14ac:dyDescent="0.3">
      <c r="A1202" t="s">
        <v>3026</v>
      </c>
      <c r="B1202" s="2">
        <v>45313</v>
      </c>
      <c r="C1202" t="s">
        <v>1328</v>
      </c>
      <c r="D1202" t="s">
        <v>1680</v>
      </c>
      <c r="E1202" t="s">
        <v>1761</v>
      </c>
      <c r="F1202">
        <v>1</v>
      </c>
      <c r="G1202">
        <f t="shared" si="72"/>
        <v>1</v>
      </c>
      <c r="H1202">
        <v>743.55</v>
      </c>
      <c r="I1202" s="14">
        <f t="shared" si="73"/>
        <v>743.55</v>
      </c>
      <c r="J1202">
        <v>0.11</v>
      </c>
      <c r="K1202" s="7">
        <f t="shared" si="74"/>
        <v>0.11</v>
      </c>
      <c r="L1202" t="s">
        <v>1829</v>
      </c>
      <c r="M1202">
        <v>661.7595</v>
      </c>
      <c r="N1202" s="14">
        <f t="shared" si="75"/>
        <v>743.43999999999994</v>
      </c>
      <c r="O1202" t="str">
        <f>VLOOKUP(E1202,Store_Dim!$A$1:$E$21,3,FALSE)</f>
        <v>South</v>
      </c>
    </row>
    <row r="1203" spans="1:15" x14ac:dyDescent="0.3">
      <c r="A1203" t="s">
        <v>3027</v>
      </c>
      <c r="B1203" s="2">
        <v>45377</v>
      </c>
      <c r="C1203" t="s">
        <v>360</v>
      </c>
      <c r="D1203" t="s">
        <v>1636</v>
      </c>
      <c r="E1203" t="s">
        <v>1766</v>
      </c>
      <c r="F1203">
        <v>4</v>
      </c>
      <c r="G1203">
        <f t="shared" si="72"/>
        <v>4</v>
      </c>
      <c r="H1203">
        <v>530.45000000000005</v>
      </c>
      <c r="I1203" s="14">
        <f t="shared" si="73"/>
        <v>530.45000000000005</v>
      </c>
      <c r="J1203">
        <v>0.13</v>
      </c>
      <c r="K1203" s="7">
        <f t="shared" si="74"/>
        <v>0.13</v>
      </c>
      <c r="L1203" t="s">
        <v>1824</v>
      </c>
      <c r="M1203">
        <v>1845.9659999999999</v>
      </c>
      <c r="N1203" s="14">
        <f t="shared" si="75"/>
        <v>2121.67</v>
      </c>
      <c r="O1203" t="str">
        <f>VLOOKUP(E1203,Store_Dim!$A$1:$E$21,3,FALSE)</f>
        <v>North</v>
      </c>
    </row>
    <row r="1204" spans="1:15" x14ac:dyDescent="0.3">
      <c r="A1204" t="s">
        <v>3028</v>
      </c>
      <c r="B1204" s="2">
        <v>45371</v>
      </c>
      <c r="C1204" t="s">
        <v>842</v>
      </c>
      <c r="D1204" t="s">
        <v>1680</v>
      </c>
      <c r="E1204" t="s">
        <v>1786</v>
      </c>
      <c r="F1204">
        <v>2</v>
      </c>
      <c r="G1204">
        <f t="shared" si="72"/>
        <v>2</v>
      </c>
      <c r="H1204">
        <v>972.4</v>
      </c>
      <c r="I1204" s="14">
        <f t="shared" si="73"/>
        <v>972.4</v>
      </c>
      <c r="J1204">
        <v>0.06</v>
      </c>
      <c r="K1204" s="7">
        <f t="shared" si="74"/>
        <v>0.06</v>
      </c>
      <c r="L1204" t="s">
        <v>1829</v>
      </c>
      <c r="M1204">
        <v>1828.1120000000001</v>
      </c>
      <c r="N1204" s="14">
        <f t="shared" si="75"/>
        <v>1944.74</v>
      </c>
      <c r="O1204" t="str">
        <f>VLOOKUP(E1204,Store_Dim!$A$1:$E$21,3,FALSE)</f>
        <v>South</v>
      </c>
    </row>
    <row r="1205" spans="1:15" x14ac:dyDescent="0.3">
      <c r="A1205" t="s">
        <v>3029</v>
      </c>
      <c r="B1205" s="2">
        <v>45797</v>
      </c>
      <c r="C1205" t="s">
        <v>1181</v>
      </c>
      <c r="D1205" t="s">
        <v>1578</v>
      </c>
      <c r="E1205" t="s">
        <v>1810</v>
      </c>
      <c r="F1205">
        <v>3</v>
      </c>
      <c r="G1205">
        <f t="shared" si="72"/>
        <v>3</v>
      </c>
      <c r="H1205">
        <v>197.93</v>
      </c>
      <c r="I1205" s="14">
        <f t="shared" si="73"/>
        <v>197.93</v>
      </c>
      <c r="J1205">
        <v>0</v>
      </c>
      <c r="K1205" s="7">
        <f t="shared" si="74"/>
        <v>0</v>
      </c>
      <c r="L1205" t="s">
        <v>1829</v>
      </c>
      <c r="M1205">
        <v>593.79</v>
      </c>
      <c r="N1205" s="14">
        <f t="shared" si="75"/>
        <v>593.79</v>
      </c>
      <c r="O1205" t="str">
        <f>VLOOKUP(E1205,Store_Dim!$A$1:$E$21,3,FALSE)</f>
        <v>East</v>
      </c>
    </row>
    <row r="1206" spans="1:15" x14ac:dyDescent="0.3">
      <c r="A1206" t="s">
        <v>3030</v>
      </c>
      <c r="B1206" s="2">
        <v>45575</v>
      </c>
      <c r="C1206" t="s">
        <v>1074</v>
      </c>
      <c r="D1206" t="s">
        <v>1722</v>
      </c>
      <c r="E1206" t="s">
        <v>1792</v>
      </c>
      <c r="F1206">
        <v>4</v>
      </c>
      <c r="G1206">
        <f t="shared" si="72"/>
        <v>4</v>
      </c>
      <c r="H1206">
        <v>565.51</v>
      </c>
      <c r="I1206" s="14">
        <f t="shared" si="73"/>
        <v>565.51</v>
      </c>
      <c r="J1206">
        <v>0.16</v>
      </c>
      <c r="K1206" s="7">
        <f t="shared" si="74"/>
        <v>0.16</v>
      </c>
      <c r="L1206" t="s">
        <v>1826</v>
      </c>
      <c r="M1206">
        <v>1900.1135999999999</v>
      </c>
      <c r="N1206" s="14">
        <f t="shared" si="75"/>
        <v>2261.88</v>
      </c>
      <c r="O1206" t="str">
        <f>VLOOKUP(E1206,Store_Dim!$A$1:$E$21,3,FALSE)</f>
        <v>South</v>
      </c>
    </row>
    <row r="1207" spans="1:15" x14ac:dyDescent="0.3">
      <c r="A1207" t="s">
        <v>3031</v>
      </c>
      <c r="B1207" s="2">
        <v>45566</v>
      </c>
      <c r="C1207" t="s">
        <v>1246</v>
      </c>
      <c r="D1207" t="s">
        <v>1626</v>
      </c>
      <c r="E1207" t="s">
        <v>1769</v>
      </c>
      <c r="F1207">
        <v>4</v>
      </c>
      <c r="G1207">
        <f t="shared" si="72"/>
        <v>4</v>
      </c>
      <c r="H1207">
        <v>983.38</v>
      </c>
      <c r="I1207" s="14">
        <f t="shared" si="73"/>
        <v>983.38</v>
      </c>
      <c r="J1207">
        <v>0.25</v>
      </c>
      <c r="K1207" s="7">
        <f t="shared" si="74"/>
        <v>0.25</v>
      </c>
      <c r="L1207" t="s">
        <v>1829</v>
      </c>
      <c r="M1207">
        <v>2950.14</v>
      </c>
      <c r="N1207" s="14">
        <f t="shared" si="75"/>
        <v>3933.27</v>
      </c>
      <c r="O1207" t="str">
        <f>VLOOKUP(E1207,Store_Dim!$A$1:$E$21,3,FALSE)</f>
        <v>South</v>
      </c>
    </row>
    <row r="1208" spans="1:15" x14ac:dyDescent="0.3">
      <c r="A1208" t="s">
        <v>3032</v>
      </c>
      <c r="B1208" s="2">
        <v>45252</v>
      </c>
      <c r="C1208" t="s">
        <v>752</v>
      </c>
      <c r="D1208" t="s">
        <v>1746</v>
      </c>
      <c r="E1208" t="s">
        <v>1786</v>
      </c>
      <c r="F1208">
        <v>1</v>
      </c>
      <c r="G1208">
        <f t="shared" si="72"/>
        <v>1</v>
      </c>
      <c r="H1208">
        <v>955.06</v>
      </c>
      <c r="I1208" s="14">
        <f t="shared" si="73"/>
        <v>955.06</v>
      </c>
      <c r="J1208">
        <v>0.14000000000000001</v>
      </c>
      <c r="K1208" s="7">
        <f t="shared" si="74"/>
        <v>0.14000000000000001</v>
      </c>
      <c r="L1208" t="s">
        <v>1824</v>
      </c>
      <c r="M1208">
        <v>821.35159999999996</v>
      </c>
      <c r="N1208" s="14">
        <f t="shared" si="75"/>
        <v>954.92</v>
      </c>
      <c r="O1208" t="str">
        <f>VLOOKUP(E1208,Store_Dim!$A$1:$E$21,3,FALSE)</f>
        <v>South</v>
      </c>
    </row>
    <row r="1209" spans="1:15" x14ac:dyDescent="0.3">
      <c r="A1209" t="s">
        <v>3033</v>
      </c>
      <c r="B1209" s="2">
        <v>45693</v>
      </c>
      <c r="C1209" t="s">
        <v>1104</v>
      </c>
      <c r="D1209" t="s">
        <v>1666</v>
      </c>
      <c r="E1209" t="s">
        <v>1801</v>
      </c>
      <c r="F1209">
        <v>3</v>
      </c>
      <c r="G1209">
        <f t="shared" si="72"/>
        <v>3</v>
      </c>
      <c r="H1209">
        <v>597.46</v>
      </c>
      <c r="I1209" s="14">
        <f t="shared" si="73"/>
        <v>597.46</v>
      </c>
      <c r="J1209">
        <v>0.02</v>
      </c>
      <c r="K1209" s="7">
        <f t="shared" si="74"/>
        <v>0.02</v>
      </c>
      <c r="L1209" t="s">
        <v>1826</v>
      </c>
      <c r="M1209">
        <v>1756.5324000000001</v>
      </c>
      <c r="N1209" s="14">
        <f t="shared" si="75"/>
        <v>1792.3600000000001</v>
      </c>
      <c r="O1209" t="str">
        <f>VLOOKUP(E1209,Store_Dim!$A$1:$E$21,3,FALSE)</f>
        <v>North</v>
      </c>
    </row>
    <row r="1210" spans="1:15" x14ac:dyDescent="0.3">
      <c r="A1210" t="s">
        <v>3034</v>
      </c>
      <c r="B1210" s="2">
        <v>45446</v>
      </c>
      <c r="C1210" t="s">
        <v>999</v>
      </c>
      <c r="D1210" t="s">
        <v>1562</v>
      </c>
      <c r="E1210" t="s">
        <v>1804</v>
      </c>
      <c r="F1210">
        <v>3</v>
      </c>
      <c r="G1210">
        <f t="shared" si="72"/>
        <v>3</v>
      </c>
      <c r="H1210">
        <v>581.09</v>
      </c>
      <c r="I1210" s="14">
        <f t="shared" si="73"/>
        <v>581.09</v>
      </c>
      <c r="J1210">
        <v>0.1</v>
      </c>
      <c r="K1210" s="7">
        <f t="shared" si="74"/>
        <v>0.1</v>
      </c>
      <c r="L1210" t="s">
        <v>1829</v>
      </c>
      <c r="M1210">
        <v>1568.943</v>
      </c>
      <c r="N1210" s="14">
        <f t="shared" si="75"/>
        <v>1743.17</v>
      </c>
      <c r="O1210" t="str">
        <f>VLOOKUP(E1210,Store_Dim!$A$1:$E$21,3,FALSE)</f>
        <v>West</v>
      </c>
    </row>
    <row r="1211" spans="1:15" x14ac:dyDescent="0.3">
      <c r="A1211" t="s">
        <v>3035</v>
      </c>
      <c r="B1211" s="2">
        <v>45862</v>
      </c>
      <c r="C1211" t="s">
        <v>205</v>
      </c>
      <c r="D1211" t="s">
        <v>1608</v>
      </c>
      <c r="E1211" t="s">
        <v>1769</v>
      </c>
      <c r="F1211">
        <v>4</v>
      </c>
      <c r="G1211">
        <f t="shared" si="72"/>
        <v>4</v>
      </c>
      <c r="H1211">
        <v>153.94999999999999</v>
      </c>
      <c r="I1211" s="14">
        <f t="shared" si="73"/>
        <v>153.94999999999999</v>
      </c>
      <c r="J1211">
        <v>0.11</v>
      </c>
      <c r="K1211" s="7">
        <f t="shared" si="74"/>
        <v>0.11</v>
      </c>
      <c r="L1211" t="s">
        <v>1826</v>
      </c>
      <c r="M1211">
        <v>548.06200000000001</v>
      </c>
      <c r="N1211" s="14">
        <f t="shared" si="75"/>
        <v>615.68999999999994</v>
      </c>
      <c r="O1211" t="str">
        <f>VLOOKUP(E1211,Store_Dim!$A$1:$E$21,3,FALSE)</f>
        <v>South</v>
      </c>
    </row>
    <row r="1212" spans="1:15" x14ac:dyDescent="0.3">
      <c r="A1212" t="s">
        <v>3036</v>
      </c>
      <c r="B1212" s="2">
        <v>45530</v>
      </c>
      <c r="C1212" t="s">
        <v>295</v>
      </c>
      <c r="D1212" t="s">
        <v>1620</v>
      </c>
      <c r="E1212" t="s">
        <v>1782</v>
      </c>
      <c r="F1212">
        <v>4</v>
      </c>
      <c r="G1212">
        <f t="shared" si="72"/>
        <v>4</v>
      </c>
      <c r="H1212">
        <v>271.04000000000002</v>
      </c>
      <c r="I1212" s="14">
        <f t="shared" si="73"/>
        <v>271.04000000000002</v>
      </c>
      <c r="J1212">
        <v>0.12</v>
      </c>
      <c r="K1212" s="7">
        <f t="shared" si="74"/>
        <v>0.12</v>
      </c>
      <c r="L1212" t="s">
        <v>1829</v>
      </c>
      <c r="M1212">
        <v>954.06080000000009</v>
      </c>
      <c r="N1212" s="14">
        <f t="shared" si="75"/>
        <v>1084.0400000000002</v>
      </c>
      <c r="O1212" t="str">
        <f>VLOOKUP(E1212,Store_Dim!$A$1:$E$21,3,FALSE)</f>
        <v>West</v>
      </c>
    </row>
    <row r="1213" spans="1:15" x14ac:dyDescent="0.3">
      <c r="A1213" t="s">
        <v>3037</v>
      </c>
      <c r="B1213" s="2">
        <v>45558</v>
      </c>
      <c r="C1213" t="s">
        <v>71</v>
      </c>
      <c r="D1213" t="s">
        <v>1618</v>
      </c>
      <c r="E1213" t="s">
        <v>1776</v>
      </c>
      <c r="F1213">
        <v>4</v>
      </c>
      <c r="G1213">
        <f t="shared" si="72"/>
        <v>4</v>
      </c>
      <c r="H1213">
        <v>328.27</v>
      </c>
      <c r="I1213" s="14">
        <f t="shared" si="73"/>
        <v>328.27</v>
      </c>
      <c r="J1213">
        <v>0.09</v>
      </c>
      <c r="K1213" s="7">
        <f t="shared" si="74"/>
        <v>0.09</v>
      </c>
      <c r="L1213" t="s">
        <v>1826</v>
      </c>
      <c r="M1213">
        <v>1194.9028000000001</v>
      </c>
      <c r="N1213" s="14">
        <f t="shared" si="75"/>
        <v>1312.99</v>
      </c>
      <c r="O1213" t="str">
        <f>VLOOKUP(E1213,Store_Dim!$A$1:$E$21,3,FALSE)</f>
        <v>East</v>
      </c>
    </row>
    <row r="1214" spans="1:15" x14ac:dyDescent="0.3">
      <c r="A1214" t="s">
        <v>3038</v>
      </c>
      <c r="B1214" s="2">
        <v>45472</v>
      </c>
      <c r="C1214" t="s">
        <v>1518</v>
      </c>
      <c r="D1214" t="s">
        <v>1582</v>
      </c>
      <c r="E1214" t="s">
        <v>1799</v>
      </c>
      <c r="F1214">
        <v>4</v>
      </c>
      <c r="G1214">
        <f t="shared" si="72"/>
        <v>4</v>
      </c>
      <c r="H1214">
        <v>884.71</v>
      </c>
      <c r="I1214" s="14">
        <f t="shared" si="73"/>
        <v>884.71</v>
      </c>
      <c r="J1214">
        <v>0.09</v>
      </c>
      <c r="K1214" s="7">
        <f t="shared" si="74"/>
        <v>0.09</v>
      </c>
      <c r="L1214" t="s">
        <v>1826</v>
      </c>
      <c r="M1214">
        <v>3220.3444</v>
      </c>
      <c r="N1214" s="14">
        <f t="shared" si="75"/>
        <v>3538.75</v>
      </c>
      <c r="O1214" t="str">
        <f>VLOOKUP(E1214,Store_Dim!$A$1:$E$21,3,FALSE)</f>
        <v>South</v>
      </c>
    </row>
    <row r="1215" spans="1:15" x14ac:dyDescent="0.3">
      <c r="A1215" t="s">
        <v>3039</v>
      </c>
      <c r="B1215" s="2">
        <v>45809</v>
      </c>
      <c r="C1215" t="s">
        <v>797</v>
      </c>
      <c r="D1215" t="s">
        <v>1692</v>
      </c>
      <c r="E1215" t="s">
        <v>1769</v>
      </c>
      <c r="F1215">
        <v>1</v>
      </c>
      <c r="G1215">
        <f t="shared" si="72"/>
        <v>1</v>
      </c>
      <c r="H1215">
        <v>41.39</v>
      </c>
      <c r="I1215" s="14">
        <f t="shared" si="73"/>
        <v>41.39</v>
      </c>
      <c r="J1215">
        <v>0.01</v>
      </c>
      <c r="K1215" s="7">
        <f t="shared" si="74"/>
        <v>0.01</v>
      </c>
      <c r="L1215" t="s">
        <v>1824</v>
      </c>
      <c r="M1215">
        <v>40.976100000000002</v>
      </c>
      <c r="N1215" s="14">
        <f t="shared" si="75"/>
        <v>41.38</v>
      </c>
      <c r="O1215" t="str">
        <f>VLOOKUP(E1215,Store_Dim!$A$1:$E$21,3,FALSE)</f>
        <v>South</v>
      </c>
    </row>
    <row r="1216" spans="1:15" x14ac:dyDescent="0.3">
      <c r="A1216" t="s">
        <v>3040</v>
      </c>
      <c r="B1216" s="2">
        <v>45783</v>
      </c>
      <c r="C1216" t="s">
        <v>550</v>
      </c>
      <c r="D1216" t="s">
        <v>1662</v>
      </c>
      <c r="E1216" t="s">
        <v>1786</v>
      </c>
      <c r="F1216">
        <v>4</v>
      </c>
      <c r="G1216">
        <f t="shared" si="72"/>
        <v>4</v>
      </c>
      <c r="H1216">
        <v>64.06</v>
      </c>
      <c r="I1216" s="14">
        <f t="shared" si="73"/>
        <v>64.06</v>
      </c>
      <c r="J1216">
        <v>0.26</v>
      </c>
      <c r="K1216" s="7">
        <f t="shared" si="74"/>
        <v>0.26</v>
      </c>
      <c r="L1216" t="s">
        <v>1824</v>
      </c>
      <c r="M1216">
        <v>189.61760000000001</v>
      </c>
      <c r="N1216" s="14">
        <f t="shared" si="75"/>
        <v>255.98000000000002</v>
      </c>
      <c r="O1216" t="str">
        <f>VLOOKUP(E1216,Store_Dim!$A$1:$E$21,3,FALSE)</f>
        <v>South</v>
      </c>
    </row>
    <row r="1217" spans="1:15" x14ac:dyDescent="0.3">
      <c r="A1217" t="s">
        <v>3041</v>
      </c>
      <c r="B1217" s="2">
        <v>45849</v>
      </c>
      <c r="C1217" t="s">
        <v>1086</v>
      </c>
      <c r="D1217" t="s">
        <v>1640</v>
      </c>
      <c r="E1217" t="s">
        <v>1786</v>
      </c>
      <c r="F1217">
        <v>2</v>
      </c>
      <c r="G1217">
        <f t="shared" si="72"/>
        <v>2</v>
      </c>
      <c r="H1217">
        <v>152.25</v>
      </c>
      <c r="I1217" s="14">
        <f t="shared" si="73"/>
        <v>152.25</v>
      </c>
      <c r="J1217">
        <v>0.13</v>
      </c>
      <c r="K1217" s="7">
        <f t="shared" si="74"/>
        <v>0.13</v>
      </c>
      <c r="L1217" t="s">
        <v>1824</v>
      </c>
      <c r="M1217">
        <v>264.91500000000002</v>
      </c>
      <c r="N1217" s="14">
        <f t="shared" si="75"/>
        <v>304.37</v>
      </c>
      <c r="O1217" t="str">
        <f>VLOOKUP(E1217,Store_Dim!$A$1:$E$21,3,FALSE)</f>
        <v>South</v>
      </c>
    </row>
    <row r="1218" spans="1:15" x14ac:dyDescent="0.3">
      <c r="A1218" t="s">
        <v>3042</v>
      </c>
      <c r="B1218" s="2">
        <v>45281</v>
      </c>
      <c r="C1218" t="s">
        <v>356</v>
      </c>
      <c r="D1218" t="s">
        <v>1574</v>
      </c>
      <c r="E1218" t="s">
        <v>1813</v>
      </c>
      <c r="F1218">
        <v>2</v>
      </c>
      <c r="G1218">
        <f t="shared" si="72"/>
        <v>2</v>
      </c>
      <c r="H1218">
        <v>889.04</v>
      </c>
      <c r="I1218" s="14">
        <f t="shared" si="73"/>
        <v>889.04</v>
      </c>
      <c r="J1218">
        <v>0.23</v>
      </c>
      <c r="K1218" s="7">
        <f t="shared" si="74"/>
        <v>0.23</v>
      </c>
      <c r="L1218" t="s">
        <v>1824</v>
      </c>
      <c r="M1218">
        <v>1369.1215999999999</v>
      </c>
      <c r="N1218" s="14">
        <f t="shared" si="75"/>
        <v>1777.85</v>
      </c>
      <c r="O1218" t="str">
        <f>VLOOKUP(E1218,Store_Dim!$A$1:$E$21,3,FALSE)</f>
        <v>East</v>
      </c>
    </row>
    <row r="1219" spans="1:15" x14ac:dyDescent="0.3">
      <c r="A1219" t="s">
        <v>3043</v>
      </c>
      <c r="B1219" s="2">
        <v>45322</v>
      </c>
      <c r="C1219" t="s">
        <v>538</v>
      </c>
      <c r="D1219" t="s">
        <v>1622</v>
      </c>
      <c r="E1219" t="s">
        <v>1789</v>
      </c>
      <c r="F1219">
        <v>3</v>
      </c>
      <c r="G1219">
        <f t="shared" ref="G1219:G1282" si="76">IF(F1219="",1,F1219)</f>
        <v>3</v>
      </c>
      <c r="H1219">
        <v>145.25</v>
      </c>
      <c r="I1219" s="14">
        <f t="shared" ref="I1219:I1282" si="77">IF(ISBLANK(H1219),AVERAGE($H$2:$H$2001),H1219)</f>
        <v>145.25</v>
      </c>
      <c r="J1219">
        <v>0.24</v>
      </c>
      <c r="K1219" s="7">
        <f t="shared" ref="K1219:K1282" si="78">IF(ISBLANK(J1219),AVERAGE($J$2:$J$2001),J1219)</f>
        <v>0.24</v>
      </c>
      <c r="L1219" t="s">
        <v>1826</v>
      </c>
      <c r="M1219">
        <v>331.17</v>
      </c>
      <c r="N1219" s="14">
        <f t="shared" ref="N1219:N1282" si="79">(I1219*G1219)-J1219</f>
        <v>435.51</v>
      </c>
      <c r="O1219" t="str">
        <f>VLOOKUP(E1219,Store_Dim!$A$1:$E$21,3,FALSE)</f>
        <v>East</v>
      </c>
    </row>
    <row r="1220" spans="1:15" x14ac:dyDescent="0.3">
      <c r="A1220" t="s">
        <v>3044</v>
      </c>
      <c r="B1220" s="2">
        <v>45560</v>
      </c>
      <c r="C1220" t="s">
        <v>211</v>
      </c>
      <c r="D1220" t="s">
        <v>1724</v>
      </c>
      <c r="E1220" t="s">
        <v>1761</v>
      </c>
      <c r="F1220">
        <v>2</v>
      </c>
      <c r="G1220">
        <f t="shared" si="76"/>
        <v>2</v>
      </c>
      <c r="H1220">
        <v>898.45</v>
      </c>
      <c r="I1220" s="14">
        <f t="shared" si="77"/>
        <v>898.45</v>
      </c>
      <c r="J1220">
        <v>0.28999999999999998</v>
      </c>
      <c r="K1220" s="7">
        <f t="shared" si="78"/>
        <v>0.28999999999999998</v>
      </c>
      <c r="L1220" t="s">
        <v>1829</v>
      </c>
      <c r="M1220">
        <v>1275.799</v>
      </c>
      <c r="N1220" s="14">
        <f t="shared" si="79"/>
        <v>1796.6100000000001</v>
      </c>
      <c r="O1220" t="str">
        <f>VLOOKUP(E1220,Store_Dim!$A$1:$E$21,3,FALSE)</f>
        <v>South</v>
      </c>
    </row>
    <row r="1221" spans="1:15" x14ac:dyDescent="0.3">
      <c r="A1221" t="s">
        <v>3045</v>
      </c>
      <c r="B1221" s="2">
        <v>45905</v>
      </c>
      <c r="C1221" t="s">
        <v>124</v>
      </c>
      <c r="D1221" t="s">
        <v>1618</v>
      </c>
      <c r="E1221" t="s">
        <v>1801</v>
      </c>
      <c r="F1221">
        <v>4</v>
      </c>
      <c r="G1221">
        <f t="shared" si="76"/>
        <v>4</v>
      </c>
      <c r="H1221">
        <v>642.04999999999995</v>
      </c>
      <c r="I1221" s="14">
        <f t="shared" si="77"/>
        <v>642.04999999999995</v>
      </c>
      <c r="J1221">
        <v>0.25</v>
      </c>
      <c r="K1221" s="7">
        <f t="shared" si="78"/>
        <v>0.25</v>
      </c>
      <c r="L1221" t="s">
        <v>1824</v>
      </c>
      <c r="M1221">
        <v>1926.15</v>
      </c>
      <c r="N1221" s="14">
        <f t="shared" si="79"/>
        <v>2567.9499999999998</v>
      </c>
      <c r="O1221" t="str">
        <f>VLOOKUP(E1221,Store_Dim!$A$1:$E$21,3,FALSE)</f>
        <v>North</v>
      </c>
    </row>
    <row r="1222" spans="1:15" x14ac:dyDescent="0.3">
      <c r="A1222" t="s">
        <v>3046</v>
      </c>
      <c r="B1222" s="2">
        <v>45531</v>
      </c>
      <c r="C1222" t="s">
        <v>987</v>
      </c>
      <c r="D1222" t="s">
        <v>1716</v>
      </c>
      <c r="E1222" t="s">
        <v>1779</v>
      </c>
      <c r="F1222">
        <v>4</v>
      </c>
      <c r="G1222">
        <f t="shared" si="76"/>
        <v>4</v>
      </c>
      <c r="H1222">
        <v>450.83</v>
      </c>
      <c r="I1222" s="14">
        <f t="shared" si="77"/>
        <v>450.83</v>
      </c>
      <c r="J1222">
        <v>0.24</v>
      </c>
      <c r="K1222" s="7">
        <f t="shared" si="78"/>
        <v>0.24</v>
      </c>
      <c r="L1222" t="s">
        <v>1824</v>
      </c>
      <c r="M1222">
        <v>1370.5232000000001</v>
      </c>
      <c r="N1222" s="14">
        <f t="shared" si="79"/>
        <v>1803.08</v>
      </c>
      <c r="O1222" t="str">
        <f>VLOOKUP(E1222,Store_Dim!$A$1:$E$21,3,FALSE)</f>
        <v>South</v>
      </c>
    </row>
    <row r="1223" spans="1:15" x14ac:dyDescent="0.3">
      <c r="A1223" t="s">
        <v>3047</v>
      </c>
      <c r="B1223" s="2">
        <v>45216</v>
      </c>
      <c r="C1223" t="s">
        <v>52</v>
      </c>
      <c r="D1223" t="s">
        <v>1652</v>
      </c>
      <c r="E1223" t="s">
        <v>1813</v>
      </c>
      <c r="F1223">
        <v>2</v>
      </c>
      <c r="G1223">
        <f t="shared" si="76"/>
        <v>2</v>
      </c>
      <c r="H1223">
        <v>441.03</v>
      </c>
      <c r="I1223" s="14">
        <f t="shared" si="77"/>
        <v>441.03</v>
      </c>
      <c r="J1223">
        <v>0.23</v>
      </c>
      <c r="K1223" s="7">
        <f t="shared" si="78"/>
        <v>0.23</v>
      </c>
      <c r="L1223" t="s">
        <v>1829</v>
      </c>
      <c r="M1223">
        <v>679.18619999999999</v>
      </c>
      <c r="N1223" s="14">
        <f t="shared" si="79"/>
        <v>881.82999999999993</v>
      </c>
      <c r="O1223" t="str">
        <f>VLOOKUP(E1223,Store_Dim!$A$1:$E$21,3,FALSE)</f>
        <v>East</v>
      </c>
    </row>
    <row r="1224" spans="1:15" x14ac:dyDescent="0.3">
      <c r="A1224" t="s">
        <v>3048</v>
      </c>
      <c r="B1224" s="2">
        <v>45384</v>
      </c>
      <c r="C1224" t="s">
        <v>298</v>
      </c>
      <c r="D1224" t="s">
        <v>1598</v>
      </c>
      <c r="E1224" t="s">
        <v>1761</v>
      </c>
      <c r="F1224">
        <v>3</v>
      </c>
      <c r="G1224">
        <f t="shared" si="76"/>
        <v>3</v>
      </c>
      <c r="H1224">
        <v>377.69</v>
      </c>
      <c r="I1224" s="14">
        <f t="shared" si="77"/>
        <v>377.69</v>
      </c>
      <c r="J1224">
        <v>7.0000000000000007E-2</v>
      </c>
      <c r="K1224" s="7">
        <f t="shared" si="78"/>
        <v>7.0000000000000007E-2</v>
      </c>
      <c r="L1224" t="s">
        <v>1826</v>
      </c>
      <c r="M1224">
        <v>1053.7551000000001</v>
      </c>
      <c r="N1224" s="14">
        <f t="shared" si="79"/>
        <v>1133</v>
      </c>
      <c r="O1224" t="str">
        <f>VLOOKUP(E1224,Store_Dim!$A$1:$E$21,3,FALSE)</f>
        <v>South</v>
      </c>
    </row>
    <row r="1225" spans="1:15" x14ac:dyDescent="0.3">
      <c r="A1225" t="s">
        <v>3049</v>
      </c>
      <c r="B1225" s="2">
        <v>45416</v>
      </c>
      <c r="C1225" t="s">
        <v>535</v>
      </c>
      <c r="D1225" t="s">
        <v>1568</v>
      </c>
      <c r="E1225" t="s">
        <v>1779</v>
      </c>
      <c r="F1225">
        <v>1</v>
      </c>
      <c r="G1225">
        <f t="shared" si="76"/>
        <v>1</v>
      </c>
      <c r="H1225">
        <v>457.33</v>
      </c>
      <c r="I1225" s="14">
        <f t="shared" si="77"/>
        <v>457.33</v>
      </c>
      <c r="J1225">
        <v>0.27</v>
      </c>
      <c r="K1225" s="7">
        <f t="shared" si="78"/>
        <v>0.27</v>
      </c>
      <c r="L1225" t="s">
        <v>1824</v>
      </c>
      <c r="M1225">
        <v>333.85090000000002</v>
      </c>
      <c r="N1225" s="14">
        <f t="shared" si="79"/>
        <v>457.06</v>
      </c>
      <c r="O1225" t="str">
        <f>VLOOKUP(E1225,Store_Dim!$A$1:$E$21,3,FALSE)</f>
        <v>South</v>
      </c>
    </row>
    <row r="1226" spans="1:15" x14ac:dyDescent="0.3">
      <c r="A1226" t="s">
        <v>3050</v>
      </c>
      <c r="B1226" s="2">
        <v>45880</v>
      </c>
      <c r="C1226" t="s">
        <v>782</v>
      </c>
      <c r="D1226" t="s">
        <v>1700</v>
      </c>
      <c r="E1226" t="s">
        <v>1776</v>
      </c>
      <c r="F1226">
        <v>4</v>
      </c>
      <c r="G1226">
        <f t="shared" si="76"/>
        <v>4</v>
      </c>
      <c r="H1226">
        <v>218.01</v>
      </c>
      <c r="I1226" s="14">
        <f t="shared" si="77"/>
        <v>218.01</v>
      </c>
      <c r="J1226">
        <v>0.06</v>
      </c>
      <c r="K1226" s="7">
        <f t="shared" si="78"/>
        <v>0.06</v>
      </c>
      <c r="L1226" t="s">
        <v>1824</v>
      </c>
      <c r="M1226">
        <v>819.71759999999995</v>
      </c>
      <c r="N1226" s="14">
        <f t="shared" si="79"/>
        <v>871.98</v>
      </c>
      <c r="O1226" t="str">
        <f>VLOOKUP(E1226,Store_Dim!$A$1:$E$21,3,FALSE)</f>
        <v>East</v>
      </c>
    </row>
    <row r="1227" spans="1:15" x14ac:dyDescent="0.3">
      <c r="A1227" t="s">
        <v>3051</v>
      </c>
      <c r="B1227" s="2">
        <v>45933</v>
      </c>
      <c r="C1227" t="s">
        <v>708</v>
      </c>
      <c r="D1227" t="s">
        <v>1732</v>
      </c>
      <c r="E1227" t="s">
        <v>1810</v>
      </c>
      <c r="F1227">
        <v>2</v>
      </c>
      <c r="G1227">
        <f t="shared" si="76"/>
        <v>2</v>
      </c>
      <c r="H1227">
        <v>682.7</v>
      </c>
      <c r="I1227" s="14">
        <f t="shared" si="77"/>
        <v>682.7</v>
      </c>
      <c r="J1227">
        <v>0.13</v>
      </c>
      <c r="K1227" s="7">
        <f t="shared" si="78"/>
        <v>0.13</v>
      </c>
      <c r="L1227" t="s">
        <v>1824</v>
      </c>
      <c r="M1227">
        <v>1187.8979999999999</v>
      </c>
      <c r="N1227" s="14">
        <f t="shared" si="79"/>
        <v>1365.27</v>
      </c>
      <c r="O1227" t="str">
        <f>VLOOKUP(E1227,Store_Dim!$A$1:$E$21,3,FALSE)</f>
        <v>East</v>
      </c>
    </row>
    <row r="1228" spans="1:15" x14ac:dyDescent="0.3">
      <c r="A1228" t="s">
        <v>3052</v>
      </c>
      <c r="B1228" s="2">
        <v>45345</v>
      </c>
      <c r="C1228" t="s">
        <v>1017</v>
      </c>
      <c r="D1228" t="s">
        <v>1586</v>
      </c>
      <c r="E1228" t="s">
        <v>1810</v>
      </c>
      <c r="F1228">
        <v>3</v>
      </c>
      <c r="G1228">
        <f t="shared" si="76"/>
        <v>3</v>
      </c>
      <c r="H1228">
        <v>726.97</v>
      </c>
      <c r="I1228" s="14">
        <f t="shared" si="77"/>
        <v>726.97</v>
      </c>
      <c r="J1228">
        <v>0.04</v>
      </c>
      <c r="K1228" s="7">
        <f t="shared" si="78"/>
        <v>0.04</v>
      </c>
      <c r="L1228" t="s">
        <v>1826</v>
      </c>
      <c r="M1228">
        <v>2093.6736000000001</v>
      </c>
      <c r="N1228" s="14">
        <f t="shared" si="79"/>
        <v>2180.87</v>
      </c>
      <c r="O1228" t="str">
        <f>VLOOKUP(E1228,Store_Dim!$A$1:$E$21,3,FALSE)</f>
        <v>East</v>
      </c>
    </row>
    <row r="1229" spans="1:15" x14ac:dyDescent="0.3">
      <c r="A1229" t="s">
        <v>3053</v>
      </c>
      <c r="B1229" s="2">
        <v>45681</v>
      </c>
      <c r="C1229" t="s">
        <v>1269</v>
      </c>
      <c r="D1229" t="s">
        <v>1666</v>
      </c>
      <c r="E1229" t="s">
        <v>1786</v>
      </c>
      <c r="F1229">
        <v>2</v>
      </c>
      <c r="G1229">
        <f t="shared" si="76"/>
        <v>2</v>
      </c>
      <c r="H1229">
        <v>107.97</v>
      </c>
      <c r="I1229" s="14">
        <f t="shared" si="77"/>
        <v>107.97</v>
      </c>
      <c r="J1229">
        <v>0.06</v>
      </c>
      <c r="K1229" s="7">
        <f t="shared" si="78"/>
        <v>0.06</v>
      </c>
      <c r="L1229" t="s">
        <v>1824</v>
      </c>
      <c r="M1229">
        <v>202.9836</v>
      </c>
      <c r="N1229" s="14">
        <f t="shared" si="79"/>
        <v>215.88</v>
      </c>
      <c r="O1229" t="str">
        <f>VLOOKUP(E1229,Store_Dim!$A$1:$E$21,3,FALSE)</f>
        <v>South</v>
      </c>
    </row>
    <row r="1230" spans="1:15" x14ac:dyDescent="0.3">
      <c r="A1230" t="s">
        <v>3054</v>
      </c>
      <c r="B1230" s="2">
        <v>45785</v>
      </c>
      <c r="C1230" t="s">
        <v>40</v>
      </c>
      <c r="D1230" t="s">
        <v>1555</v>
      </c>
      <c r="E1230" t="s">
        <v>1799</v>
      </c>
      <c r="F1230">
        <v>1</v>
      </c>
      <c r="G1230">
        <f t="shared" si="76"/>
        <v>1</v>
      </c>
      <c r="H1230">
        <v>38.880000000000003</v>
      </c>
      <c r="I1230" s="14">
        <f t="shared" si="77"/>
        <v>38.880000000000003</v>
      </c>
      <c r="J1230">
        <v>0.16</v>
      </c>
      <c r="K1230" s="7">
        <f t="shared" si="78"/>
        <v>0.16</v>
      </c>
      <c r="L1230" t="s">
        <v>1829</v>
      </c>
      <c r="M1230">
        <v>32.659199999999998</v>
      </c>
      <c r="N1230" s="14">
        <f t="shared" si="79"/>
        <v>38.720000000000006</v>
      </c>
      <c r="O1230" t="str">
        <f>VLOOKUP(E1230,Store_Dim!$A$1:$E$21,3,FALSE)</f>
        <v>South</v>
      </c>
    </row>
    <row r="1231" spans="1:15" x14ac:dyDescent="0.3">
      <c r="A1231" t="s">
        <v>3055</v>
      </c>
      <c r="B1231" s="2">
        <v>45823</v>
      </c>
      <c r="C1231" t="s">
        <v>284</v>
      </c>
      <c r="D1231" t="s">
        <v>1580</v>
      </c>
      <c r="E1231" t="s">
        <v>1807</v>
      </c>
      <c r="F1231">
        <v>3</v>
      </c>
      <c r="G1231">
        <f t="shared" si="76"/>
        <v>3</v>
      </c>
      <c r="H1231">
        <v>484.39</v>
      </c>
      <c r="I1231" s="14">
        <f t="shared" si="77"/>
        <v>484.39</v>
      </c>
      <c r="J1231">
        <v>0.28999999999999998</v>
      </c>
      <c r="K1231" s="7">
        <f t="shared" si="78"/>
        <v>0.28999999999999998</v>
      </c>
      <c r="L1231" t="s">
        <v>1829</v>
      </c>
      <c r="M1231">
        <v>1031.7507000000001</v>
      </c>
      <c r="N1231" s="14">
        <f t="shared" si="79"/>
        <v>1452.88</v>
      </c>
      <c r="O1231" t="str">
        <f>VLOOKUP(E1231,Store_Dim!$A$1:$E$21,3,FALSE)</f>
        <v>North</v>
      </c>
    </row>
    <row r="1232" spans="1:15" x14ac:dyDescent="0.3">
      <c r="A1232" t="s">
        <v>3056</v>
      </c>
      <c r="B1232" s="2">
        <v>45572</v>
      </c>
      <c r="C1232" t="s">
        <v>82</v>
      </c>
      <c r="D1232" t="s">
        <v>1708</v>
      </c>
      <c r="E1232" t="s">
        <v>1801</v>
      </c>
      <c r="F1232">
        <v>2</v>
      </c>
      <c r="G1232">
        <f t="shared" si="76"/>
        <v>2</v>
      </c>
      <c r="H1232">
        <v>949.3</v>
      </c>
      <c r="I1232" s="14">
        <f t="shared" si="77"/>
        <v>949.3</v>
      </c>
      <c r="J1232">
        <v>0.08</v>
      </c>
      <c r="K1232" s="7">
        <f t="shared" si="78"/>
        <v>0.08</v>
      </c>
      <c r="L1232" t="s">
        <v>1829</v>
      </c>
      <c r="M1232">
        <v>1746.712</v>
      </c>
      <c r="N1232" s="14">
        <f t="shared" si="79"/>
        <v>1898.52</v>
      </c>
      <c r="O1232" t="str">
        <f>VLOOKUP(E1232,Store_Dim!$A$1:$E$21,3,FALSE)</f>
        <v>North</v>
      </c>
    </row>
    <row r="1233" spans="1:15" x14ac:dyDescent="0.3">
      <c r="A1233" t="s">
        <v>3057</v>
      </c>
      <c r="B1233" s="2">
        <v>45259</v>
      </c>
      <c r="C1233" t="s">
        <v>1343</v>
      </c>
      <c r="D1233" t="s">
        <v>1690</v>
      </c>
      <c r="E1233" t="s">
        <v>1776</v>
      </c>
      <c r="F1233">
        <v>3</v>
      </c>
      <c r="G1233">
        <f t="shared" si="76"/>
        <v>3</v>
      </c>
      <c r="H1233">
        <v>664.75</v>
      </c>
      <c r="I1233" s="14">
        <f t="shared" si="77"/>
        <v>664.75</v>
      </c>
      <c r="J1233">
        <v>0.12</v>
      </c>
      <c r="K1233" s="7">
        <f t="shared" si="78"/>
        <v>0.12</v>
      </c>
      <c r="L1233" t="s">
        <v>1824</v>
      </c>
      <c r="M1233">
        <v>1754.94</v>
      </c>
      <c r="N1233" s="14">
        <f t="shared" si="79"/>
        <v>1994.13</v>
      </c>
      <c r="O1233" t="str">
        <f>VLOOKUP(E1233,Store_Dim!$A$1:$E$21,3,FALSE)</f>
        <v>East</v>
      </c>
    </row>
    <row r="1234" spans="1:15" x14ac:dyDescent="0.3">
      <c r="A1234" t="s">
        <v>3058</v>
      </c>
      <c r="B1234" s="2">
        <v>45740</v>
      </c>
      <c r="C1234" t="s">
        <v>896</v>
      </c>
      <c r="D1234" t="s">
        <v>1688</v>
      </c>
      <c r="E1234" t="s">
        <v>1807</v>
      </c>
      <c r="F1234">
        <v>3</v>
      </c>
      <c r="G1234">
        <f t="shared" si="76"/>
        <v>3</v>
      </c>
      <c r="H1234">
        <v>190.04</v>
      </c>
      <c r="I1234" s="14">
        <f t="shared" si="77"/>
        <v>190.04</v>
      </c>
      <c r="J1234">
        <v>7.0000000000000007E-2</v>
      </c>
      <c r="K1234" s="7">
        <f t="shared" si="78"/>
        <v>7.0000000000000007E-2</v>
      </c>
      <c r="L1234" t="s">
        <v>1826</v>
      </c>
      <c r="M1234">
        <v>530.21159999999998</v>
      </c>
      <c r="N1234" s="14">
        <f t="shared" si="79"/>
        <v>570.04999999999995</v>
      </c>
      <c r="O1234" t="str">
        <f>VLOOKUP(E1234,Store_Dim!$A$1:$E$21,3,FALSE)</f>
        <v>North</v>
      </c>
    </row>
    <row r="1235" spans="1:15" x14ac:dyDescent="0.3">
      <c r="A1235" t="s">
        <v>3059</v>
      </c>
      <c r="B1235" s="2">
        <v>45869</v>
      </c>
      <c r="C1235" t="s">
        <v>881</v>
      </c>
      <c r="D1235" t="s">
        <v>1560</v>
      </c>
      <c r="E1235" t="s">
        <v>1801</v>
      </c>
      <c r="F1235">
        <v>3</v>
      </c>
      <c r="G1235">
        <f t="shared" si="76"/>
        <v>3</v>
      </c>
      <c r="H1235">
        <v>754.02</v>
      </c>
      <c r="I1235" s="14">
        <f t="shared" si="77"/>
        <v>754.02</v>
      </c>
      <c r="J1235">
        <v>0.1</v>
      </c>
      <c r="K1235" s="7">
        <f t="shared" si="78"/>
        <v>0.1</v>
      </c>
      <c r="L1235" t="s">
        <v>1829</v>
      </c>
      <c r="M1235">
        <v>2035.854</v>
      </c>
      <c r="N1235" s="14">
        <f t="shared" si="79"/>
        <v>2261.96</v>
      </c>
      <c r="O1235" t="str">
        <f>VLOOKUP(E1235,Store_Dim!$A$1:$E$21,3,FALSE)</f>
        <v>North</v>
      </c>
    </row>
    <row r="1236" spans="1:15" x14ac:dyDescent="0.3">
      <c r="A1236" t="s">
        <v>3060</v>
      </c>
      <c r="B1236" s="2">
        <v>45526</v>
      </c>
      <c r="C1236" t="s">
        <v>1199</v>
      </c>
      <c r="D1236" t="s">
        <v>1616</v>
      </c>
      <c r="E1236" t="s">
        <v>1794</v>
      </c>
      <c r="F1236">
        <v>4</v>
      </c>
      <c r="G1236">
        <f t="shared" si="76"/>
        <v>4</v>
      </c>
      <c r="H1236">
        <v>94.13</v>
      </c>
      <c r="I1236" s="14">
        <f t="shared" si="77"/>
        <v>94.13</v>
      </c>
      <c r="J1236">
        <v>0.04</v>
      </c>
      <c r="K1236" s="7">
        <f t="shared" si="78"/>
        <v>0.04</v>
      </c>
      <c r="L1236" t="s">
        <v>1829</v>
      </c>
      <c r="M1236">
        <v>361.45920000000001</v>
      </c>
      <c r="N1236" s="14">
        <f t="shared" si="79"/>
        <v>376.47999999999996</v>
      </c>
      <c r="O1236" t="str">
        <f>VLOOKUP(E1236,Store_Dim!$A$1:$E$21,3,FALSE)</f>
        <v>North</v>
      </c>
    </row>
    <row r="1237" spans="1:15" x14ac:dyDescent="0.3">
      <c r="A1237" t="s">
        <v>3061</v>
      </c>
      <c r="B1237" s="2">
        <v>45489</v>
      </c>
      <c r="C1237" t="s">
        <v>1443</v>
      </c>
      <c r="D1237" t="s">
        <v>1546</v>
      </c>
      <c r="E1237" t="s">
        <v>1801</v>
      </c>
      <c r="F1237">
        <v>3</v>
      </c>
      <c r="G1237">
        <f t="shared" si="76"/>
        <v>3</v>
      </c>
      <c r="H1237">
        <v>402.3</v>
      </c>
      <c r="I1237" s="14">
        <f t="shared" si="77"/>
        <v>402.3</v>
      </c>
      <c r="J1237">
        <v>0.21</v>
      </c>
      <c r="K1237" s="7">
        <f t="shared" si="78"/>
        <v>0.21</v>
      </c>
      <c r="L1237" t="s">
        <v>1826</v>
      </c>
      <c r="M1237">
        <v>953.45100000000014</v>
      </c>
      <c r="N1237" s="14">
        <f t="shared" si="79"/>
        <v>1206.69</v>
      </c>
      <c r="O1237" t="str">
        <f>VLOOKUP(E1237,Store_Dim!$A$1:$E$21,3,FALSE)</f>
        <v>North</v>
      </c>
    </row>
    <row r="1238" spans="1:15" x14ac:dyDescent="0.3">
      <c r="A1238" t="s">
        <v>3062</v>
      </c>
      <c r="B1238" s="2">
        <v>45908</v>
      </c>
      <c r="C1238" t="s">
        <v>767</v>
      </c>
      <c r="D1238" t="s">
        <v>1720</v>
      </c>
      <c r="E1238" t="s">
        <v>1779</v>
      </c>
      <c r="F1238">
        <v>1</v>
      </c>
      <c r="G1238">
        <f t="shared" si="76"/>
        <v>1</v>
      </c>
      <c r="H1238">
        <v>729.05</v>
      </c>
      <c r="I1238" s="14">
        <f t="shared" si="77"/>
        <v>729.05</v>
      </c>
      <c r="J1238">
        <v>0.06</v>
      </c>
      <c r="K1238" s="7">
        <f t="shared" si="78"/>
        <v>0.06</v>
      </c>
      <c r="L1238" t="s">
        <v>1829</v>
      </c>
      <c r="M1238">
        <v>685.3069999999999</v>
      </c>
      <c r="N1238" s="14">
        <f t="shared" si="79"/>
        <v>728.99</v>
      </c>
      <c r="O1238" t="str">
        <f>VLOOKUP(E1238,Store_Dim!$A$1:$E$21,3,FALSE)</f>
        <v>South</v>
      </c>
    </row>
    <row r="1239" spans="1:15" x14ac:dyDescent="0.3">
      <c r="A1239" t="s">
        <v>3063</v>
      </c>
      <c r="B1239" s="2">
        <v>45912</v>
      </c>
      <c r="C1239" t="s">
        <v>458</v>
      </c>
      <c r="D1239" t="s">
        <v>1728</v>
      </c>
      <c r="E1239" t="s">
        <v>1797</v>
      </c>
      <c r="F1239">
        <v>1</v>
      </c>
      <c r="G1239">
        <f t="shared" si="76"/>
        <v>1</v>
      </c>
      <c r="H1239">
        <v>822.6</v>
      </c>
      <c r="I1239" s="14">
        <f t="shared" si="77"/>
        <v>822.6</v>
      </c>
      <c r="J1239">
        <v>0.28999999999999998</v>
      </c>
      <c r="K1239" s="7">
        <f t="shared" si="78"/>
        <v>0.28999999999999998</v>
      </c>
      <c r="L1239" t="s">
        <v>1826</v>
      </c>
      <c r="M1239">
        <v>584.04599999999994</v>
      </c>
      <c r="N1239" s="14">
        <f t="shared" si="79"/>
        <v>822.31000000000006</v>
      </c>
      <c r="O1239" t="str">
        <f>VLOOKUP(E1239,Store_Dim!$A$1:$E$21,3,FALSE)</f>
        <v>East</v>
      </c>
    </row>
    <row r="1240" spans="1:15" x14ac:dyDescent="0.3">
      <c r="A1240" t="s">
        <v>3064</v>
      </c>
      <c r="B1240" s="2">
        <v>45771</v>
      </c>
      <c r="C1240" t="s">
        <v>634</v>
      </c>
      <c r="D1240" t="s">
        <v>1714</v>
      </c>
      <c r="E1240" t="s">
        <v>1782</v>
      </c>
      <c r="F1240">
        <v>2</v>
      </c>
      <c r="G1240">
        <f t="shared" si="76"/>
        <v>2</v>
      </c>
      <c r="H1240">
        <v>327.25</v>
      </c>
      <c r="I1240" s="14">
        <f t="shared" si="77"/>
        <v>327.25</v>
      </c>
      <c r="J1240">
        <v>0.19</v>
      </c>
      <c r="K1240" s="7">
        <f t="shared" si="78"/>
        <v>0.19</v>
      </c>
      <c r="L1240" t="s">
        <v>1826</v>
      </c>
      <c r="M1240">
        <v>530.14499999999998</v>
      </c>
      <c r="N1240" s="14">
        <f t="shared" si="79"/>
        <v>654.30999999999995</v>
      </c>
      <c r="O1240" t="str">
        <f>VLOOKUP(E1240,Store_Dim!$A$1:$E$21,3,FALSE)</f>
        <v>West</v>
      </c>
    </row>
    <row r="1241" spans="1:15" x14ac:dyDescent="0.3">
      <c r="A1241" t="s">
        <v>3065</v>
      </c>
      <c r="B1241" s="2">
        <v>45619</v>
      </c>
      <c r="C1241" t="s">
        <v>304</v>
      </c>
      <c r="D1241" t="s">
        <v>1688</v>
      </c>
      <c r="E1241" t="s">
        <v>1786</v>
      </c>
      <c r="F1241">
        <v>4</v>
      </c>
      <c r="G1241">
        <f t="shared" si="76"/>
        <v>4</v>
      </c>
      <c r="H1241">
        <v>930.38</v>
      </c>
      <c r="I1241" s="14">
        <f t="shared" si="77"/>
        <v>930.38</v>
      </c>
      <c r="J1241">
        <v>0</v>
      </c>
      <c r="K1241" s="7">
        <f t="shared" si="78"/>
        <v>0</v>
      </c>
      <c r="L1241" t="s">
        <v>1829</v>
      </c>
      <c r="M1241">
        <v>3721.52</v>
      </c>
      <c r="N1241" s="14">
        <f t="shared" si="79"/>
        <v>3721.52</v>
      </c>
      <c r="O1241" t="str">
        <f>VLOOKUP(E1241,Store_Dim!$A$1:$E$21,3,FALSE)</f>
        <v>South</v>
      </c>
    </row>
    <row r="1242" spans="1:15" x14ac:dyDescent="0.3">
      <c r="A1242" t="s">
        <v>3066</v>
      </c>
      <c r="B1242" s="2">
        <v>45394</v>
      </c>
      <c r="C1242" t="s">
        <v>487</v>
      </c>
      <c r="D1242" t="s">
        <v>1602</v>
      </c>
      <c r="E1242" t="s">
        <v>1773</v>
      </c>
      <c r="F1242">
        <v>2</v>
      </c>
      <c r="G1242">
        <f t="shared" si="76"/>
        <v>2</v>
      </c>
      <c r="H1242">
        <v>437.84</v>
      </c>
      <c r="I1242" s="14">
        <f t="shared" si="77"/>
        <v>437.84</v>
      </c>
      <c r="J1242">
        <v>0.24</v>
      </c>
      <c r="K1242" s="7">
        <f t="shared" si="78"/>
        <v>0.24</v>
      </c>
      <c r="L1242" t="s">
        <v>1824</v>
      </c>
      <c r="M1242">
        <v>665.51679999999999</v>
      </c>
      <c r="N1242" s="14">
        <f t="shared" si="79"/>
        <v>875.43999999999994</v>
      </c>
      <c r="O1242" t="str">
        <f>VLOOKUP(E1242,Store_Dim!$A$1:$E$21,3,FALSE)</f>
        <v>North</v>
      </c>
    </row>
    <row r="1243" spans="1:15" x14ac:dyDescent="0.3">
      <c r="A1243" t="s">
        <v>3067</v>
      </c>
      <c r="B1243" s="2">
        <v>45786</v>
      </c>
      <c r="C1243" t="s">
        <v>258</v>
      </c>
      <c r="D1243" t="s">
        <v>1580</v>
      </c>
      <c r="E1243" t="s">
        <v>1804</v>
      </c>
      <c r="F1243">
        <v>2</v>
      </c>
      <c r="G1243">
        <f t="shared" si="76"/>
        <v>2</v>
      </c>
      <c r="H1243">
        <v>126.02</v>
      </c>
      <c r="I1243" s="14">
        <f t="shared" si="77"/>
        <v>126.02</v>
      </c>
      <c r="J1243">
        <v>0.09</v>
      </c>
      <c r="K1243" s="7">
        <f t="shared" si="78"/>
        <v>0.09</v>
      </c>
      <c r="L1243" t="s">
        <v>1829</v>
      </c>
      <c r="M1243">
        <v>229.35640000000001</v>
      </c>
      <c r="N1243" s="14">
        <f t="shared" si="79"/>
        <v>251.95</v>
      </c>
      <c r="O1243" t="str">
        <f>VLOOKUP(E1243,Store_Dim!$A$1:$E$21,3,FALSE)</f>
        <v>West</v>
      </c>
    </row>
    <row r="1244" spans="1:15" x14ac:dyDescent="0.3">
      <c r="A1244" t="s">
        <v>3068</v>
      </c>
      <c r="B1244" s="2">
        <v>45692</v>
      </c>
      <c r="C1244" t="s">
        <v>1355</v>
      </c>
      <c r="D1244" t="s">
        <v>1714</v>
      </c>
      <c r="E1244" t="s">
        <v>1801</v>
      </c>
      <c r="F1244">
        <v>1</v>
      </c>
      <c r="G1244">
        <f t="shared" si="76"/>
        <v>1</v>
      </c>
      <c r="H1244">
        <v>860.84</v>
      </c>
      <c r="I1244" s="14">
        <f t="shared" si="77"/>
        <v>860.84</v>
      </c>
      <c r="J1244">
        <v>7.0000000000000007E-2</v>
      </c>
      <c r="K1244" s="7">
        <f t="shared" si="78"/>
        <v>7.0000000000000007E-2</v>
      </c>
      <c r="L1244" t="s">
        <v>1826</v>
      </c>
      <c r="M1244">
        <v>800.58119999999997</v>
      </c>
      <c r="N1244" s="14">
        <f t="shared" si="79"/>
        <v>860.77</v>
      </c>
      <c r="O1244" t="str">
        <f>VLOOKUP(E1244,Store_Dim!$A$1:$E$21,3,FALSE)</f>
        <v>North</v>
      </c>
    </row>
    <row r="1245" spans="1:15" x14ac:dyDescent="0.3">
      <c r="A1245" t="s">
        <v>3069</v>
      </c>
      <c r="B1245" s="2">
        <v>45677</v>
      </c>
      <c r="C1245" t="s">
        <v>335</v>
      </c>
      <c r="D1245" t="s">
        <v>1644</v>
      </c>
      <c r="E1245" t="s">
        <v>1797</v>
      </c>
      <c r="F1245">
        <v>1</v>
      </c>
      <c r="G1245">
        <f t="shared" si="76"/>
        <v>1</v>
      </c>
      <c r="H1245">
        <v>161.80000000000001</v>
      </c>
      <c r="I1245" s="14">
        <f t="shared" si="77"/>
        <v>161.80000000000001</v>
      </c>
      <c r="J1245">
        <v>0.24</v>
      </c>
      <c r="K1245" s="7">
        <f t="shared" si="78"/>
        <v>0.24</v>
      </c>
      <c r="L1245" t="s">
        <v>1826</v>
      </c>
      <c r="M1245">
        <v>122.968</v>
      </c>
      <c r="N1245" s="14">
        <f t="shared" si="79"/>
        <v>161.56</v>
      </c>
      <c r="O1245" t="str">
        <f>VLOOKUP(E1245,Store_Dim!$A$1:$E$21,3,FALSE)</f>
        <v>East</v>
      </c>
    </row>
    <row r="1246" spans="1:15" x14ac:dyDescent="0.3">
      <c r="A1246" t="s">
        <v>3070</v>
      </c>
      <c r="B1246" s="2">
        <v>45669</v>
      </c>
      <c r="C1246" t="s">
        <v>1202</v>
      </c>
      <c r="D1246" t="s">
        <v>1624</v>
      </c>
      <c r="E1246" t="s">
        <v>1807</v>
      </c>
      <c r="F1246">
        <v>4</v>
      </c>
      <c r="G1246">
        <f t="shared" si="76"/>
        <v>4</v>
      </c>
      <c r="H1246">
        <v>347.82</v>
      </c>
      <c r="I1246" s="14">
        <f t="shared" si="77"/>
        <v>347.82</v>
      </c>
      <c r="J1246">
        <v>0.02</v>
      </c>
      <c r="K1246" s="7">
        <f t="shared" si="78"/>
        <v>0.02</v>
      </c>
      <c r="L1246" t="s">
        <v>1829</v>
      </c>
      <c r="M1246">
        <v>1363.4544000000001</v>
      </c>
      <c r="N1246" s="14">
        <f t="shared" si="79"/>
        <v>1391.26</v>
      </c>
      <c r="O1246" t="str">
        <f>VLOOKUP(E1246,Store_Dim!$A$1:$E$21,3,FALSE)</f>
        <v>North</v>
      </c>
    </row>
    <row r="1247" spans="1:15" x14ac:dyDescent="0.3">
      <c r="A1247" t="s">
        <v>3071</v>
      </c>
      <c r="B1247" s="2">
        <v>45299</v>
      </c>
      <c r="C1247" t="s">
        <v>1400</v>
      </c>
      <c r="D1247" t="s">
        <v>1718</v>
      </c>
      <c r="E1247" t="s">
        <v>1804</v>
      </c>
      <c r="F1247">
        <v>3</v>
      </c>
      <c r="G1247">
        <f t="shared" si="76"/>
        <v>3</v>
      </c>
      <c r="H1247">
        <v>416.44</v>
      </c>
      <c r="I1247" s="14">
        <f t="shared" si="77"/>
        <v>416.44</v>
      </c>
      <c r="J1247">
        <v>0.27</v>
      </c>
      <c r="K1247" s="7">
        <f t="shared" si="78"/>
        <v>0.27</v>
      </c>
      <c r="L1247" t="s">
        <v>1824</v>
      </c>
      <c r="M1247">
        <v>912.00359999999989</v>
      </c>
      <c r="N1247" s="14">
        <f t="shared" si="79"/>
        <v>1249.05</v>
      </c>
      <c r="O1247" t="str">
        <f>VLOOKUP(E1247,Store_Dim!$A$1:$E$21,3,FALSE)</f>
        <v>West</v>
      </c>
    </row>
    <row r="1248" spans="1:15" x14ac:dyDescent="0.3">
      <c r="A1248" t="s">
        <v>3072</v>
      </c>
      <c r="B1248" s="2">
        <v>45893</v>
      </c>
      <c r="C1248" t="s">
        <v>32</v>
      </c>
      <c r="D1248" t="s">
        <v>1672</v>
      </c>
      <c r="E1248" t="s">
        <v>1752</v>
      </c>
      <c r="F1248">
        <v>1</v>
      </c>
      <c r="G1248">
        <f t="shared" si="76"/>
        <v>1</v>
      </c>
      <c r="H1248">
        <v>147.96</v>
      </c>
      <c r="I1248" s="14">
        <f t="shared" si="77"/>
        <v>147.96</v>
      </c>
      <c r="J1248">
        <v>0.24</v>
      </c>
      <c r="K1248" s="7">
        <f t="shared" si="78"/>
        <v>0.24</v>
      </c>
      <c r="L1248" t="s">
        <v>1829</v>
      </c>
      <c r="M1248">
        <v>112.4496</v>
      </c>
      <c r="N1248" s="14">
        <f t="shared" si="79"/>
        <v>147.72</v>
      </c>
      <c r="O1248" t="str">
        <f>VLOOKUP(E1248,Store_Dim!$A$1:$E$21,3,FALSE)</f>
        <v>East</v>
      </c>
    </row>
    <row r="1249" spans="1:15" x14ac:dyDescent="0.3">
      <c r="A1249" t="s">
        <v>3073</v>
      </c>
      <c r="B1249" s="2">
        <v>45560</v>
      </c>
      <c r="C1249" t="s">
        <v>1377</v>
      </c>
      <c r="D1249" t="s">
        <v>1584</v>
      </c>
      <c r="E1249" t="s">
        <v>1782</v>
      </c>
      <c r="F1249">
        <v>3</v>
      </c>
      <c r="G1249">
        <f t="shared" si="76"/>
        <v>3</v>
      </c>
      <c r="H1249">
        <v>550.26</v>
      </c>
      <c r="I1249" s="14">
        <f t="shared" si="77"/>
        <v>550.26</v>
      </c>
      <c r="J1249">
        <v>0.22</v>
      </c>
      <c r="K1249" s="7">
        <f t="shared" si="78"/>
        <v>0.22</v>
      </c>
      <c r="L1249" t="s">
        <v>1824</v>
      </c>
      <c r="M1249">
        <v>1287.6084000000001</v>
      </c>
      <c r="N1249" s="14">
        <f t="shared" si="79"/>
        <v>1650.56</v>
      </c>
      <c r="O1249" t="str">
        <f>VLOOKUP(E1249,Store_Dim!$A$1:$E$21,3,FALSE)</f>
        <v>West</v>
      </c>
    </row>
    <row r="1250" spans="1:15" x14ac:dyDescent="0.3">
      <c r="A1250" t="s">
        <v>3074</v>
      </c>
      <c r="B1250" s="2">
        <v>45267</v>
      </c>
      <c r="C1250" t="s">
        <v>1160</v>
      </c>
      <c r="D1250" t="s">
        <v>1742</v>
      </c>
      <c r="E1250" t="s">
        <v>1779</v>
      </c>
      <c r="F1250">
        <v>4</v>
      </c>
      <c r="G1250">
        <f t="shared" si="76"/>
        <v>4</v>
      </c>
      <c r="H1250">
        <v>938.21</v>
      </c>
      <c r="I1250" s="14">
        <f t="shared" si="77"/>
        <v>938.21</v>
      </c>
      <c r="J1250">
        <v>0.04</v>
      </c>
      <c r="K1250" s="7">
        <f t="shared" si="78"/>
        <v>0.04</v>
      </c>
      <c r="L1250" t="s">
        <v>1826</v>
      </c>
      <c r="M1250">
        <v>3602.7264</v>
      </c>
      <c r="N1250" s="14">
        <f t="shared" si="79"/>
        <v>3752.8</v>
      </c>
      <c r="O1250" t="str">
        <f>VLOOKUP(E1250,Store_Dim!$A$1:$E$21,3,FALSE)</f>
        <v>South</v>
      </c>
    </row>
    <row r="1251" spans="1:15" x14ac:dyDescent="0.3">
      <c r="A1251" t="s">
        <v>3075</v>
      </c>
      <c r="B1251" s="2">
        <v>45467</v>
      </c>
      <c r="C1251" t="s">
        <v>458</v>
      </c>
      <c r="D1251" t="s">
        <v>1736</v>
      </c>
      <c r="E1251" t="s">
        <v>1804</v>
      </c>
      <c r="F1251">
        <v>3</v>
      </c>
      <c r="G1251">
        <f t="shared" si="76"/>
        <v>3</v>
      </c>
      <c r="H1251">
        <v>517.98</v>
      </c>
      <c r="I1251" s="14">
        <f t="shared" si="77"/>
        <v>517.98</v>
      </c>
      <c r="J1251">
        <v>0.01</v>
      </c>
      <c r="K1251" s="7">
        <f t="shared" si="78"/>
        <v>0.01</v>
      </c>
      <c r="L1251" t="s">
        <v>1826</v>
      </c>
      <c r="M1251">
        <v>1538.4005999999999</v>
      </c>
      <c r="N1251" s="14">
        <f t="shared" si="79"/>
        <v>1553.93</v>
      </c>
      <c r="O1251" t="str">
        <f>VLOOKUP(E1251,Store_Dim!$A$1:$E$21,3,FALSE)</f>
        <v>West</v>
      </c>
    </row>
    <row r="1252" spans="1:15" x14ac:dyDescent="0.3">
      <c r="A1252" t="s">
        <v>3076</v>
      </c>
      <c r="B1252" s="2">
        <v>45847</v>
      </c>
      <c r="C1252" t="s">
        <v>144</v>
      </c>
      <c r="D1252" t="s">
        <v>1557</v>
      </c>
      <c r="E1252" t="s">
        <v>1782</v>
      </c>
      <c r="F1252">
        <v>1</v>
      </c>
      <c r="G1252">
        <f t="shared" si="76"/>
        <v>1</v>
      </c>
      <c r="H1252">
        <v>98.27</v>
      </c>
      <c r="I1252" s="14">
        <f t="shared" si="77"/>
        <v>98.27</v>
      </c>
      <c r="J1252">
        <v>0.16</v>
      </c>
      <c r="K1252" s="7">
        <f t="shared" si="78"/>
        <v>0.16</v>
      </c>
      <c r="L1252" t="s">
        <v>1826</v>
      </c>
      <c r="M1252">
        <v>82.54679999999999</v>
      </c>
      <c r="N1252" s="14">
        <f t="shared" si="79"/>
        <v>98.11</v>
      </c>
      <c r="O1252" t="str">
        <f>VLOOKUP(E1252,Store_Dim!$A$1:$E$21,3,FALSE)</f>
        <v>West</v>
      </c>
    </row>
    <row r="1253" spans="1:15" x14ac:dyDescent="0.3">
      <c r="A1253" t="s">
        <v>3077</v>
      </c>
      <c r="B1253" s="2">
        <v>45480</v>
      </c>
      <c r="C1253" t="s">
        <v>803</v>
      </c>
      <c r="D1253" t="s">
        <v>1644</v>
      </c>
      <c r="E1253" t="s">
        <v>1792</v>
      </c>
      <c r="F1253">
        <v>2</v>
      </c>
      <c r="G1253">
        <f t="shared" si="76"/>
        <v>2</v>
      </c>
      <c r="H1253">
        <v>875.2</v>
      </c>
      <c r="I1253" s="14">
        <f t="shared" si="77"/>
        <v>875.2</v>
      </c>
      <c r="J1253">
        <v>0.19</v>
      </c>
      <c r="K1253" s="7">
        <f t="shared" si="78"/>
        <v>0.19</v>
      </c>
      <c r="L1253" t="s">
        <v>1824</v>
      </c>
      <c r="M1253">
        <v>1417.8240000000001</v>
      </c>
      <c r="N1253" s="14">
        <f t="shared" si="79"/>
        <v>1750.21</v>
      </c>
      <c r="O1253" t="str">
        <f>VLOOKUP(E1253,Store_Dim!$A$1:$E$21,3,FALSE)</f>
        <v>South</v>
      </c>
    </row>
    <row r="1254" spans="1:15" x14ac:dyDescent="0.3">
      <c r="A1254" t="s">
        <v>3078</v>
      </c>
      <c r="B1254" s="2">
        <v>45345</v>
      </c>
      <c r="C1254" t="s">
        <v>963</v>
      </c>
      <c r="D1254" t="s">
        <v>1720</v>
      </c>
      <c r="E1254" t="s">
        <v>1752</v>
      </c>
      <c r="F1254">
        <v>1</v>
      </c>
      <c r="G1254">
        <f t="shared" si="76"/>
        <v>1</v>
      </c>
      <c r="H1254">
        <v>227.35</v>
      </c>
      <c r="I1254" s="14">
        <f t="shared" si="77"/>
        <v>227.35</v>
      </c>
      <c r="J1254">
        <v>0.06</v>
      </c>
      <c r="K1254" s="7">
        <f t="shared" si="78"/>
        <v>0.06</v>
      </c>
      <c r="L1254" t="s">
        <v>1829</v>
      </c>
      <c r="M1254">
        <v>213.709</v>
      </c>
      <c r="N1254" s="14">
        <f t="shared" si="79"/>
        <v>227.29</v>
      </c>
      <c r="O1254" t="str">
        <f>VLOOKUP(E1254,Store_Dim!$A$1:$E$21,3,FALSE)</f>
        <v>East</v>
      </c>
    </row>
    <row r="1255" spans="1:15" x14ac:dyDescent="0.3">
      <c r="A1255" t="s">
        <v>3079</v>
      </c>
      <c r="B1255" s="2">
        <v>45235</v>
      </c>
      <c r="C1255" t="s">
        <v>684</v>
      </c>
      <c r="D1255" t="s">
        <v>1696</v>
      </c>
      <c r="E1255" t="s">
        <v>1757</v>
      </c>
      <c r="F1255">
        <v>1</v>
      </c>
      <c r="G1255">
        <f t="shared" si="76"/>
        <v>1</v>
      </c>
      <c r="H1255">
        <v>842.46</v>
      </c>
      <c r="I1255" s="14">
        <f t="shared" si="77"/>
        <v>842.46</v>
      </c>
      <c r="J1255">
        <v>0.05</v>
      </c>
      <c r="K1255" s="7">
        <f t="shared" si="78"/>
        <v>0.05</v>
      </c>
      <c r="L1255" t="s">
        <v>1829</v>
      </c>
      <c r="M1255">
        <v>800.33699999999999</v>
      </c>
      <c r="N1255" s="14">
        <f t="shared" si="79"/>
        <v>842.41000000000008</v>
      </c>
      <c r="O1255" t="str">
        <f>VLOOKUP(E1255,Store_Dim!$A$1:$E$21,3,FALSE)</f>
        <v>North</v>
      </c>
    </row>
    <row r="1256" spans="1:15" x14ac:dyDescent="0.3">
      <c r="A1256" t="s">
        <v>3080</v>
      </c>
      <c r="B1256" s="2">
        <v>45543</v>
      </c>
      <c r="C1256" t="s">
        <v>690</v>
      </c>
      <c r="D1256" t="s">
        <v>1620</v>
      </c>
      <c r="E1256" t="s">
        <v>1792</v>
      </c>
      <c r="F1256">
        <v>3</v>
      </c>
      <c r="G1256">
        <f t="shared" si="76"/>
        <v>3</v>
      </c>
      <c r="H1256">
        <v>120.67</v>
      </c>
      <c r="I1256" s="14">
        <f t="shared" si="77"/>
        <v>120.67</v>
      </c>
      <c r="J1256">
        <v>0.08</v>
      </c>
      <c r="K1256" s="7">
        <f t="shared" si="78"/>
        <v>0.08</v>
      </c>
      <c r="L1256" t="s">
        <v>1829</v>
      </c>
      <c r="M1256">
        <v>333.04919999999998</v>
      </c>
      <c r="N1256" s="14">
        <f t="shared" si="79"/>
        <v>361.93</v>
      </c>
      <c r="O1256" t="str">
        <f>VLOOKUP(E1256,Store_Dim!$A$1:$E$21,3,FALSE)</f>
        <v>South</v>
      </c>
    </row>
    <row r="1257" spans="1:15" x14ac:dyDescent="0.3">
      <c r="A1257" t="s">
        <v>3081</v>
      </c>
      <c r="B1257" s="2">
        <v>45402</v>
      </c>
      <c r="C1257" t="s">
        <v>1527</v>
      </c>
      <c r="D1257" t="s">
        <v>1588</v>
      </c>
      <c r="E1257" t="s">
        <v>1766</v>
      </c>
      <c r="F1257">
        <v>4</v>
      </c>
      <c r="G1257">
        <f t="shared" si="76"/>
        <v>4</v>
      </c>
      <c r="H1257">
        <v>176.13</v>
      </c>
      <c r="I1257" s="14">
        <f t="shared" si="77"/>
        <v>176.13</v>
      </c>
      <c r="J1257">
        <v>0.27</v>
      </c>
      <c r="K1257" s="7">
        <f t="shared" si="78"/>
        <v>0.27</v>
      </c>
      <c r="L1257" t="s">
        <v>1826</v>
      </c>
      <c r="M1257">
        <v>514.29959999999994</v>
      </c>
      <c r="N1257" s="14">
        <f t="shared" si="79"/>
        <v>704.25</v>
      </c>
      <c r="O1257" t="str">
        <f>VLOOKUP(E1257,Store_Dim!$A$1:$E$21,3,FALSE)</f>
        <v>North</v>
      </c>
    </row>
    <row r="1258" spans="1:15" x14ac:dyDescent="0.3">
      <c r="A1258" t="s">
        <v>3082</v>
      </c>
      <c r="B1258" s="2">
        <v>45671</v>
      </c>
      <c r="C1258" t="s">
        <v>1392</v>
      </c>
      <c r="D1258" t="s">
        <v>1674</v>
      </c>
      <c r="E1258" t="s">
        <v>1792</v>
      </c>
      <c r="F1258">
        <v>4</v>
      </c>
      <c r="G1258">
        <f t="shared" si="76"/>
        <v>4</v>
      </c>
      <c r="H1258">
        <v>592.67999999999995</v>
      </c>
      <c r="I1258" s="14">
        <f t="shared" si="77"/>
        <v>592.67999999999995</v>
      </c>
      <c r="J1258">
        <v>0.03</v>
      </c>
      <c r="K1258" s="7">
        <f t="shared" si="78"/>
        <v>0.03</v>
      </c>
      <c r="L1258" t="s">
        <v>1824</v>
      </c>
      <c r="M1258">
        <v>2299.5983999999999</v>
      </c>
      <c r="N1258" s="14">
        <f t="shared" si="79"/>
        <v>2370.6899999999996</v>
      </c>
      <c r="O1258" t="str">
        <f>VLOOKUP(E1258,Store_Dim!$A$1:$E$21,3,FALSE)</f>
        <v>South</v>
      </c>
    </row>
    <row r="1259" spans="1:15" x14ac:dyDescent="0.3">
      <c r="A1259" t="s">
        <v>3083</v>
      </c>
      <c r="B1259" s="2">
        <v>45367</v>
      </c>
      <c r="C1259" t="s">
        <v>582</v>
      </c>
      <c r="D1259" t="s">
        <v>1688</v>
      </c>
      <c r="E1259" t="s">
        <v>1769</v>
      </c>
      <c r="F1259">
        <v>4</v>
      </c>
      <c r="G1259">
        <f t="shared" si="76"/>
        <v>4</v>
      </c>
      <c r="H1259">
        <v>662.43</v>
      </c>
      <c r="I1259" s="14">
        <f t="shared" si="77"/>
        <v>662.43</v>
      </c>
      <c r="J1259">
        <v>0.24</v>
      </c>
      <c r="K1259" s="7">
        <f t="shared" si="78"/>
        <v>0.24</v>
      </c>
      <c r="L1259" t="s">
        <v>1826</v>
      </c>
      <c r="M1259">
        <v>2013.7872</v>
      </c>
      <c r="N1259" s="14">
        <f t="shared" si="79"/>
        <v>2649.48</v>
      </c>
      <c r="O1259" t="str">
        <f>VLOOKUP(E1259,Store_Dim!$A$1:$E$21,3,FALSE)</f>
        <v>South</v>
      </c>
    </row>
    <row r="1260" spans="1:15" x14ac:dyDescent="0.3">
      <c r="A1260" t="s">
        <v>3084</v>
      </c>
      <c r="B1260" s="2">
        <v>45488</v>
      </c>
      <c r="C1260" t="s">
        <v>441</v>
      </c>
      <c r="D1260" t="s">
        <v>1634</v>
      </c>
      <c r="E1260" t="s">
        <v>1782</v>
      </c>
      <c r="F1260">
        <v>3</v>
      </c>
      <c r="G1260">
        <f t="shared" si="76"/>
        <v>3</v>
      </c>
      <c r="H1260">
        <v>518.35</v>
      </c>
      <c r="I1260" s="14">
        <f t="shared" si="77"/>
        <v>518.35</v>
      </c>
      <c r="J1260">
        <v>0.21</v>
      </c>
      <c r="K1260" s="7">
        <f t="shared" si="78"/>
        <v>0.21</v>
      </c>
      <c r="L1260" t="s">
        <v>1829</v>
      </c>
      <c r="M1260">
        <v>1228.4894999999999</v>
      </c>
      <c r="N1260" s="14">
        <f t="shared" si="79"/>
        <v>1554.8400000000001</v>
      </c>
      <c r="O1260" t="str">
        <f>VLOOKUP(E1260,Store_Dim!$A$1:$E$21,3,FALSE)</f>
        <v>West</v>
      </c>
    </row>
    <row r="1261" spans="1:15" x14ac:dyDescent="0.3">
      <c r="A1261" t="s">
        <v>3085</v>
      </c>
      <c r="B1261" s="2">
        <v>45509</v>
      </c>
      <c r="C1261" t="s">
        <v>978</v>
      </c>
      <c r="D1261" t="s">
        <v>1670</v>
      </c>
      <c r="E1261" t="s">
        <v>1773</v>
      </c>
      <c r="F1261">
        <v>1</v>
      </c>
      <c r="G1261">
        <f t="shared" si="76"/>
        <v>1</v>
      </c>
      <c r="H1261">
        <v>85.58</v>
      </c>
      <c r="I1261" s="14">
        <f t="shared" si="77"/>
        <v>85.58</v>
      </c>
      <c r="J1261">
        <v>0.1</v>
      </c>
      <c r="K1261" s="7">
        <f t="shared" si="78"/>
        <v>0.1</v>
      </c>
      <c r="L1261" t="s">
        <v>1829</v>
      </c>
      <c r="M1261">
        <v>77.022000000000006</v>
      </c>
      <c r="N1261" s="14">
        <f t="shared" si="79"/>
        <v>85.48</v>
      </c>
      <c r="O1261" t="str">
        <f>VLOOKUP(E1261,Store_Dim!$A$1:$E$21,3,FALSE)</f>
        <v>North</v>
      </c>
    </row>
    <row r="1262" spans="1:15" x14ac:dyDescent="0.3">
      <c r="A1262" t="s">
        <v>3086</v>
      </c>
      <c r="B1262" s="2">
        <v>45323</v>
      </c>
      <c r="C1262" t="s">
        <v>1136</v>
      </c>
      <c r="D1262" t="s">
        <v>1722</v>
      </c>
      <c r="E1262" t="s">
        <v>1757</v>
      </c>
      <c r="F1262">
        <v>4</v>
      </c>
      <c r="G1262">
        <f t="shared" si="76"/>
        <v>4</v>
      </c>
      <c r="H1262">
        <v>800</v>
      </c>
      <c r="I1262" s="14">
        <f t="shared" si="77"/>
        <v>800</v>
      </c>
      <c r="J1262">
        <v>0.2</v>
      </c>
      <c r="K1262" s="7">
        <f t="shared" si="78"/>
        <v>0.2</v>
      </c>
      <c r="L1262" t="s">
        <v>1824</v>
      </c>
      <c r="M1262">
        <v>2560</v>
      </c>
      <c r="N1262" s="14">
        <f t="shared" si="79"/>
        <v>3199.8</v>
      </c>
      <c r="O1262" t="str">
        <f>VLOOKUP(E1262,Store_Dim!$A$1:$E$21,3,FALSE)</f>
        <v>North</v>
      </c>
    </row>
    <row r="1263" spans="1:15" x14ac:dyDescent="0.3">
      <c r="A1263" t="s">
        <v>3087</v>
      </c>
      <c r="B1263" s="2">
        <v>45889</v>
      </c>
      <c r="C1263" t="s">
        <v>520</v>
      </c>
      <c r="D1263" t="s">
        <v>1668</v>
      </c>
      <c r="E1263" t="s">
        <v>1789</v>
      </c>
      <c r="F1263">
        <v>3</v>
      </c>
      <c r="G1263">
        <f t="shared" si="76"/>
        <v>3</v>
      </c>
      <c r="H1263">
        <v>118.25</v>
      </c>
      <c r="I1263" s="14">
        <f t="shared" si="77"/>
        <v>118.25</v>
      </c>
      <c r="J1263">
        <v>0.26</v>
      </c>
      <c r="K1263" s="7">
        <f t="shared" si="78"/>
        <v>0.26</v>
      </c>
      <c r="L1263" t="s">
        <v>1826</v>
      </c>
      <c r="M1263">
        <v>262.51499999999999</v>
      </c>
      <c r="N1263" s="14">
        <f t="shared" si="79"/>
        <v>354.49</v>
      </c>
      <c r="O1263" t="str">
        <f>VLOOKUP(E1263,Store_Dim!$A$1:$E$21,3,FALSE)</f>
        <v>East</v>
      </c>
    </row>
    <row r="1264" spans="1:15" x14ac:dyDescent="0.3">
      <c r="A1264" t="s">
        <v>3088</v>
      </c>
      <c r="B1264" s="2">
        <v>45253</v>
      </c>
      <c r="C1264" t="s">
        <v>1307</v>
      </c>
      <c r="D1264" t="s">
        <v>1612</v>
      </c>
      <c r="E1264" t="s">
        <v>1801</v>
      </c>
      <c r="F1264">
        <v>1</v>
      </c>
      <c r="G1264">
        <f t="shared" si="76"/>
        <v>1</v>
      </c>
      <c r="H1264">
        <v>223.25</v>
      </c>
      <c r="I1264" s="14">
        <f t="shared" si="77"/>
        <v>223.25</v>
      </c>
      <c r="J1264">
        <v>0.28999999999999998</v>
      </c>
      <c r="K1264" s="7">
        <f t="shared" si="78"/>
        <v>0.28999999999999998</v>
      </c>
      <c r="L1264" t="s">
        <v>1824</v>
      </c>
      <c r="M1264">
        <v>158.50749999999999</v>
      </c>
      <c r="N1264" s="14">
        <f t="shared" si="79"/>
        <v>222.96</v>
      </c>
      <c r="O1264" t="str">
        <f>VLOOKUP(E1264,Store_Dim!$A$1:$E$21,3,FALSE)</f>
        <v>North</v>
      </c>
    </row>
    <row r="1265" spans="1:15" x14ac:dyDescent="0.3">
      <c r="A1265" t="s">
        <v>3089</v>
      </c>
      <c r="B1265" s="2">
        <v>45530</v>
      </c>
      <c r="C1265" t="s">
        <v>1325</v>
      </c>
      <c r="D1265" t="s">
        <v>1612</v>
      </c>
      <c r="E1265" t="s">
        <v>1769</v>
      </c>
      <c r="F1265">
        <v>3</v>
      </c>
      <c r="G1265">
        <f t="shared" si="76"/>
        <v>3</v>
      </c>
      <c r="H1265">
        <v>918.76</v>
      </c>
      <c r="I1265" s="14">
        <f t="shared" si="77"/>
        <v>918.76</v>
      </c>
      <c r="J1265">
        <v>0.2</v>
      </c>
      <c r="K1265" s="7">
        <f t="shared" si="78"/>
        <v>0.2</v>
      </c>
      <c r="L1265" t="s">
        <v>1826</v>
      </c>
      <c r="M1265">
        <v>2205.0239999999999</v>
      </c>
      <c r="N1265" s="14">
        <f t="shared" si="79"/>
        <v>2756.08</v>
      </c>
      <c r="O1265" t="str">
        <f>VLOOKUP(E1265,Store_Dim!$A$1:$E$21,3,FALSE)</f>
        <v>South</v>
      </c>
    </row>
    <row r="1266" spans="1:15" x14ac:dyDescent="0.3">
      <c r="A1266" t="s">
        <v>3090</v>
      </c>
      <c r="B1266" s="2">
        <v>45491</v>
      </c>
      <c r="C1266" t="s">
        <v>890</v>
      </c>
      <c r="D1266" t="s">
        <v>1716</v>
      </c>
      <c r="E1266" t="s">
        <v>1797</v>
      </c>
      <c r="F1266">
        <v>2</v>
      </c>
      <c r="G1266">
        <f t="shared" si="76"/>
        <v>2</v>
      </c>
      <c r="H1266">
        <v>905.26</v>
      </c>
      <c r="I1266" s="14">
        <f t="shared" si="77"/>
        <v>905.26</v>
      </c>
      <c r="J1266">
        <v>0.15</v>
      </c>
      <c r="K1266" s="7">
        <f t="shared" si="78"/>
        <v>0.15</v>
      </c>
      <c r="L1266" t="s">
        <v>1829</v>
      </c>
      <c r="M1266">
        <v>1538.942</v>
      </c>
      <c r="N1266" s="14">
        <f t="shared" si="79"/>
        <v>1810.37</v>
      </c>
      <c r="O1266" t="str">
        <f>VLOOKUP(E1266,Store_Dim!$A$1:$E$21,3,FALSE)</f>
        <v>East</v>
      </c>
    </row>
    <row r="1267" spans="1:15" x14ac:dyDescent="0.3">
      <c r="A1267" t="s">
        <v>3091</v>
      </c>
      <c r="B1267" s="2">
        <v>45628</v>
      </c>
      <c r="C1267" t="s">
        <v>984</v>
      </c>
      <c r="D1267" t="s">
        <v>1580</v>
      </c>
      <c r="E1267" t="s">
        <v>1813</v>
      </c>
      <c r="F1267">
        <v>4</v>
      </c>
      <c r="G1267">
        <f t="shared" si="76"/>
        <v>4</v>
      </c>
      <c r="H1267">
        <v>295.39999999999998</v>
      </c>
      <c r="I1267" s="14">
        <f t="shared" si="77"/>
        <v>295.39999999999998</v>
      </c>
      <c r="J1267">
        <v>0.23</v>
      </c>
      <c r="K1267" s="7">
        <f t="shared" si="78"/>
        <v>0.23</v>
      </c>
      <c r="L1267" t="s">
        <v>1826</v>
      </c>
      <c r="M1267">
        <v>909.83199999999999</v>
      </c>
      <c r="N1267" s="14">
        <f t="shared" si="79"/>
        <v>1181.3699999999999</v>
      </c>
      <c r="O1267" t="str">
        <f>VLOOKUP(E1267,Store_Dim!$A$1:$E$21,3,FALSE)</f>
        <v>East</v>
      </c>
    </row>
    <row r="1268" spans="1:15" x14ac:dyDescent="0.3">
      <c r="A1268" t="s">
        <v>3092</v>
      </c>
      <c r="B1268" s="2">
        <v>45861</v>
      </c>
      <c r="C1268" t="s">
        <v>314</v>
      </c>
      <c r="D1268" t="s">
        <v>1736</v>
      </c>
      <c r="E1268" t="s">
        <v>1773</v>
      </c>
      <c r="F1268">
        <v>1</v>
      </c>
      <c r="G1268">
        <f t="shared" si="76"/>
        <v>1</v>
      </c>
      <c r="H1268">
        <v>252.18</v>
      </c>
      <c r="I1268" s="14">
        <f t="shared" si="77"/>
        <v>252.18</v>
      </c>
      <c r="J1268">
        <v>0.23</v>
      </c>
      <c r="K1268" s="7">
        <f t="shared" si="78"/>
        <v>0.23</v>
      </c>
      <c r="L1268" t="s">
        <v>1826</v>
      </c>
      <c r="M1268">
        <v>194.17859999999999</v>
      </c>
      <c r="N1268" s="14">
        <f t="shared" si="79"/>
        <v>251.95000000000002</v>
      </c>
      <c r="O1268" t="str">
        <f>VLOOKUP(E1268,Store_Dim!$A$1:$E$21,3,FALSE)</f>
        <v>North</v>
      </c>
    </row>
    <row r="1269" spans="1:15" x14ac:dyDescent="0.3">
      <c r="A1269" t="s">
        <v>3093</v>
      </c>
      <c r="B1269" s="2">
        <v>45878</v>
      </c>
      <c r="C1269" t="s">
        <v>511</v>
      </c>
      <c r="D1269" t="s">
        <v>1742</v>
      </c>
      <c r="E1269" t="s">
        <v>1794</v>
      </c>
      <c r="F1269">
        <v>4</v>
      </c>
      <c r="G1269">
        <f t="shared" si="76"/>
        <v>4</v>
      </c>
      <c r="H1269">
        <v>792.1</v>
      </c>
      <c r="I1269" s="14">
        <f t="shared" si="77"/>
        <v>792.1</v>
      </c>
      <c r="J1269">
        <v>0.19</v>
      </c>
      <c r="K1269" s="7">
        <f t="shared" si="78"/>
        <v>0.19</v>
      </c>
      <c r="L1269" t="s">
        <v>1829</v>
      </c>
      <c r="M1269">
        <v>2566.404</v>
      </c>
      <c r="N1269" s="14">
        <f t="shared" si="79"/>
        <v>3168.21</v>
      </c>
      <c r="O1269" t="str">
        <f>VLOOKUP(E1269,Store_Dim!$A$1:$E$21,3,FALSE)</f>
        <v>North</v>
      </c>
    </row>
    <row r="1270" spans="1:15" x14ac:dyDescent="0.3">
      <c r="A1270" t="s">
        <v>3094</v>
      </c>
      <c r="B1270" s="2">
        <v>45426</v>
      </c>
      <c r="C1270" t="s">
        <v>278</v>
      </c>
      <c r="D1270" t="s">
        <v>1724</v>
      </c>
      <c r="E1270" t="s">
        <v>1799</v>
      </c>
      <c r="F1270">
        <v>1</v>
      </c>
      <c r="G1270">
        <f t="shared" si="76"/>
        <v>1</v>
      </c>
      <c r="H1270">
        <v>883.36</v>
      </c>
      <c r="I1270" s="14">
        <f t="shared" si="77"/>
        <v>883.36</v>
      </c>
      <c r="J1270">
        <v>0.11</v>
      </c>
      <c r="K1270" s="7">
        <f t="shared" si="78"/>
        <v>0.11</v>
      </c>
      <c r="L1270" t="s">
        <v>1826</v>
      </c>
      <c r="M1270">
        <v>786.19040000000007</v>
      </c>
      <c r="N1270" s="14">
        <f t="shared" si="79"/>
        <v>883.25</v>
      </c>
      <c r="O1270" t="str">
        <f>VLOOKUP(E1270,Store_Dim!$A$1:$E$21,3,FALSE)</f>
        <v>South</v>
      </c>
    </row>
    <row r="1271" spans="1:15" x14ac:dyDescent="0.3">
      <c r="A1271" t="s">
        <v>3095</v>
      </c>
      <c r="B1271" s="2">
        <v>45231</v>
      </c>
      <c r="C1271" t="s">
        <v>878</v>
      </c>
      <c r="D1271" t="s">
        <v>1686</v>
      </c>
      <c r="E1271" t="s">
        <v>1752</v>
      </c>
      <c r="F1271">
        <v>4</v>
      </c>
      <c r="G1271">
        <f t="shared" si="76"/>
        <v>4</v>
      </c>
      <c r="H1271">
        <v>305.95</v>
      </c>
      <c r="I1271" s="14">
        <f t="shared" si="77"/>
        <v>305.95</v>
      </c>
      <c r="J1271">
        <v>0.08</v>
      </c>
      <c r="K1271" s="7">
        <f t="shared" si="78"/>
        <v>0.08</v>
      </c>
      <c r="L1271" t="s">
        <v>1826</v>
      </c>
      <c r="M1271">
        <v>1125.896</v>
      </c>
      <c r="N1271" s="14">
        <f t="shared" si="79"/>
        <v>1223.72</v>
      </c>
      <c r="O1271" t="str">
        <f>VLOOKUP(E1271,Store_Dim!$A$1:$E$21,3,FALSE)</f>
        <v>East</v>
      </c>
    </row>
    <row r="1272" spans="1:15" x14ac:dyDescent="0.3">
      <c r="A1272" t="s">
        <v>3096</v>
      </c>
      <c r="B1272" s="2">
        <v>45609</v>
      </c>
      <c r="C1272" t="s">
        <v>1249</v>
      </c>
      <c r="D1272" t="s">
        <v>1664</v>
      </c>
      <c r="E1272" t="s">
        <v>1779</v>
      </c>
      <c r="F1272">
        <v>3</v>
      </c>
      <c r="G1272">
        <f t="shared" si="76"/>
        <v>3</v>
      </c>
      <c r="H1272">
        <v>742.45</v>
      </c>
      <c r="I1272" s="14">
        <f t="shared" si="77"/>
        <v>742.45</v>
      </c>
      <c r="J1272">
        <v>0.23</v>
      </c>
      <c r="K1272" s="7">
        <f t="shared" si="78"/>
        <v>0.23</v>
      </c>
      <c r="L1272" t="s">
        <v>1829</v>
      </c>
      <c r="M1272">
        <v>1715.0595000000001</v>
      </c>
      <c r="N1272" s="14">
        <f t="shared" si="79"/>
        <v>2227.1200000000003</v>
      </c>
      <c r="O1272" t="str">
        <f>VLOOKUP(E1272,Store_Dim!$A$1:$E$21,3,FALSE)</f>
        <v>South</v>
      </c>
    </row>
    <row r="1273" spans="1:15" x14ac:dyDescent="0.3">
      <c r="A1273" t="s">
        <v>3097</v>
      </c>
      <c r="B1273" s="2">
        <v>45392</v>
      </c>
      <c r="C1273" t="s">
        <v>1112</v>
      </c>
      <c r="D1273" t="s">
        <v>1598</v>
      </c>
      <c r="E1273" t="s">
        <v>1810</v>
      </c>
      <c r="F1273">
        <v>3</v>
      </c>
      <c r="G1273">
        <f t="shared" si="76"/>
        <v>3</v>
      </c>
      <c r="H1273">
        <v>336.1</v>
      </c>
      <c r="I1273" s="14">
        <f t="shared" si="77"/>
        <v>336.1</v>
      </c>
      <c r="J1273">
        <v>0.12</v>
      </c>
      <c r="K1273" s="7">
        <f t="shared" si="78"/>
        <v>0.12</v>
      </c>
      <c r="L1273" t="s">
        <v>1829</v>
      </c>
      <c r="M1273">
        <v>887.30400000000009</v>
      </c>
      <c r="N1273" s="14">
        <f t="shared" si="79"/>
        <v>1008.1800000000001</v>
      </c>
      <c r="O1273" t="str">
        <f>VLOOKUP(E1273,Store_Dim!$A$1:$E$21,3,FALSE)</f>
        <v>East</v>
      </c>
    </row>
    <row r="1274" spans="1:15" x14ac:dyDescent="0.3">
      <c r="A1274" t="s">
        <v>3098</v>
      </c>
      <c r="B1274" s="2">
        <v>45876</v>
      </c>
      <c r="C1274" t="s">
        <v>1281</v>
      </c>
      <c r="D1274" t="s">
        <v>1606</v>
      </c>
      <c r="E1274" t="s">
        <v>1779</v>
      </c>
      <c r="F1274">
        <v>3</v>
      </c>
      <c r="G1274">
        <f t="shared" si="76"/>
        <v>3</v>
      </c>
      <c r="H1274">
        <v>310.36</v>
      </c>
      <c r="I1274" s="14">
        <f t="shared" si="77"/>
        <v>310.36</v>
      </c>
      <c r="J1274">
        <v>0.14000000000000001</v>
      </c>
      <c r="K1274" s="7">
        <f t="shared" si="78"/>
        <v>0.14000000000000001</v>
      </c>
      <c r="L1274" t="s">
        <v>1829</v>
      </c>
      <c r="M1274">
        <v>800.72879999999998</v>
      </c>
      <c r="N1274" s="14">
        <f t="shared" si="79"/>
        <v>930.94</v>
      </c>
      <c r="O1274" t="str">
        <f>VLOOKUP(E1274,Store_Dim!$A$1:$E$21,3,FALSE)</f>
        <v>South</v>
      </c>
    </row>
    <row r="1275" spans="1:15" x14ac:dyDescent="0.3">
      <c r="A1275" t="s">
        <v>3099</v>
      </c>
      <c r="B1275" s="2">
        <v>45772</v>
      </c>
      <c r="C1275" t="s">
        <v>887</v>
      </c>
      <c r="D1275" t="s">
        <v>1744</v>
      </c>
      <c r="E1275" t="s">
        <v>1782</v>
      </c>
      <c r="F1275">
        <v>3</v>
      </c>
      <c r="G1275">
        <f t="shared" si="76"/>
        <v>3</v>
      </c>
      <c r="H1275">
        <v>992.81</v>
      </c>
      <c r="I1275" s="14">
        <f t="shared" si="77"/>
        <v>992.81</v>
      </c>
      <c r="J1275">
        <v>0.04</v>
      </c>
      <c r="K1275" s="7">
        <f t="shared" si="78"/>
        <v>0.04</v>
      </c>
      <c r="L1275" t="s">
        <v>1826</v>
      </c>
      <c r="M1275">
        <v>2859.2928000000002</v>
      </c>
      <c r="N1275" s="14">
        <f t="shared" si="79"/>
        <v>2978.39</v>
      </c>
      <c r="O1275" t="str">
        <f>VLOOKUP(E1275,Store_Dim!$A$1:$E$21,3,FALSE)</f>
        <v>West</v>
      </c>
    </row>
    <row r="1276" spans="1:15" x14ac:dyDescent="0.3">
      <c r="A1276" t="s">
        <v>3100</v>
      </c>
      <c r="B1276" s="2">
        <v>45217</v>
      </c>
      <c r="C1276" t="s">
        <v>648</v>
      </c>
      <c r="D1276" t="s">
        <v>1668</v>
      </c>
      <c r="E1276" t="s">
        <v>1792</v>
      </c>
      <c r="F1276">
        <v>3</v>
      </c>
      <c r="G1276">
        <f t="shared" si="76"/>
        <v>3</v>
      </c>
      <c r="H1276">
        <v>257.11</v>
      </c>
      <c r="I1276" s="14">
        <f t="shared" si="77"/>
        <v>257.11</v>
      </c>
      <c r="J1276">
        <v>0.26</v>
      </c>
      <c r="K1276" s="7">
        <f t="shared" si="78"/>
        <v>0.26</v>
      </c>
      <c r="L1276" t="s">
        <v>1829</v>
      </c>
      <c r="M1276">
        <v>570.78420000000006</v>
      </c>
      <c r="N1276" s="14">
        <f t="shared" si="79"/>
        <v>771.07</v>
      </c>
      <c r="O1276" t="str">
        <f>VLOOKUP(E1276,Store_Dim!$A$1:$E$21,3,FALSE)</f>
        <v>South</v>
      </c>
    </row>
    <row r="1277" spans="1:15" x14ac:dyDescent="0.3">
      <c r="A1277" t="s">
        <v>3101</v>
      </c>
      <c r="B1277" s="2">
        <v>45739</v>
      </c>
      <c r="C1277" t="s">
        <v>713</v>
      </c>
      <c r="D1277" t="s">
        <v>1738</v>
      </c>
      <c r="E1277" t="s">
        <v>1794</v>
      </c>
      <c r="F1277">
        <v>4</v>
      </c>
      <c r="G1277">
        <f t="shared" si="76"/>
        <v>4</v>
      </c>
      <c r="H1277">
        <v>816.29</v>
      </c>
      <c r="I1277" s="14">
        <f t="shared" si="77"/>
        <v>816.29</v>
      </c>
      <c r="J1277">
        <v>0.24</v>
      </c>
      <c r="K1277" s="7">
        <f t="shared" si="78"/>
        <v>0.24</v>
      </c>
      <c r="L1277" t="s">
        <v>1826</v>
      </c>
      <c r="M1277">
        <v>2481.5216</v>
      </c>
      <c r="N1277" s="14">
        <f t="shared" si="79"/>
        <v>3264.92</v>
      </c>
      <c r="O1277" t="str">
        <f>VLOOKUP(E1277,Store_Dim!$A$1:$E$21,3,FALSE)</f>
        <v>North</v>
      </c>
    </row>
    <row r="1278" spans="1:15" x14ac:dyDescent="0.3">
      <c r="A1278" t="s">
        <v>3102</v>
      </c>
      <c r="B1278" s="2">
        <v>45272</v>
      </c>
      <c r="C1278" t="s">
        <v>422</v>
      </c>
      <c r="D1278" t="s">
        <v>1668</v>
      </c>
      <c r="E1278" t="s">
        <v>1794</v>
      </c>
      <c r="F1278">
        <v>4</v>
      </c>
      <c r="G1278">
        <f t="shared" si="76"/>
        <v>4</v>
      </c>
      <c r="H1278">
        <v>755.82</v>
      </c>
      <c r="I1278" s="14">
        <f t="shared" si="77"/>
        <v>755.82</v>
      </c>
      <c r="J1278">
        <v>0.22</v>
      </c>
      <c r="K1278" s="7">
        <f t="shared" si="78"/>
        <v>0.22</v>
      </c>
      <c r="L1278" t="s">
        <v>1829</v>
      </c>
      <c r="M1278">
        <v>2358.1583999999998</v>
      </c>
      <c r="N1278" s="14">
        <f t="shared" si="79"/>
        <v>3023.0600000000004</v>
      </c>
      <c r="O1278" t="str">
        <f>VLOOKUP(E1278,Store_Dim!$A$1:$E$21,3,FALSE)</f>
        <v>North</v>
      </c>
    </row>
    <row r="1279" spans="1:15" x14ac:dyDescent="0.3">
      <c r="A1279" t="s">
        <v>3103</v>
      </c>
      <c r="B1279" s="2">
        <v>45524</v>
      </c>
      <c r="C1279" t="s">
        <v>23</v>
      </c>
      <c r="D1279" t="s">
        <v>1543</v>
      </c>
      <c r="E1279" t="s">
        <v>1799</v>
      </c>
      <c r="F1279">
        <v>1</v>
      </c>
      <c r="G1279">
        <f t="shared" si="76"/>
        <v>1</v>
      </c>
      <c r="H1279">
        <v>449.6</v>
      </c>
      <c r="I1279" s="14">
        <f t="shared" si="77"/>
        <v>449.6</v>
      </c>
      <c r="J1279">
        <v>0.01</v>
      </c>
      <c r="K1279" s="7">
        <f t="shared" si="78"/>
        <v>0.01</v>
      </c>
      <c r="L1279" t="s">
        <v>1826</v>
      </c>
      <c r="M1279">
        <v>445.10399999999998</v>
      </c>
      <c r="N1279" s="14">
        <f t="shared" si="79"/>
        <v>449.59000000000003</v>
      </c>
      <c r="O1279" t="str">
        <f>VLOOKUP(E1279,Store_Dim!$A$1:$E$21,3,FALSE)</f>
        <v>South</v>
      </c>
    </row>
    <row r="1280" spans="1:15" x14ac:dyDescent="0.3">
      <c r="A1280" t="s">
        <v>3104</v>
      </c>
      <c r="B1280" s="2">
        <v>45481</v>
      </c>
      <c r="C1280" t="s">
        <v>1101</v>
      </c>
      <c r="D1280" t="s">
        <v>1576</v>
      </c>
      <c r="E1280" t="s">
        <v>1752</v>
      </c>
      <c r="F1280">
        <v>2</v>
      </c>
      <c r="G1280">
        <f t="shared" si="76"/>
        <v>2</v>
      </c>
      <c r="H1280">
        <v>779.29</v>
      </c>
      <c r="I1280" s="14">
        <f t="shared" si="77"/>
        <v>779.29</v>
      </c>
      <c r="J1280">
        <v>0.12</v>
      </c>
      <c r="K1280" s="7">
        <f t="shared" si="78"/>
        <v>0.12</v>
      </c>
      <c r="L1280" t="s">
        <v>1829</v>
      </c>
      <c r="M1280">
        <v>1371.5504000000001</v>
      </c>
      <c r="N1280" s="14">
        <f t="shared" si="79"/>
        <v>1558.46</v>
      </c>
      <c r="O1280" t="str">
        <f>VLOOKUP(E1280,Store_Dim!$A$1:$E$21,3,FALSE)</f>
        <v>East</v>
      </c>
    </row>
    <row r="1281" spans="1:15" x14ac:dyDescent="0.3">
      <c r="A1281" t="s">
        <v>3105</v>
      </c>
      <c r="B1281" s="2">
        <v>45267</v>
      </c>
      <c r="C1281" t="s">
        <v>1431</v>
      </c>
      <c r="D1281" t="s">
        <v>1702</v>
      </c>
      <c r="E1281" t="s">
        <v>1807</v>
      </c>
      <c r="F1281">
        <v>1</v>
      </c>
      <c r="G1281">
        <f t="shared" si="76"/>
        <v>1</v>
      </c>
      <c r="H1281">
        <v>748.75</v>
      </c>
      <c r="I1281" s="14">
        <f t="shared" si="77"/>
        <v>748.75</v>
      </c>
      <c r="J1281">
        <v>0.1</v>
      </c>
      <c r="K1281" s="7">
        <f t="shared" si="78"/>
        <v>0.1</v>
      </c>
      <c r="L1281" t="s">
        <v>1829</v>
      </c>
      <c r="M1281">
        <v>673.875</v>
      </c>
      <c r="N1281" s="14">
        <f t="shared" si="79"/>
        <v>748.65</v>
      </c>
      <c r="O1281" t="str">
        <f>VLOOKUP(E1281,Store_Dim!$A$1:$E$21,3,FALSE)</f>
        <v>North</v>
      </c>
    </row>
    <row r="1282" spans="1:15" x14ac:dyDescent="0.3">
      <c r="A1282" t="s">
        <v>3106</v>
      </c>
      <c r="B1282" s="2">
        <v>45328</v>
      </c>
      <c r="C1282" t="s">
        <v>598</v>
      </c>
      <c r="D1282" t="s">
        <v>1726</v>
      </c>
      <c r="E1282" t="s">
        <v>1752</v>
      </c>
      <c r="F1282">
        <v>2</v>
      </c>
      <c r="G1282">
        <f t="shared" si="76"/>
        <v>2</v>
      </c>
      <c r="H1282">
        <v>121.67</v>
      </c>
      <c r="I1282" s="14">
        <f t="shared" si="77"/>
        <v>121.67</v>
      </c>
      <c r="J1282">
        <v>0.08</v>
      </c>
      <c r="K1282" s="7">
        <f t="shared" si="78"/>
        <v>0.08</v>
      </c>
      <c r="L1282" t="s">
        <v>1829</v>
      </c>
      <c r="M1282">
        <v>223.87280000000001</v>
      </c>
      <c r="N1282" s="14">
        <f t="shared" si="79"/>
        <v>243.26</v>
      </c>
      <c r="O1282" t="str">
        <f>VLOOKUP(E1282,Store_Dim!$A$1:$E$21,3,FALSE)</f>
        <v>East</v>
      </c>
    </row>
    <row r="1283" spans="1:15" x14ac:dyDescent="0.3">
      <c r="A1283" t="s">
        <v>3107</v>
      </c>
      <c r="B1283" s="2">
        <v>45787</v>
      </c>
      <c r="C1283" t="s">
        <v>1513</v>
      </c>
      <c r="D1283" t="s">
        <v>1646</v>
      </c>
      <c r="E1283" t="s">
        <v>1801</v>
      </c>
      <c r="F1283">
        <v>3</v>
      </c>
      <c r="G1283">
        <f t="shared" ref="G1283:G1346" si="80">IF(F1283="",1,F1283)</f>
        <v>3</v>
      </c>
      <c r="H1283">
        <v>225.14</v>
      </c>
      <c r="I1283" s="14">
        <f t="shared" ref="I1283:I1346" si="81">IF(ISBLANK(H1283),AVERAGE($H$2:$H$2001),H1283)</f>
        <v>225.14</v>
      </c>
      <c r="J1283">
        <v>0.15</v>
      </c>
      <c r="K1283" s="7">
        <f t="shared" ref="K1283:K1346" si="82">IF(ISBLANK(J1283),AVERAGE($J$2:$J$2001),J1283)</f>
        <v>0.15</v>
      </c>
      <c r="L1283" t="s">
        <v>1829</v>
      </c>
      <c r="M1283">
        <v>574.10699999999997</v>
      </c>
      <c r="N1283" s="14">
        <f t="shared" ref="N1283:N1346" si="83">(I1283*G1283)-J1283</f>
        <v>675.27</v>
      </c>
      <c r="O1283" t="str">
        <f>VLOOKUP(E1283,Store_Dim!$A$1:$E$21,3,FALSE)</f>
        <v>North</v>
      </c>
    </row>
    <row r="1284" spans="1:15" x14ac:dyDescent="0.3">
      <c r="A1284" t="s">
        <v>3108</v>
      </c>
      <c r="B1284" s="2">
        <v>45876</v>
      </c>
      <c r="C1284" t="s">
        <v>1011</v>
      </c>
      <c r="D1284" t="s">
        <v>1606</v>
      </c>
      <c r="E1284" t="s">
        <v>1813</v>
      </c>
      <c r="F1284">
        <v>1</v>
      </c>
      <c r="G1284">
        <f t="shared" si="80"/>
        <v>1</v>
      </c>
      <c r="H1284">
        <v>654.17999999999995</v>
      </c>
      <c r="I1284" s="14">
        <f t="shared" si="81"/>
        <v>654.17999999999995</v>
      </c>
      <c r="J1284">
        <v>0.19</v>
      </c>
      <c r="K1284" s="7">
        <f t="shared" si="82"/>
        <v>0.19</v>
      </c>
      <c r="L1284" t="s">
        <v>1826</v>
      </c>
      <c r="M1284">
        <v>529.88580000000002</v>
      </c>
      <c r="N1284" s="14">
        <f t="shared" si="83"/>
        <v>653.9899999999999</v>
      </c>
      <c r="O1284" t="str">
        <f>VLOOKUP(E1284,Store_Dim!$A$1:$E$21,3,FALSE)</f>
        <v>East</v>
      </c>
    </row>
    <row r="1285" spans="1:15" x14ac:dyDescent="0.3">
      <c r="A1285" t="s">
        <v>3109</v>
      </c>
      <c r="B1285" s="2">
        <v>45552</v>
      </c>
      <c r="C1285" t="s">
        <v>218</v>
      </c>
      <c r="D1285" t="s">
        <v>1690</v>
      </c>
      <c r="E1285" t="s">
        <v>1773</v>
      </c>
      <c r="F1285">
        <v>2</v>
      </c>
      <c r="G1285">
        <f t="shared" si="80"/>
        <v>2</v>
      </c>
      <c r="H1285">
        <v>504.98</v>
      </c>
      <c r="I1285" s="14">
        <f t="shared" si="81"/>
        <v>504.98</v>
      </c>
      <c r="J1285">
        <v>0.08</v>
      </c>
      <c r="K1285" s="7">
        <f t="shared" si="82"/>
        <v>0.08</v>
      </c>
      <c r="L1285" t="s">
        <v>1829</v>
      </c>
      <c r="M1285">
        <v>929.16320000000007</v>
      </c>
      <c r="N1285" s="14">
        <f t="shared" si="83"/>
        <v>1009.88</v>
      </c>
      <c r="O1285" t="str">
        <f>VLOOKUP(E1285,Store_Dim!$A$1:$E$21,3,FALSE)</f>
        <v>North</v>
      </c>
    </row>
    <row r="1286" spans="1:15" x14ac:dyDescent="0.3">
      <c r="A1286" t="s">
        <v>3110</v>
      </c>
      <c r="B1286" s="2">
        <v>45823</v>
      </c>
      <c r="C1286" t="s">
        <v>1181</v>
      </c>
      <c r="D1286" t="s">
        <v>1656</v>
      </c>
      <c r="E1286" t="s">
        <v>1782</v>
      </c>
      <c r="F1286">
        <v>2</v>
      </c>
      <c r="G1286">
        <f t="shared" si="80"/>
        <v>2</v>
      </c>
      <c r="H1286">
        <v>623.20000000000005</v>
      </c>
      <c r="I1286" s="14">
        <f t="shared" si="81"/>
        <v>623.20000000000005</v>
      </c>
      <c r="J1286">
        <v>0.14000000000000001</v>
      </c>
      <c r="K1286" s="7">
        <f t="shared" si="82"/>
        <v>0.14000000000000001</v>
      </c>
      <c r="L1286" t="s">
        <v>1829</v>
      </c>
      <c r="M1286">
        <v>1071.904</v>
      </c>
      <c r="N1286" s="14">
        <f t="shared" si="83"/>
        <v>1246.26</v>
      </c>
      <c r="O1286" t="str">
        <f>VLOOKUP(E1286,Store_Dim!$A$1:$E$21,3,FALSE)</f>
        <v>West</v>
      </c>
    </row>
    <row r="1287" spans="1:15" x14ac:dyDescent="0.3">
      <c r="A1287" t="s">
        <v>3111</v>
      </c>
      <c r="B1287" s="2">
        <v>45622</v>
      </c>
      <c r="C1287" t="s">
        <v>1023</v>
      </c>
      <c r="D1287" t="s">
        <v>1555</v>
      </c>
      <c r="E1287" t="s">
        <v>1804</v>
      </c>
      <c r="F1287">
        <v>2</v>
      </c>
      <c r="G1287">
        <f t="shared" si="80"/>
        <v>2</v>
      </c>
      <c r="H1287">
        <v>530.54</v>
      </c>
      <c r="I1287" s="14">
        <f t="shared" si="81"/>
        <v>530.54</v>
      </c>
      <c r="J1287">
        <v>0.28000000000000003</v>
      </c>
      <c r="K1287" s="7">
        <f t="shared" si="82"/>
        <v>0.28000000000000003</v>
      </c>
      <c r="L1287" t="s">
        <v>1829</v>
      </c>
      <c r="M1287">
        <v>763.97759999999994</v>
      </c>
      <c r="N1287" s="14">
        <f t="shared" si="83"/>
        <v>1060.8</v>
      </c>
      <c r="O1287" t="str">
        <f>VLOOKUP(E1287,Store_Dim!$A$1:$E$21,3,FALSE)</f>
        <v>West</v>
      </c>
    </row>
    <row r="1288" spans="1:15" x14ac:dyDescent="0.3">
      <c r="A1288" t="s">
        <v>3112</v>
      </c>
      <c r="B1288" s="2">
        <v>45810</v>
      </c>
      <c r="C1288" t="s">
        <v>1142</v>
      </c>
      <c r="D1288" t="s">
        <v>1543</v>
      </c>
      <c r="E1288" t="s">
        <v>1804</v>
      </c>
      <c r="F1288">
        <v>3</v>
      </c>
      <c r="G1288">
        <f t="shared" si="80"/>
        <v>3</v>
      </c>
      <c r="H1288">
        <v>279.45</v>
      </c>
      <c r="I1288" s="14">
        <f t="shared" si="81"/>
        <v>279.45</v>
      </c>
      <c r="J1288">
        <v>0.15</v>
      </c>
      <c r="K1288" s="7">
        <f t="shared" si="82"/>
        <v>0.15</v>
      </c>
      <c r="L1288" t="s">
        <v>1829</v>
      </c>
      <c r="M1288">
        <v>712.59749999999985</v>
      </c>
      <c r="N1288" s="14">
        <f t="shared" si="83"/>
        <v>838.19999999999993</v>
      </c>
      <c r="O1288" t="str">
        <f>VLOOKUP(E1288,Store_Dim!$A$1:$E$21,3,FALSE)</f>
        <v>West</v>
      </c>
    </row>
    <row r="1289" spans="1:15" x14ac:dyDescent="0.3">
      <c r="A1289" t="s">
        <v>3113</v>
      </c>
      <c r="B1289" s="2">
        <v>45645</v>
      </c>
      <c r="C1289" t="s">
        <v>849</v>
      </c>
      <c r="D1289" t="s">
        <v>1572</v>
      </c>
      <c r="E1289" t="s">
        <v>1782</v>
      </c>
      <c r="F1289">
        <v>3</v>
      </c>
      <c r="G1289">
        <f t="shared" si="80"/>
        <v>3</v>
      </c>
      <c r="H1289">
        <v>906.99</v>
      </c>
      <c r="I1289" s="14">
        <f t="shared" si="81"/>
        <v>906.99</v>
      </c>
      <c r="J1289">
        <v>0.26</v>
      </c>
      <c r="K1289" s="7">
        <f t="shared" si="82"/>
        <v>0.26</v>
      </c>
      <c r="L1289" t="s">
        <v>1829</v>
      </c>
      <c r="M1289">
        <v>2013.5178000000001</v>
      </c>
      <c r="N1289" s="14">
        <f t="shared" si="83"/>
        <v>2720.71</v>
      </c>
      <c r="O1289" t="str">
        <f>VLOOKUP(E1289,Store_Dim!$A$1:$E$21,3,FALSE)</f>
        <v>West</v>
      </c>
    </row>
    <row r="1290" spans="1:15" x14ac:dyDescent="0.3">
      <c r="A1290" t="s">
        <v>3114</v>
      </c>
      <c r="B1290" s="2">
        <v>45749</v>
      </c>
      <c r="C1290" t="s">
        <v>258</v>
      </c>
      <c r="D1290" t="s">
        <v>1708</v>
      </c>
      <c r="E1290" t="s">
        <v>1807</v>
      </c>
      <c r="F1290">
        <v>4</v>
      </c>
      <c r="G1290">
        <f t="shared" si="80"/>
        <v>4</v>
      </c>
      <c r="H1290">
        <v>408.76</v>
      </c>
      <c r="I1290" s="14">
        <f t="shared" si="81"/>
        <v>408.76</v>
      </c>
      <c r="J1290">
        <v>0.12</v>
      </c>
      <c r="K1290" s="7">
        <f t="shared" si="82"/>
        <v>0.12</v>
      </c>
      <c r="L1290" t="s">
        <v>1829</v>
      </c>
      <c r="M1290">
        <v>1438.8352</v>
      </c>
      <c r="N1290" s="14">
        <f t="shared" si="83"/>
        <v>1634.92</v>
      </c>
      <c r="O1290" t="str">
        <f>VLOOKUP(E1290,Store_Dim!$A$1:$E$21,3,FALSE)</f>
        <v>North</v>
      </c>
    </row>
    <row r="1291" spans="1:15" x14ac:dyDescent="0.3">
      <c r="A1291" t="s">
        <v>3115</v>
      </c>
      <c r="B1291" s="2">
        <v>45537</v>
      </c>
      <c r="C1291" t="s">
        <v>585</v>
      </c>
      <c r="D1291" t="s">
        <v>1620</v>
      </c>
      <c r="E1291" t="s">
        <v>1786</v>
      </c>
      <c r="F1291">
        <v>2</v>
      </c>
      <c r="G1291">
        <f t="shared" si="80"/>
        <v>2</v>
      </c>
      <c r="H1291">
        <v>117.34</v>
      </c>
      <c r="I1291" s="14">
        <f t="shared" si="81"/>
        <v>117.34</v>
      </c>
      <c r="J1291">
        <v>0.09</v>
      </c>
      <c r="K1291" s="7">
        <f t="shared" si="82"/>
        <v>0.09</v>
      </c>
      <c r="L1291" t="s">
        <v>1826</v>
      </c>
      <c r="M1291">
        <v>213.55879999999999</v>
      </c>
      <c r="N1291" s="14">
        <f t="shared" si="83"/>
        <v>234.59</v>
      </c>
      <c r="O1291" t="str">
        <f>VLOOKUP(E1291,Store_Dim!$A$1:$E$21,3,FALSE)</f>
        <v>South</v>
      </c>
    </row>
    <row r="1292" spans="1:15" x14ac:dyDescent="0.3">
      <c r="A1292" t="s">
        <v>3116</v>
      </c>
      <c r="B1292" s="2">
        <v>45376</v>
      </c>
      <c r="C1292" t="s">
        <v>559</v>
      </c>
      <c r="D1292" t="s">
        <v>1730</v>
      </c>
      <c r="E1292" t="s">
        <v>1799</v>
      </c>
      <c r="F1292">
        <v>3</v>
      </c>
      <c r="G1292">
        <f t="shared" si="80"/>
        <v>3</v>
      </c>
      <c r="H1292">
        <v>690.27</v>
      </c>
      <c r="I1292" s="14">
        <f t="shared" si="81"/>
        <v>690.27</v>
      </c>
      <c r="J1292">
        <v>7.0000000000000007E-2</v>
      </c>
      <c r="K1292" s="7">
        <f t="shared" si="82"/>
        <v>7.0000000000000007E-2</v>
      </c>
      <c r="L1292" t="s">
        <v>1826</v>
      </c>
      <c r="M1292">
        <v>1925.8533</v>
      </c>
      <c r="N1292" s="14">
        <f t="shared" si="83"/>
        <v>2070.7399999999998</v>
      </c>
      <c r="O1292" t="str">
        <f>VLOOKUP(E1292,Store_Dim!$A$1:$E$21,3,FALSE)</f>
        <v>South</v>
      </c>
    </row>
    <row r="1293" spans="1:15" x14ac:dyDescent="0.3">
      <c r="A1293" t="s">
        <v>3117</v>
      </c>
      <c r="B1293" s="2">
        <v>45709</v>
      </c>
      <c r="C1293" t="s">
        <v>381</v>
      </c>
      <c r="D1293" t="s">
        <v>1604</v>
      </c>
      <c r="E1293" t="s">
        <v>1807</v>
      </c>
      <c r="F1293">
        <v>4</v>
      </c>
      <c r="G1293">
        <f t="shared" si="80"/>
        <v>4</v>
      </c>
      <c r="H1293">
        <v>377.18</v>
      </c>
      <c r="I1293" s="14">
        <f t="shared" si="81"/>
        <v>377.18</v>
      </c>
      <c r="J1293">
        <v>0.24</v>
      </c>
      <c r="K1293" s="7">
        <f t="shared" si="82"/>
        <v>0.24</v>
      </c>
      <c r="L1293" t="s">
        <v>1826</v>
      </c>
      <c r="M1293">
        <v>1146.6271999999999</v>
      </c>
      <c r="N1293" s="14">
        <f t="shared" si="83"/>
        <v>1508.48</v>
      </c>
      <c r="O1293" t="str">
        <f>VLOOKUP(E1293,Store_Dim!$A$1:$E$21,3,FALSE)</f>
        <v>North</v>
      </c>
    </row>
    <row r="1294" spans="1:15" x14ac:dyDescent="0.3">
      <c r="A1294" t="s">
        <v>3118</v>
      </c>
      <c r="B1294" s="2">
        <v>45446</v>
      </c>
      <c r="C1294" t="s">
        <v>393</v>
      </c>
      <c r="D1294" t="s">
        <v>1628</v>
      </c>
      <c r="E1294" t="s">
        <v>1752</v>
      </c>
      <c r="F1294">
        <v>1</v>
      </c>
      <c r="G1294">
        <f t="shared" si="80"/>
        <v>1</v>
      </c>
      <c r="H1294">
        <v>70.52</v>
      </c>
      <c r="I1294" s="14">
        <f t="shared" si="81"/>
        <v>70.52</v>
      </c>
      <c r="J1294">
        <v>0.08</v>
      </c>
      <c r="K1294" s="7">
        <f t="shared" si="82"/>
        <v>0.08</v>
      </c>
      <c r="L1294" t="s">
        <v>1829</v>
      </c>
      <c r="M1294">
        <v>64.878399999999999</v>
      </c>
      <c r="N1294" s="14">
        <f t="shared" si="83"/>
        <v>70.44</v>
      </c>
      <c r="O1294" t="str">
        <f>VLOOKUP(E1294,Store_Dim!$A$1:$E$21,3,FALSE)</f>
        <v>East</v>
      </c>
    </row>
    <row r="1295" spans="1:15" x14ac:dyDescent="0.3">
      <c r="A1295" t="s">
        <v>3119</v>
      </c>
      <c r="B1295" s="2">
        <v>45330</v>
      </c>
      <c r="C1295" t="s">
        <v>875</v>
      </c>
      <c r="D1295" t="s">
        <v>1624</v>
      </c>
      <c r="E1295" t="s">
        <v>1786</v>
      </c>
      <c r="F1295">
        <v>1</v>
      </c>
      <c r="G1295">
        <f t="shared" si="80"/>
        <v>1</v>
      </c>
      <c r="H1295">
        <v>40.25</v>
      </c>
      <c r="I1295" s="14">
        <f t="shared" si="81"/>
        <v>40.25</v>
      </c>
      <c r="J1295">
        <v>0.1</v>
      </c>
      <c r="K1295" s="7">
        <f t="shared" si="82"/>
        <v>0.1</v>
      </c>
      <c r="L1295" t="s">
        <v>1826</v>
      </c>
      <c r="M1295">
        <v>36.225000000000001</v>
      </c>
      <c r="N1295" s="14">
        <f t="shared" si="83"/>
        <v>40.15</v>
      </c>
      <c r="O1295" t="str">
        <f>VLOOKUP(E1295,Store_Dim!$A$1:$E$21,3,FALSE)</f>
        <v>South</v>
      </c>
    </row>
    <row r="1296" spans="1:15" x14ac:dyDescent="0.3">
      <c r="A1296" t="s">
        <v>3120</v>
      </c>
      <c r="B1296" s="2">
        <v>45388</v>
      </c>
      <c r="C1296" t="s">
        <v>746</v>
      </c>
      <c r="D1296" t="s">
        <v>1726</v>
      </c>
      <c r="E1296" t="s">
        <v>1792</v>
      </c>
      <c r="F1296">
        <v>3</v>
      </c>
      <c r="G1296">
        <f t="shared" si="80"/>
        <v>3</v>
      </c>
      <c r="H1296">
        <v>539.44000000000005</v>
      </c>
      <c r="I1296" s="14">
        <f t="shared" si="81"/>
        <v>539.44000000000005</v>
      </c>
      <c r="J1296">
        <v>0.05</v>
      </c>
      <c r="K1296" s="7">
        <f t="shared" si="82"/>
        <v>0.05</v>
      </c>
      <c r="L1296" t="s">
        <v>1829</v>
      </c>
      <c r="M1296">
        <v>1537.404</v>
      </c>
      <c r="N1296" s="14">
        <f t="shared" si="83"/>
        <v>1618.2700000000002</v>
      </c>
      <c r="O1296" t="str">
        <f>VLOOKUP(E1296,Store_Dim!$A$1:$E$21,3,FALSE)</f>
        <v>South</v>
      </c>
    </row>
    <row r="1297" spans="1:15" x14ac:dyDescent="0.3">
      <c r="A1297" t="s">
        <v>3121</v>
      </c>
      <c r="B1297" s="2">
        <v>45313</v>
      </c>
      <c r="C1297" t="s">
        <v>791</v>
      </c>
      <c r="D1297" t="s">
        <v>1668</v>
      </c>
      <c r="E1297" t="s">
        <v>1769</v>
      </c>
      <c r="F1297">
        <v>3</v>
      </c>
      <c r="G1297">
        <f t="shared" si="80"/>
        <v>3</v>
      </c>
      <c r="H1297">
        <v>543.49</v>
      </c>
      <c r="I1297" s="14">
        <f t="shared" si="81"/>
        <v>543.49</v>
      </c>
      <c r="J1297">
        <v>0.05</v>
      </c>
      <c r="K1297" s="7">
        <f t="shared" si="82"/>
        <v>0.05</v>
      </c>
      <c r="L1297" t="s">
        <v>1826</v>
      </c>
      <c r="M1297">
        <v>1548.9465</v>
      </c>
      <c r="N1297" s="14">
        <f t="shared" si="83"/>
        <v>1630.42</v>
      </c>
      <c r="O1297" t="str">
        <f>VLOOKUP(E1297,Store_Dim!$A$1:$E$21,3,FALSE)</f>
        <v>South</v>
      </c>
    </row>
    <row r="1298" spans="1:15" x14ac:dyDescent="0.3">
      <c r="A1298" t="s">
        <v>3122</v>
      </c>
      <c r="B1298" s="2">
        <v>45221</v>
      </c>
      <c r="C1298" t="s">
        <v>1020</v>
      </c>
      <c r="D1298" t="s">
        <v>1560</v>
      </c>
      <c r="E1298" t="s">
        <v>1776</v>
      </c>
      <c r="F1298">
        <v>4</v>
      </c>
      <c r="G1298">
        <f t="shared" si="80"/>
        <v>4</v>
      </c>
      <c r="H1298">
        <v>547.21</v>
      </c>
      <c r="I1298" s="14">
        <f t="shared" si="81"/>
        <v>547.21</v>
      </c>
      <c r="J1298">
        <v>0.1</v>
      </c>
      <c r="K1298" s="7">
        <f t="shared" si="82"/>
        <v>0.1</v>
      </c>
      <c r="L1298" t="s">
        <v>1829</v>
      </c>
      <c r="M1298">
        <v>1969.9559999999999</v>
      </c>
      <c r="N1298" s="14">
        <f t="shared" si="83"/>
        <v>2188.7400000000002</v>
      </c>
      <c r="O1298" t="str">
        <f>VLOOKUP(E1298,Store_Dim!$A$1:$E$21,3,FALSE)</f>
        <v>East</v>
      </c>
    </row>
    <row r="1299" spans="1:15" x14ac:dyDescent="0.3">
      <c r="A1299" t="s">
        <v>3123</v>
      </c>
      <c r="B1299" s="2">
        <v>45619</v>
      </c>
      <c r="C1299" t="s">
        <v>773</v>
      </c>
      <c r="D1299" t="s">
        <v>1678</v>
      </c>
      <c r="E1299" t="s">
        <v>1757</v>
      </c>
      <c r="F1299">
        <v>2</v>
      </c>
      <c r="G1299">
        <f t="shared" si="80"/>
        <v>2</v>
      </c>
      <c r="H1299">
        <v>892.46</v>
      </c>
      <c r="I1299" s="14">
        <f t="shared" si="81"/>
        <v>892.46</v>
      </c>
      <c r="J1299">
        <v>7.0000000000000007E-2</v>
      </c>
      <c r="K1299" s="7">
        <f t="shared" si="82"/>
        <v>7.0000000000000007E-2</v>
      </c>
      <c r="L1299" t="s">
        <v>1826</v>
      </c>
      <c r="M1299">
        <v>1659.9756</v>
      </c>
      <c r="N1299" s="14">
        <f t="shared" si="83"/>
        <v>1784.8500000000001</v>
      </c>
      <c r="O1299" t="str">
        <f>VLOOKUP(E1299,Store_Dim!$A$1:$E$21,3,FALSE)</f>
        <v>North</v>
      </c>
    </row>
    <row r="1300" spans="1:15" x14ac:dyDescent="0.3">
      <c r="A1300" t="s">
        <v>3124</v>
      </c>
      <c r="B1300" s="2">
        <v>45286</v>
      </c>
      <c r="C1300" t="s">
        <v>1208</v>
      </c>
      <c r="D1300" t="s">
        <v>1600</v>
      </c>
      <c r="E1300" t="s">
        <v>1782</v>
      </c>
      <c r="F1300">
        <v>2</v>
      </c>
      <c r="G1300">
        <f t="shared" si="80"/>
        <v>2</v>
      </c>
      <c r="H1300">
        <v>853.41</v>
      </c>
      <c r="I1300" s="14">
        <f t="shared" si="81"/>
        <v>853.41</v>
      </c>
      <c r="J1300">
        <v>0.25</v>
      </c>
      <c r="K1300" s="7">
        <f t="shared" si="82"/>
        <v>0.25</v>
      </c>
      <c r="L1300" t="s">
        <v>1824</v>
      </c>
      <c r="M1300">
        <v>1280.115</v>
      </c>
      <c r="N1300" s="14">
        <f t="shared" si="83"/>
        <v>1706.57</v>
      </c>
      <c r="O1300" t="str">
        <f>VLOOKUP(E1300,Store_Dim!$A$1:$E$21,3,FALSE)</f>
        <v>West</v>
      </c>
    </row>
    <row r="1301" spans="1:15" x14ac:dyDescent="0.3">
      <c r="A1301" t="s">
        <v>3125</v>
      </c>
      <c r="B1301" s="2">
        <v>45451</v>
      </c>
      <c r="C1301" t="s">
        <v>387</v>
      </c>
      <c r="D1301" t="s">
        <v>1712</v>
      </c>
      <c r="E1301" t="s">
        <v>1779</v>
      </c>
      <c r="F1301">
        <v>1</v>
      </c>
      <c r="G1301">
        <f t="shared" si="80"/>
        <v>1</v>
      </c>
      <c r="H1301">
        <v>162.13999999999999</v>
      </c>
      <c r="I1301" s="14">
        <f t="shared" si="81"/>
        <v>162.13999999999999</v>
      </c>
      <c r="J1301">
        <v>7.0000000000000007E-2</v>
      </c>
      <c r="K1301" s="7">
        <f t="shared" si="82"/>
        <v>7.0000000000000007E-2</v>
      </c>
      <c r="L1301" t="s">
        <v>1826</v>
      </c>
      <c r="M1301">
        <v>150.7902</v>
      </c>
      <c r="N1301" s="14">
        <f t="shared" si="83"/>
        <v>162.07</v>
      </c>
      <c r="O1301" t="str">
        <f>VLOOKUP(E1301,Store_Dim!$A$1:$E$21,3,FALSE)</f>
        <v>South</v>
      </c>
    </row>
    <row r="1302" spans="1:15" x14ac:dyDescent="0.3">
      <c r="A1302" t="s">
        <v>3126</v>
      </c>
      <c r="B1302" s="2">
        <v>45478</v>
      </c>
      <c r="C1302" t="s">
        <v>496</v>
      </c>
      <c r="D1302" t="s">
        <v>1740</v>
      </c>
      <c r="E1302" t="s">
        <v>1804</v>
      </c>
      <c r="F1302">
        <v>1</v>
      </c>
      <c r="G1302">
        <f t="shared" si="80"/>
        <v>1</v>
      </c>
      <c r="H1302">
        <v>893.14</v>
      </c>
      <c r="I1302" s="14">
        <f t="shared" si="81"/>
        <v>893.14</v>
      </c>
      <c r="J1302">
        <v>0.09</v>
      </c>
      <c r="K1302" s="7">
        <f t="shared" si="82"/>
        <v>0.09</v>
      </c>
      <c r="L1302" t="s">
        <v>1824</v>
      </c>
      <c r="M1302">
        <v>812.75739999999996</v>
      </c>
      <c r="N1302" s="14">
        <f t="shared" si="83"/>
        <v>893.05</v>
      </c>
      <c r="O1302" t="str">
        <f>VLOOKUP(E1302,Store_Dim!$A$1:$E$21,3,FALSE)</f>
        <v>West</v>
      </c>
    </row>
    <row r="1303" spans="1:15" x14ac:dyDescent="0.3">
      <c r="A1303" t="s">
        <v>3127</v>
      </c>
      <c r="B1303" s="2">
        <v>45528</v>
      </c>
      <c r="C1303" t="s">
        <v>366</v>
      </c>
      <c r="D1303" t="s">
        <v>1616</v>
      </c>
      <c r="E1303" t="s">
        <v>1782</v>
      </c>
      <c r="F1303">
        <v>4</v>
      </c>
      <c r="G1303">
        <f t="shared" si="80"/>
        <v>4</v>
      </c>
      <c r="H1303">
        <v>349.07</v>
      </c>
      <c r="I1303" s="14">
        <f t="shared" si="81"/>
        <v>349.07</v>
      </c>
      <c r="J1303">
        <v>0.28000000000000003</v>
      </c>
      <c r="K1303" s="7">
        <f t="shared" si="82"/>
        <v>0.28000000000000003</v>
      </c>
      <c r="L1303" t="s">
        <v>1824</v>
      </c>
      <c r="M1303">
        <v>1005.3216</v>
      </c>
      <c r="N1303" s="14">
        <f t="shared" si="83"/>
        <v>1396</v>
      </c>
      <c r="O1303" t="str">
        <f>VLOOKUP(E1303,Store_Dim!$A$1:$E$21,3,FALSE)</f>
        <v>West</v>
      </c>
    </row>
    <row r="1304" spans="1:15" x14ac:dyDescent="0.3">
      <c r="A1304" t="s">
        <v>3128</v>
      </c>
      <c r="B1304" s="2">
        <v>45418</v>
      </c>
      <c r="C1304" t="s">
        <v>899</v>
      </c>
      <c r="D1304" t="s">
        <v>1710</v>
      </c>
      <c r="E1304" t="s">
        <v>1797</v>
      </c>
      <c r="F1304">
        <v>1</v>
      </c>
      <c r="G1304">
        <f t="shared" si="80"/>
        <v>1</v>
      </c>
      <c r="H1304">
        <v>747.9</v>
      </c>
      <c r="I1304" s="14">
        <f t="shared" si="81"/>
        <v>747.9</v>
      </c>
      <c r="J1304">
        <v>0.21</v>
      </c>
      <c r="K1304" s="7">
        <f t="shared" si="82"/>
        <v>0.21</v>
      </c>
      <c r="L1304" t="s">
        <v>1829</v>
      </c>
      <c r="M1304">
        <v>590.84100000000001</v>
      </c>
      <c r="N1304" s="14">
        <f t="shared" si="83"/>
        <v>747.68999999999994</v>
      </c>
      <c r="O1304" t="str">
        <f>VLOOKUP(E1304,Store_Dim!$A$1:$E$21,3,FALSE)</f>
        <v>East</v>
      </c>
    </row>
    <row r="1305" spans="1:15" x14ac:dyDescent="0.3">
      <c r="A1305" t="s">
        <v>3129</v>
      </c>
      <c r="B1305" s="2">
        <v>45478</v>
      </c>
      <c r="C1305" t="s">
        <v>127</v>
      </c>
      <c r="D1305" t="s">
        <v>1710</v>
      </c>
      <c r="E1305" t="s">
        <v>1776</v>
      </c>
      <c r="F1305">
        <v>3</v>
      </c>
      <c r="G1305">
        <f t="shared" si="80"/>
        <v>3</v>
      </c>
      <c r="H1305">
        <v>438.92</v>
      </c>
      <c r="I1305" s="14">
        <f t="shared" si="81"/>
        <v>438.92</v>
      </c>
      <c r="J1305">
        <v>0.21</v>
      </c>
      <c r="K1305" s="7">
        <f t="shared" si="82"/>
        <v>0.21</v>
      </c>
      <c r="L1305" t="s">
        <v>1824</v>
      </c>
      <c r="M1305">
        <v>1040.2403999999999</v>
      </c>
      <c r="N1305" s="14">
        <f t="shared" si="83"/>
        <v>1316.55</v>
      </c>
      <c r="O1305" t="str">
        <f>VLOOKUP(E1305,Store_Dim!$A$1:$E$21,3,FALSE)</f>
        <v>East</v>
      </c>
    </row>
    <row r="1306" spans="1:15" x14ac:dyDescent="0.3">
      <c r="A1306" t="s">
        <v>3130</v>
      </c>
      <c r="B1306" s="2">
        <v>45232</v>
      </c>
      <c r="C1306" t="s">
        <v>425</v>
      </c>
      <c r="D1306" t="s">
        <v>1702</v>
      </c>
      <c r="E1306" t="s">
        <v>1769</v>
      </c>
      <c r="F1306">
        <v>4</v>
      </c>
      <c r="G1306">
        <f t="shared" si="80"/>
        <v>4</v>
      </c>
      <c r="H1306">
        <v>665.38</v>
      </c>
      <c r="I1306" s="14">
        <f t="shared" si="81"/>
        <v>665.38</v>
      </c>
      <c r="J1306">
        <v>0.18</v>
      </c>
      <c r="K1306" s="7">
        <f t="shared" si="82"/>
        <v>0.18</v>
      </c>
      <c r="L1306" t="s">
        <v>1824</v>
      </c>
      <c r="M1306">
        <v>2182.4463999999998</v>
      </c>
      <c r="N1306" s="14">
        <f t="shared" si="83"/>
        <v>2661.34</v>
      </c>
      <c r="O1306" t="str">
        <f>VLOOKUP(E1306,Store_Dim!$A$1:$E$21,3,FALSE)</f>
        <v>South</v>
      </c>
    </row>
    <row r="1307" spans="1:15" x14ac:dyDescent="0.3">
      <c r="A1307" t="s">
        <v>3131</v>
      </c>
      <c r="B1307" s="2">
        <v>45616</v>
      </c>
      <c r="C1307" t="s">
        <v>23</v>
      </c>
      <c r="D1307" t="s">
        <v>1668</v>
      </c>
      <c r="E1307" t="s">
        <v>1810</v>
      </c>
      <c r="F1307">
        <v>1</v>
      </c>
      <c r="G1307">
        <f t="shared" si="80"/>
        <v>1</v>
      </c>
      <c r="H1307">
        <v>146.49</v>
      </c>
      <c r="I1307" s="14">
        <f t="shared" si="81"/>
        <v>146.49</v>
      </c>
      <c r="J1307">
        <v>0.28000000000000003</v>
      </c>
      <c r="K1307" s="7">
        <f t="shared" si="82"/>
        <v>0.28000000000000003</v>
      </c>
      <c r="L1307" t="s">
        <v>1824</v>
      </c>
      <c r="M1307">
        <v>105.47280000000001</v>
      </c>
      <c r="N1307" s="14">
        <f t="shared" si="83"/>
        <v>146.21</v>
      </c>
      <c r="O1307" t="str">
        <f>VLOOKUP(E1307,Store_Dim!$A$1:$E$21,3,FALSE)</f>
        <v>East</v>
      </c>
    </row>
    <row r="1308" spans="1:15" x14ac:dyDescent="0.3">
      <c r="A1308" t="s">
        <v>3132</v>
      </c>
      <c r="B1308" s="2">
        <v>45774</v>
      </c>
      <c r="C1308" t="s">
        <v>472</v>
      </c>
      <c r="D1308" t="s">
        <v>1624</v>
      </c>
      <c r="E1308" t="s">
        <v>1801</v>
      </c>
      <c r="F1308">
        <v>2</v>
      </c>
      <c r="G1308">
        <f t="shared" si="80"/>
        <v>2</v>
      </c>
      <c r="H1308">
        <v>235.39</v>
      </c>
      <c r="I1308" s="14">
        <f t="shared" si="81"/>
        <v>235.39</v>
      </c>
      <c r="J1308">
        <v>0.27</v>
      </c>
      <c r="K1308" s="7">
        <f t="shared" si="82"/>
        <v>0.27</v>
      </c>
      <c r="L1308" t="s">
        <v>1829</v>
      </c>
      <c r="M1308">
        <v>343.6694</v>
      </c>
      <c r="N1308" s="14">
        <f t="shared" si="83"/>
        <v>470.51</v>
      </c>
      <c r="O1308" t="str">
        <f>VLOOKUP(E1308,Store_Dim!$A$1:$E$21,3,FALSE)</f>
        <v>North</v>
      </c>
    </row>
    <row r="1309" spans="1:15" x14ac:dyDescent="0.3">
      <c r="A1309" t="s">
        <v>3133</v>
      </c>
      <c r="B1309" s="2">
        <v>45651</v>
      </c>
      <c r="C1309" t="s">
        <v>118</v>
      </c>
      <c r="D1309" t="s">
        <v>1670</v>
      </c>
      <c r="E1309" t="s">
        <v>1773</v>
      </c>
      <c r="F1309">
        <v>3</v>
      </c>
      <c r="G1309">
        <f t="shared" si="80"/>
        <v>3</v>
      </c>
      <c r="H1309">
        <v>38.07</v>
      </c>
      <c r="I1309" s="14">
        <f t="shared" si="81"/>
        <v>38.07</v>
      </c>
      <c r="J1309">
        <v>0.09</v>
      </c>
      <c r="K1309" s="7">
        <f t="shared" si="82"/>
        <v>0.09</v>
      </c>
      <c r="L1309" t="s">
        <v>1826</v>
      </c>
      <c r="M1309">
        <v>103.9311</v>
      </c>
      <c r="N1309" s="14">
        <f t="shared" si="83"/>
        <v>114.12</v>
      </c>
      <c r="O1309" t="str">
        <f>VLOOKUP(E1309,Store_Dim!$A$1:$E$21,3,FALSE)</f>
        <v>North</v>
      </c>
    </row>
    <row r="1310" spans="1:15" x14ac:dyDescent="0.3">
      <c r="A1310" t="s">
        <v>3134</v>
      </c>
      <c r="B1310" s="2">
        <v>45902</v>
      </c>
      <c r="C1310" t="s">
        <v>1254</v>
      </c>
      <c r="D1310" t="s">
        <v>1616</v>
      </c>
      <c r="E1310" t="s">
        <v>1769</v>
      </c>
      <c r="F1310">
        <v>2</v>
      </c>
      <c r="G1310">
        <f t="shared" si="80"/>
        <v>2</v>
      </c>
      <c r="H1310">
        <v>511.7</v>
      </c>
      <c r="I1310" s="14">
        <f t="shared" si="81"/>
        <v>511.7</v>
      </c>
      <c r="J1310">
        <v>0.12</v>
      </c>
      <c r="K1310" s="7">
        <f t="shared" si="82"/>
        <v>0.12</v>
      </c>
      <c r="L1310" t="s">
        <v>1829</v>
      </c>
      <c r="M1310">
        <v>900.59199999999998</v>
      </c>
      <c r="N1310" s="14">
        <f t="shared" si="83"/>
        <v>1023.28</v>
      </c>
      <c r="O1310" t="str">
        <f>VLOOKUP(E1310,Store_Dim!$A$1:$E$21,3,FALSE)</f>
        <v>South</v>
      </c>
    </row>
    <row r="1311" spans="1:15" x14ac:dyDescent="0.3">
      <c r="A1311" t="s">
        <v>3135</v>
      </c>
      <c r="B1311" s="2">
        <v>45401</v>
      </c>
      <c r="C1311" t="s">
        <v>332</v>
      </c>
      <c r="D1311" t="s">
        <v>1698</v>
      </c>
      <c r="E1311" t="s">
        <v>1782</v>
      </c>
      <c r="F1311">
        <v>4</v>
      </c>
      <c r="G1311">
        <f t="shared" si="80"/>
        <v>4</v>
      </c>
      <c r="H1311">
        <v>488.72</v>
      </c>
      <c r="I1311" s="14">
        <f t="shared" si="81"/>
        <v>488.72</v>
      </c>
      <c r="J1311">
        <v>0.23</v>
      </c>
      <c r="K1311" s="7">
        <f t="shared" si="82"/>
        <v>0.23</v>
      </c>
      <c r="L1311" t="s">
        <v>1826</v>
      </c>
      <c r="M1311">
        <v>1505.2575999999999</v>
      </c>
      <c r="N1311" s="14">
        <f t="shared" si="83"/>
        <v>1954.65</v>
      </c>
      <c r="O1311" t="str">
        <f>VLOOKUP(E1311,Store_Dim!$A$1:$E$21,3,FALSE)</f>
        <v>West</v>
      </c>
    </row>
    <row r="1312" spans="1:15" x14ac:dyDescent="0.3">
      <c r="A1312" t="s">
        <v>3136</v>
      </c>
      <c r="B1312" s="2">
        <v>45717</v>
      </c>
      <c r="C1312" t="s">
        <v>1220</v>
      </c>
      <c r="D1312" t="s">
        <v>1648</v>
      </c>
      <c r="E1312" t="s">
        <v>1794</v>
      </c>
      <c r="F1312">
        <v>2</v>
      </c>
      <c r="G1312">
        <f t="shared" si="80"/>
        <v>2</v>
      </c>
      <c r="H1312">
        <v>520.45000000000005</v>
      </c>
      <c r="I1312" s="14">
        <f t="shared" si="81"/>
        <v>520.45000000000005</v>
      </c>
      <c r="J1312">
        <v>0.11</v>
      </c>
      <c r="K1312" s="7">
        <f t="shared" si="82"/>
        <v>0.11</v>
      </c>
      <c r="L1312" t="s">
        <v>1829</v>
      </c>
      <c r="M1312">
        <v>926.40100000000007</v>
      </c>
      <c r="N1312" s="14">
        <f t="shared" si="83"/>
        <v>1040.7900000000002</v>
      </c>
      <c r="O1312" t="str">
        <f>VLOOKUP(E1312,Store_Dim!$A$1:$E$21,3,FALSE)</f>
        <v>North</v>
      </c>
    </row>
    <row r="1313" spans="1:15" x14ac:dyDescent="0.3">
      <c r="A1313" t="s">
        <v>3137</v>
      </c>
      <c r="B1313" s="2">
        <v>45376</v>
      </c>
      <c r="C1313" t="s">
        <v>1340</v>
      </c>
      <c r="D1313" t="s">
        <v>1644</v>
      </c>
      <c r="E1313" t="s">
        <v>1773</v>
      </c>
      <c r="F1313">
        <v>1</v>
      </c>
      <c r="G1313">
        <f t="shared" si="80"/>
        <v>1</v>
      </c>
      <c r="H1313">
        <v>340.9</v>
      </c>
      <c r="I1313" s="14">
        <f t="shared" si="81"/>
        <v>340.9</v>
      </c>
      <c r="J1313">
        <v>0.28999999999999998</v>
      </c>
      <c r="K1313" s="7">
        <f t="shared" si="82"/>
        <v>0.28999999999999998</v>
      </c>
      <c r="L1313" t="s">
        <v>1824</v>
      </c>
      <c r="M1313">
        <v>242.03899999999999</v>
      </c>
      <c r="N1313" s="14">
        <f t="shared" si="83"/>
        <v>340.60999999999996</v>
      </c>
      <c r="O1313" t="str">
        <f>VLOOKUP(E1313,Store_Dim!$A$1:$E$21,3,FALSE)</f>
        <v>North</v>
      </c>
    </row>
    <row r="1314" spans="1:15" x14ac:dyDescent="0.3">
      <c r="A1314" t="s">
        <v>3138</v>
      </c>
      <c r="B1314" s="2">
        <v>45576</v>
      </c>
      <c r="C1314" t="s">
        <v>1086</v>
      </c>
      <c r="D1314" t="s">
        <v>1610</v>
      </c>
      <c r="E1314" t="s">
        <v>1782</v>
      </c>
      <c r="F1314">
        <v>3</v>
      </c>
      <c r="G1314">
        <f t="shared" si="80"/>
        <v>3</v>
      </c>
      <c r="H1314">
        <v>653.59</v>
      </c>
      <c r="I1314" s="14">
        <f t="shared" si="81"/>
        <v>653.59</v>
      </c>
      <c r="J1314">
        <v>0.17</v>
      </c>
      <c r="K1314" s="7">
        <f t="shared" si="82"/>
        <v>0.17</v>
      </c>
      <c r="L1314" t="s">
        <v>1829</v>
      </c>
      <c r="M1314">
        <v>1627.4391000000001</v>
      </c>
      <c r="N1314" s="14">
        <f t="shared" si="83"/>
        <v>1960.6</v>
      </c>
      <c r="O1314" t="str">
        <f>VLOOKUP(E1314,Store_Dim!$A$1:$E$21,3,FALSE)</f>
        <v>West</v>
      </c>
    </row>
    <row r="1315" spans="1:15" x14ac:dyDescent="0.3">
      <c r="A1315" t="s">
        <v>3139</v>
      </c>
      <c r="B1315" s="2">
        <v>45906</v>
      </c>
      <c r="C1315" t="s">
        <v>93</v>
      </c>
      <c r="D1315" t="s">
        <v>1600</v>
      </c>
      <c r="E1315" t="s">
        <v>1810</v>
      </c>
      <c r="F1315">
        <v>1</v>
      </c>
      <c r="G1315">
        <f t="shared" si="80"/>
        <v>1</v>
      </c>
      <c r="H1315">
        <v>179.77</v>
      </c>
      <c r="I1315" s="14">
        <f t="shared" si="81"/>
        <v>179.77</v>
      </c>
      <c r="J1315">
        <v>0.23</v>
      </c>
      <c r="K1315" s="7">
        <f t="shared" si="82"/>
        <v>0.23</v>
      </c>
      <c r="L1315" t="s">
        <v>1829</v>
      </c>
      <c r="M1315">
        <v>138.4229</v>
      </c>
      <c r="N1315" s="14">
        <f t="shared" si="83"/>
        <v>179.54000000000002</v>
      </c>
      <c r="O1315" t="str">
        <f>VLOOKUP(E1315,Store_Dim!$A$1:$E$21,3,FALSE)</f>
        <v>East</v>
      </c>
    </row>
    <row r="1316" spans="1:15" x14ac:dyDescent="0.3">
      <c r="A1316" t="s">
        <v>3140</v>
      </c>
      <c r="B1316" s="2">
        <v>45523</v>
      </c>
      <c r="C1316" t="s">
        <v>44</v>
      </c>
      <c r="D1316" t="s">
        <v>1543</v>
      </c>
      <c r="E1316" t="s">
        <v>1786</v>
      </c>
      <c r="F1316">
        <v>2</v>
      </c>
      <c r="G1316">
        <f t="shared" si="80"/>
        <v>2</v>
      </c>
      <c r="H1316">
        <v>943.8</v>
      </c>
      <c r="I1316" s="14">
        <f t="shared" si="81"/>
        <v>943.8</v>
      </c>
      <c r="J1316">
        <v>0.06</v>
      </c>
      <c r="K1316" s="7">
        <f t="shared" si="82"/>
        <v>0.06</v>
      </c>
      <c r="L1316" t="s">
        <v>1824</v>
      </c>
      <c r="M1316">
        <v>1774.3440000000001</v>
      </c>
      <c r="N1316" s="14">
        <f t="shared" si="83"/>
        <v>1887.54</v>
      </c>
      <c r="O1316" t="str">
        <f>VLOOKUP(E1316,Store_Dim!$A$1:$E$21,3,FALSE)</f>
        <v>South</v>
      </c>
    </row>
    <row r="1317" spans="1:15" x14ac:dyDescent="0.3">
      <c r="A1317" t="s">
        <v>3141</v>
      </c>
      <c r="B1317" s="2">
        <v>45234</v>
      </c>
      <c r="C1317" t="s">
        <v>1272</v>
      </c>
      <c r="D1317" t="s">
        <v>1690</v>
      </c>
      <c r="E1317" t="s">
        <v>1801</v>
      </c>
      <c r="F1317">
        <v>2</v>
      </c>
      <c r="G1317">
        <f t="shared" si="80"/>
        <v>2</v>
      </c>
      <c r="H1317">
        <v>985</v>
      </c>
      <c r="I1317" s="14">
        <f t="shared" si="81"/>
        <v>985</v>
      </c>
      <c r="J1317">
        <v>0.25</v>
      </c>
      <c r="K1317" s="7">
        <f t="shared" si="82"/>
        <v>0.25</v>
      </c>
      <c r="L1317" t="s">
        <v>1824</v>
      </c>
      <c r="M1317">
        <v>1477.5</v>
      </c>
      <c r="N1317" s="14">
        <f t="shared" si="83"/>
        <v>1969.75</v>
      </c>
      <c r="O1317" t="str">
        <f>VLOOKUP(E1317,Store_Dim!$A$1:$E$21,3,FALSE)</f>
        <v>North</v>
      </c>
    </row>
    <row r="1318" spans="1:15" x14ac:dyDescent="0.3">
      <c r="A1318" t="s">
        <v>3142</v>
      </c>
      <c r="B1318" s="2">
        <v>45405</v>
      </c>
      <c r="C1318" t="s">
        <v>1492</v>
      </c>
      <c r="D1318" t="s">
        <v>1724</v>
      </c>
      <c r="E1318" t="s">
        <v>1789</v>
      </c>
      <c r="F1318">
        <v>4</v>
      </c>
      <c r="G1318">
        <f t="shared" si="80"/>
        <v>4</v>
      </c>
      <c r="H1318">
        <v>216.81</v>
      </c>
      <c r="I1318" s="14">
        <f t="shared" si="81"/>
        <v>216.81</v>
      </c>
      <c r="J1318">
        <v>0.28999999999999998</v>
      </c>
      <c r="K1318" s="7">
        <f t="shared" si="82"/>
        <v>0.28999999999999998</v>
      </c>
      <c r="L1318" t="s">
        <v>1824</v>
      </c>
      <c r="M1318">
        <v>615.74040000000002</v>
      </c>
      <c r="N1318" s="14">
        <f t="shared" si="83"/>
        <v>866.95</v>
      </c>
      <c r="O1318" t="str">
        <f>VLOOKUP(E1318,Store_Dim!$A$1:$E$21,3,FALSE)</f>
        <v>East</v>
      </c>
    </row>
    <row r="1319" spans="1:15" x14ac:dyDescent="0.3">
      <c r="A1319" t="s">
        <v>3143</v>
      </c>
      <c r="B1319" s="2">
        <v>45223</v>
      </c>
      <c r="C1319" t="s">
        <v>408</v>
      </c>
      <c r="D1319" t="s">
        <v>1676</v>
      </c>
      <c r="E1319" t="s">
        <v>1761</v>
      </c>
      <c r="F1319">
        <v>4</v>
      </c>
      <c r="G1319">
        <f t="shared" si="80"/>
        <v>4</v>
      </c>
      <c r="H1319">
        <v>950.21</v>
      </c>
      <c r="I1319" s="14">
        <f t="shared" si="81"/>
        <v>950.21</v>
      </c>
      <c r="J1319">
        <v>0.27</v>
      </c>
      <c r="K1319" s="7">
        <f t="shared" si="82"/>
        <v>0.27</v>
      </c>
      <c r="L1319" t="s">
        <v>1829</v>
      </c>
      <c r="M1319">
        <v>2774.6131999999998</v>
      </c>
      <c r="N1319" s="14">
        <f t="shared" si="83"/>
        <v>3800.57</v>
      </c>
      <c r="O1319" t="str">
        <f>VLOOKUP(E1319,Store_Dim!$A$1:$E$21,3,FALSE)</f>
        <v>South</v>
      </c>
    </row>
    <row r="1320" spans="1:15" x14ac:dyDescent="0.3">
      <c r="A1320" t="s">
        <v>3144</v>
      </c>
      <c r="B1320" s="2">
        <v>45838</v>
      </c>
      <c r="C1320" t="s">
        <v>818</v>
      </c>
      <c r="D1320" t="s">
        <v>1644</v>
      </c>
      <c r="E1320" t="s">
        <v>1779</v>
      </c>
      <c r="F1320">
        <v>2</v>
      </c>
      <c r="G1320">
        <f t="shared" si="80"/>
        <v>2</v>
      </c>
      <c r="H1320">
        <v>271.39999999999998</v>
      </c>
      <c r="I1320" s="14">
        <f t="shared" si="81"/>
        <v>271.39999999999998</v>
      </c>
      <c r="J1320">
        <v>0.17</v>
      </c>
      <c r="K1320" s="7">
        <f t="shared" si="82"/>
        <v>0.17</v>
      </c>
      <c r="L1320" t="s">
        <v>1826</v>
      </c>
      <c r="M1320">
        <v>450.52399999999989</v>
      </c>
      <c r="N1320" s="14">
        <f t="shared" si="83"/>
        <v>542.63</v>
      </c>
      <c r="O1320" t="str">
        <f>VLOOKUP(E1320,Store_Dim!$A$1:$E$21,3,FALSE)</f>
        <v>South</v>
      </c>
    </row>
    <row r="1321" spans="1:15" x14ac:dyDescent="0.3">
      <c r="A1321" t="s">
        <v>3145</v>
      </c>
      <c r="B1321" s="2">
        <v>45883</v>
      </c>
      <c r="C1321" t="s">
        <v>559</v>
      </c>
      <c r="D1321" t="s">
        <v>1626</v>
      </c>
      <c r="E1321" t="s">
        <v>1782</v>
      </c>
      <c r="F1321">
        <v>4</v>
      </c>
      <c r="G1321">
        <f t="shared" si="80"/>
        <v>4</v>
      </c>
      <c r="H1321">
        <v>708.19</v>
      </c>
      <c r="I1321" s="14">
        <f t="shared" si="81"/>
        <v>708.19</v>
      </c>
      <c r="J1321">
        <v>0.1</v>
      </c>
      <c r="K1321" s="7">
        <f t="shared" si="82"/>
        <v>0.1</v>
      </c>
      <c r="L1321" t="s">
        <v>1826</v>
      </c>
      <c r="M1321">
        <v>2549.4839999999999</v>
      </c>
      <c r="N1321" s="14">
        <f t="shared" si="83"/>
        <v>2832.6600000000003</v>
      </c>
      <c r="O1321" t="str">
        <f>VLOOKUP(E1321,Store_Dim!$A$1:$E$21,3,FALSE)</f>
        <v>West</v>
      </c>
    </row>
    <row r="1322" spans="1:15" x14ac:dyDescent="0.3">
      <c r="A1322" t="s">
        <v>3146</v>
      </c>
      <c r="B1322" s="2">
        <v>45788</v>
      </c>
      <c r="C1322" t="s">
        <v>1374</v>
      </c>
      <c r="D1322" t="s">
        <v>1656</v>
      </c>
      <c r="E1322" t="s">
        <v>1766</v>
      </c>
      <c r="F1322">
        <v>3</v>
      </c>
      <c r="G1322">
        <f t="shared" si="80"/>
        <v>3</v>
      </c>
      <c r="H1322">
        <v>477.05</v>
      </c>
      <c r="I1322" s="14">
        <f t="shared" si="81"/>
        <v>477.05</v>
      </c>
      <c r="J1322">
        <v>0.05</v>
      </c>
      <c r="K1322" s="7">
        <f t="shared" si="82"/>
        <v>0.05</v>
      </c>
      <c r="L1322" t="s">
        <v>1826</v>
      </c>
      <c r="M1322">
        <v>1359.5925</v>
      </c>
      <c r="N1322" s="14">
        <f t="shared" si="83"/>
        <v>1431.1000000000001</v>
      </c>
      <c r="O1322" t="str">
        <f>VLOOKUP(E1322,Store_Dim!$A$1:$E$21,3,FALSE)</f>
        <v>North</v>
      </c>
    </row>
    <row r="1323" spans="1:15" x14ac:dyDescent="0.3">
      <c r="A1323" t="s">
        <v>3147</v>
      </c>
      <c r="B1323" s="2">
        <v>45383</v>
      </c>
      <c r="C1323" t="s">
        <v>969</v>
      </c>
      <c r="D1323" t="s">
        <v>1696</v>
      </c>
      <c r="E1323" t="s">
        <v>1786</v>
      </c>
      <c r="F1323">
        <v>3</v>
      </c>
      <c r="G1323">
        <f t="shared" si="80"/>
        <v>3</v>
      </c>
      <c r="H1323">
        <v>627.29</v>
      </c>
      <c r="I1323" s="14">
        <f t="shared" si="81"/>
        <v>627.29</v>
      </c>
      <c r="J1323">
        <v>0.27</v>
      </c>
      <c r="K1323" s="7">
        <f t="shared" si="82"/>
        <v>0.27</v>
      </c>
      <c r="L1323" t="s">
        <v>1829</v>
      </c>
      <c r="M1323">
        <v>1373.7651000000001</v>
      </c>
      <c r="N1323" s="14">
        <f t="shared" si="83"/>
        <v>1881.6</v>
      </c>
      <c r="O1323" t="str">
        <f>VLOOKUP(E1323,Store_Dim!$A$1:$E$21,3,FALSE)</f>
        <v>South</v>
      </c>
    </row>
    <row r="1324" spans="1:15" x14ac:dyDescent="0.3">
      <c r="A1324" t="s">
        <v>3148</v>
      </c>
      <c r="B1324" s="2">
        <v>45335</v>
      </c>
      <c r="C1324" t="s">
        <v>960</v>
      </c>
      <c r="D1324" t="s">
        <v>1736</v>
      </c>
      <c r="E1324" t="s">
        <v>1792</v>
      </c>
      <c r="F1324">
        <v>3</v>
      </c>
      <c r="G1324">
        <f t="shared" si="80"/>
        <v>3</v>
      </c>
      <c r="H1324">
        <v>206.84</v>
      </c>
      <c r="I1324" s="14">
        <f t="shared" si="81"/>
        <v>206.84</v>
      </c>
      <c r="J1324">
        <v>0.19</v>
      </c>
      <c r="K1324" s="7">
        <f t="shared" si="82"/>
        <v>0.19</v>
      </c>
      <c r="L1324" t="s">
        <v>1826</v>
      </c>
      <c r="M1324">
        <v>502.62119999999999</v>
      </c>
      <c r="N1324" s="14">
        <f t="shared" si="83"/>
        <v>620.32999999999993</v>
      </c>
      <c r="O1324" t="str">
        <f>VLOOKUP(E1324,Store_Dim!$A$1:$E$21,3,FALSE)</f>
        <v>South</v>
      </c>
    </row>
    <row r="1325" spans="1:15" x14ac:dyDescent="0.3">
      <c r="A1325" t="s">
        <v>3149</v>
      </c>
      <c r="B1325" s="2">
        <v>45304</v>
      </c>
      <c r="C1325" t="s">
        <v>803</v>
      </c>
      <c r="D1325" t="s">
        <v>1608</v>
      </c>
      <c r="E1325" t="s">
        <v>1757</v>
      </c>
      <c r="F1325">
        <v>4</v>
      </c>
      <c r="G1325">
        <f t="shared" si="80"/>
        <v>4</v>
      </c>
      <c r="H1325">
        <v>629.04999999999995</v>
      </c>
      <c r="I1325" s="14">
        <f t="shared" si="81"/>
        <v>629.04999999999995</v>
      </c>
      <c r="J1325">
        <v>0.26</v>
      </c>
      <c r="K1325" s="7">
        <f t="shared" si="82"/>
        <v>0.26</v>
      </c>
      <c r="L1325" t="s">
        <v>1824</v>
      </c>
      <c r="M1325">
        <v>1861.9880000000001</v>
      </c>
      <c r="N1325" s="14">
        <f t="shared" si="83"/>
        <v>2515.9399999999996</v>
      </c>
      <c r="O1325" t="str">
        <f>VLOOKUP(E1325,Store_Dim!$A$1:$E$21,3,FALSE)</f>
        <v>North</v>
      </c>
    </row>
    <row r="1326" spans="1:15" x14ac:dyDescent="0.3">
      <c r="A1326" t="s">
        <v>3150</v>
      </c>
      <c r="B1326" s="2">
        <v>45543</v>
      </c>
      <c r="C1326" t="s">
        <v>1357</v>
      </c>
      <c r="D1326" t="s">
        <v>1696</v>
      </c>
      <c r="E1326" t="s">
        <v>1807</v>
      </c>
      <c r="F1326">
        <v>4</v>
      </c>
      <c r="G1326">
        <f t="shared" si="80"/>
        <v>4</v>
      </c>
      <c r="H1326">
        <v>529.04</v>
      </c>
      <c r="I1326" s="14">
        <f t="shared" si="81"/>
        <v>529.04</v>
      </c>
      <c r="J1326">
        <v>0.1</v>
      </c>
      <c r="K1326" s="7">
        <f t="shared" si="82"/>
        <v>0.1</v>
      </c>
      <c r="L1326" t="s">
        <v>1826</v>
      </c>
      <c r="M1326">
        <v>1904.5440000000001</v>
      </c>
      <c r="N1326" s="14">
        <f t="shared" si="83"/>
        <v>2116.06</v>
      </c>
      <c r="O1326" t="str">
        <f>VLOOKUP(E1326,Store_Dim!$A$1:$E$21,3,FALSE)</f>
        <v>North</v>
      </c>
    </row>
    <row r="1327" spans="1:15" x14ac:dyDescent="0.3">
      <c r="A1327" t="s">
        <v>3151</v>
      </c>
      <c r="B1327" s="2">
        <v>45326</v>
      </c>
      <c r="C1327" t="s">
        <v>1095</v>
      </c>
      <c r="D1327" t="s">
        <v>1608</v>
      </c>
      <c r="E1327" t="s">
        <v>1807</v>
      </c>
      <c r="F1327">
        <v>1</v>
      </c>
      <c r="G1327">
        <f t="shared" si="80"/>
        <v>1</v>
      </c>
      <c r="H1327">
        <v>350.67</v>
      </c>
      <c r="I1327" s="14">
        <f t="shared" si="81"/>
        <v>350.67</v>
      </c>
      <c r="J1327">
        <v>0.22</v>
      </c>
      <c r="K1327" s="7">
        <f t="shared" si="82"/>
        <v>0.22</v>
      </c>
      <c r="L1327" t="s">
        <v>1826</v>
      </c>
      <c r="M1327">
        <v>273.52260000000001</v>
      </c>
      <c r="N1327" s="14">
        <f t="shared" si="83"/>
        <v>350.45</v>
      </c>
      <c r="O1327" t="str">
        <f>VLOOKUP(E1327,Store_Dim!$A$1:$E$21,3,FALSE)</f>
        <v>North</v>
      </c>
    </row>
    <row r="1328" spans="1:15" x14ac:dyDescent="0.3">
      <c r="A1328" t="s">
        <v>3152</v>
      </c>
      <c r="B1328" s="2">
        <v>45498</v>
      </c>
      <c r="C1328" t="s">
        <v>1160</v>
      </c>
      <c r="D1328" t="s">
        <v>1738</v>
      </c>
      <c r="E1328" t="s">
        <v>1757</v>
      </c>
      <c r="F1328">
        <v>1</v>
      </c>
      <c r="G1328">
        <f t="shared" si="80"/>
        <v>1</v>
      </c>
      <c r="H1328">
        <v>128.93</v>
      </c>
      <c r="I1328" s="14">
        <f t="shared" si="81"/>
        <v>128.93</v>
      </c>
      <c r="J1328">
        <v>0.26</v>
      </c>
      <c r="K1328" s="7">
        <f t="shared" si="82"/>
        <v>0.26</v>
      </c>
      <c r="L1328" t="s">
        <v>1824</v>
      </c>
      <c r="M1328">
        <v>95.408200000000008</v>
      </c>
      <c r="N1328" s="14">
        <f t="shared" si="83"/>
        <v>128.67000000000002</v>
      </c>
      <c r="O1328" t="str">
        <f>VLOOKUP(E1328,Store_Dim!$A$1:$E$21,3,FALSE)</f>
        <v>North</v>
      </c>
    </row>
    <row r="1329" spans="1:15" x14ac:dyDescent="0.3">
      <c r="A1329" t="s">
        <v>3153</v>
      </c>
      <c r="B1329" s="2">
        <v>45544</v>
      </c>
      <c r="C1329" t="s">
        <v>490</v>
      </c>
      <c r="D1329" t="s">
        <v>1720</v>
      </c>
      <c r="E1329" t="s">
        <v>1801</v>
      </c>
      <c r="F1329">
        <v>2</v>
      </c>
      <c r="G1329">
        <f t="shared" si="80"/>
        <v>2</v>
      </c>
      <c r="H1329">
        <v>384.92</v>
      </c>
      <c r="I1329" s="14">
        <f t="shared" si="81"/>
        <v>384.92</v>
      </c>
      <c r="J1329">
        <v>0.09</v>
      </c>
      <c r="K1329" s="7">
        <f t="shared" si="82"/>
        <v>0.09</v>
      </c>
      <c r="L1329" t="s">
        <v>1824</v>
      </c>
      <c r="M1329">
        <v>700.5544000000001</v>
      </c>
      <c r="N1329" s="14">
        <f t="shared" si="83"/>
        <v>769.75</v>
      </c>
      <c r="O1329" t="str">
        <f>VLOOKUP(E1329,Store_Dim!$A$1:$E$21,3,FALSE)</f>
        <v>North</v>
      </c>
    </row>
    <row r="1330" spans="1:15" x14ac:dyDescent="0.3">
      <c r="A1330" t="s">
        <v>3154</v>
      </c>
      <c r="B1330" s="2">
        <v>45268</v>
      </c>
      <c r="C1330" t="s">
        <v>1050</v>
      </c>
      <c r="D1330" t="s">
        <v>1555</v>
      </c>
      <c r="E1330" t="s">
        <v>1782</v>
      </c>
      <c r="F1330">
        <v>3</v>
      </c>
      <c r="G1330">
        <f t="shared" si="80"/>
        <v>3</v>
      </c>
      <c r="H1330">
        <v>120.77</v>
      </c>
      <c r="I1330" s="14">
        <f t="shared" si="81"/>
        <v>120.77</v>
      </c>
      <c r="J1330">
        <v>0.28999999999999998</v>
      </c>
      <c r="K1330" s="7">
        <f t="shared" si="82"/>
        <v>0.28999999999999998</v>
      </c>
      <c r="L1330" t="s">
        <v>1826</v>
      </c>
      <c r="M1330">
        <v>257.24009999999998</v>
      </c>
      <c r="N1330" s="14">
        <f t="shared" si="83"/>
        <v>362.02</v>
      </c>
      <c r="O1330" t="str">
        <f>VLOOKUP(E1330,Store_Dim!$A$1:$E$21,3,FALSE)</f>
        <v>West</v>
      </c>
    </row>
    <row r="1331" spans="1:15" x14ac:dyDescent="0.3">
      <c r="A1331" t="s">
        <v>3155</v>
      </c>
      <c r="B1331" s="2">
        <v>45824</v>
      </c>
      <c r="C1331" t="s">
        <v>719</v>
      </c>
      <c r="D1331" t="s">
        <v>1700</v>
      </c>
      <c r="E1331" t="s">
        <v>1807</v>
      </c>
      <c r="F1331">
        <v>4</v>
      </c>
      <c r="G1331">
        <f t="shared" si="80"/>
        <v>4</v>
      </c>
      <c r="H1331">
        <v>661.39</v>
      </c>
      <c r="I1331" s="14">
        <f t="shared" si="81"/>
        <v>661.39</v>
      </c>
      <c r="J1331">
        <v>7.0000000000000007E-2</v>
      </c>
      <c r="K1331" s="7">
        <f t="shared" si="82"/>
        <v>7.0000000000000007E-2</v>
      </c>
      <c r="L1331" t="s">
        <v>1824</v>
      </c>
      <c r="M1331">
        <v>2460.3708000000001</v>
      </c>
      <c r="N1331" s="14">
        <f t="shared" si="83"/>
        <v>2645.49</v>
      </c>
      <c r="O1331" t="str">
        <f>VLOOKUP(E1331,Store_Dim!$A$1:$E$21,3,FALSE)</f>
        <v>North</v>
      </c>
    </row>
    <row r="1332" spans="1:15" x14ac:dyDescent="0.3">
      <c r="A1332" t="s">
        <v>3156</v>
      </c>
      <c r="B1332" s="2">
        <v>45261</v>
      </c>
      <c r="C1332" t="s">
        <v>1389</v>
      </c>
      <c r="D1332" t="s">
        <v>1672</v>
      </c>
      <c r="E1332" t="s">
        <v>1761</v>
      </c>
      <c r="F1332">
        <v>1</v>
      </c>
      <c r="G1332">
        <f t="shared" si="80"/>
        <v>1</v>
      </c>
      <c r="H1332">
        <v>195.24</v>
      </c>
      <c r="I1332" s="14">
        <f t="shared" si="81"/>
        <v>195.24</v>
      </c>
      <c r="J1332">
        <v>0.27</v>
      </c>
      <c r="K1332" s="7">
        <f t="shared" si="82"/>
        <v>0.27</v>
      </c>
      <c r="L1332" t="s">
        <v>1826</v>
      </c>
      <c r="M1332">
        <v>142.52520000000001</v>
      </c>
      <c r="N1332" s="14">
        <f t="shared" si="83"/>
        <v>194.97</v>
      </c>
      <c r="O1332" t="str">
        <f>VLOOKUP(E1332,Store_Dim!$A$1:$E$21,3,FALSE)</f>
        <v>South</v>
      </c>
    </row>
    <row r="1333" spans="1:15" x14ac:dyDescent="0.3">
      <c r="A1333" t="s">
        <v>3157</v>
      </c>
      <c r="B1333" s="2">
        <v>45233</v>
      </c>
      <c r="C1333" t="s">
        <v>27</v>
      </c>
      <c r="D1333" t="s">
        <v>1732</v>
      </c>
      <c r="E1333" t="s">
        <v>1810</v>
      </c>
      <c r="F1333">
        <v>2</v>
      </c>
      <c r="G1333">
        <f t="shared" si="80"/>
        <v>2</v>
      </c>
      <c r="H1333">
        <v>177.4</v>
      </c>
      <c r="I1333" s="14">
        <f t="shared" si="81"/>
        <v>177.4</v>
      </c>
      <c r="J1333">
        <v>0.19</v>
      </c>
      <c r="K1333" s="7">
        <f t="shared" si="82"/>
        <v>0.19</v>
      </c>
      <c r="L1333" t="s">
        <v>1826</v>
      </c>
      <c r="M1333">
        <v>287.38799999999998</v>
      </c>
      <c r="N1333" s="14">
        <f t="shared" si="83"/>
        <v>354.61</v>
      </c>
      <c r="O1333" t="str">
        <f>VLOOKUP(E1333,Store_Dim!$A$1:$E$21,3,FALSE)</f>
        <v>East</v>
      </c>
    </row>
    <row r="1334" spans="1:15" x14ac:dyDescent="0.3">
      <c r="A1334" t="s">
        <v>3158</v>
      </c>
      <c r="B1334" s="2">
        <v>45673</v>
      </c>
      <c r="C1334" t="s">
        <v>214</v>
      </c>
      <c r="D1334" t="s">
        <v>1744</v>
      </c>
      <c r="E1334" t="s">
        <v>1792</v>
      </c>
      <c r="F1334">
        <v>4</v>
      </c>
      <c r="G1334">
        <f t="shared" si="80"/>
        <v>4</v>
      </c>
      <c r="H1334">
        <v>862.67</v>
      </c>
      <c r="I1334" s="14">
        <f t="shared" si="81"/>
        <v>862.67</v>
      </c>
      <c r="J1334">
        <v>0.2</v>
      </c>
      <c r="K1334" s="7">
        <f t="shared" si="82"/>
        <v>0.2</v>
      </c>
      <c r="L1334" t="s">
        <v>1826</v>
      </c>
      <c r="M1334">
        <v>2760.5439999999999</v>
      </c>
      <c r="N1334" s="14">
        <f t="shared" si="83"/>
        <v>3450.48</v>
      </c>
      <c r="O1334" t="str">
        <f>VLOOKUP(E1334,Store_Dim!$A$1:$E$21,3,FALSE)</f>
        <v>South</v>
      </c>
    </row>
    <row r="1335" spans="1:15" x14ac:dyDescent="0.3">
      <c r="A1335" t="s">
        <v>3159</v>
      </c>
      <c r="B1335" s="2">
        <v>45565</v>
      </c>
      <c r="C1335" t="s">
        <v>1374</v>
      </c>
      <c r="D1335" t="s">
        <v>1582</v>
      </c>
      <c r="E1335" t="s">
        <v>1776</v>
      </c>
      <c r="F1335">
        <v>1</v>
      </c>
      <c r="G1335">
        <f t="shared" si="80"/>
        <v>1</v>
      </c>
      <c r="H1335">
        <v>55.04</v>
      </c>
      <c r="I1335" s="14">
        <f t="shared" si="81"/>
        <v>55.04</v>
      </c>
      <c r="J1335">
        <v>0.01</v>
      </c>
      <c r="K1335" s="7">
        <f t="shared" si="82"/>
        <v>0.01</v>
      </c>
      <c r="L1335" t="s">
        <v>1829</v>
      </c>
      <c r="M1335">
        <v>54.489600000000003</v>
      </c>
      <c r="N1335" s="14">
        <f t="shared" si="83"/>
        <v>55.03</v>
      </c>
      <c r="O1335" t="str">
        <f>VLOOKUP(E1335,Store_Dim!$A$1:$E$21,3,FALSE)</f>
        <v>East</v>
      </c>
    </row>
    <row r="1336" spans="1:15" x14ac:dyDescent="0.3">
      <c r="A1336" t="s">
        <v>3160</v>
      </c>
      <c r="B1336" s="2">
        <v>45646</v>
      </c>
      <c r="C1336" t="s">
        <v>188</v>
      </c>
      <c r="D1336" t="s">
        <v>1638</v>
      </c>
      <c r="E1336" t="s">
        <v>1752</v>
      </c>
      <c r="F1336">
        <v>2</v>
      </c>
      <c r="G1336">
        <f t="shared" si="80"/>
        <v>2</v>
      </c>
      <c r="H1336">
        <v>905.47</v>
      </c>
      <c r="I1336" s="14">
        <f t="shared" si="81"/>
        <v>905.47</v>
      </c>
      <c r="J1336">
        <v>0.2</v>
      </c>
      <c r="K1336" s="7">
        <f t="shared" si="82"/>
        <v>0.2</v>
      </c>
      <c r="L1336" t="s">
        <v>1829</v>
      </c>
      <c r="M1336">
        <v>1448.752</v>
      </c>
      <c r="N1336" s="14">
        <f t="shared" si="83"/>
        <v>1810.74</v>
      </c>
      <c r="O1336" t="str">
        <f>VLOOKUP(E1336,Store_Dim!$A$1:$E$21,3,FALSE)</f>
        <v>East</v>
      </c>
    </row>
    <row r="1337" spans="1:15" x14ac:dyDescent="0.3">
      <c r="A1337" t="s">
        <v>3161</v>
      </c>
      <c r="B1337" s="2">
        <v>45539</v>
      </c>
      <c r="C1337" t="s">
        <v>1422</v>
      </c>
      <c r="D1337" t="s">
        <v>1674</v>
      </c>
      <c r="E1337" t="s">
        <v>1797</v>
      </c>
      <c r="F1337">
        <v>3</v>
      </c>
      <c r="G1337">
        <f t="shared" si="80"/>
        <v>3</v>
      </c>
      <c r="H1337">
        <v>217.13</v>
      </c>
      <c r="I1337" s="14">
        <f t="shared" si="81"/>
        <v>217.13</v>
      </c>
      <c r="J1337">
        <v>0.28000000000000003</v>
      </c>
      <c r="K1337" s="7">
        <f t="shared" si="82"/>
        <v>0.28000000000000003</v>
      </c>
      <c r="L1337" t="s">
        <v>1824</v>
      </c>
      <c r="M1337">
        <v>469.00080000000003</v>
      </c>
      <c r="N1337" s="14">
        <f t="shared" si="83"/>
        <v>651.11</v>
      </c>
      <c r="O1337" t="str">
        <f>VLOOKUP(E1337,Store_Dim!$A$1:$E$21,3,FALSE)</f>
        <v>East</v>
      </c>
    </row>
    <row r="1338" spans="1:15" x14ac:dyDescent="0.3">
      <c r="A1338" t="s">
        <v>3162</v>
      </c>
      <c r="B1338" s="2">
        <v>45936</v>
      </c>
      <c r="C1338" t="s">
        <v>1214</v>
      </c>
      <c r="D1338" t="s">
        <v>1698</v>
      </c>
      <c r="E1338" t="s">
        <v>1752</v>
      </c>
      <c r="F1338">
        <v>3</v>
      </c>
      <c r="G1338">
        <f t="shared" si="80"/>
        <v>3</v>
      </c>
      <c r="H1338">
        <v>580.45000000000005</v>
      </c>
      <c r="I1338" s="14">
        <f t="shared" si="81"/>
        <v>580.45000000000005</v>
      </c>
      <c r="J1338">
        <v>0</v>
      </c>
      <c r="K1338" s="7">
        <f t="shared" si="82"/>
        <v>0</v>
      </c>
      <c r="L1338" t="s">
        <v>1826</v>
      </c>
      <c r="M1338">
        <v>1741.35</v>
      </c>
      <c r="N1338" s="14">
        <f t="shared" si="83"/>
        <v>1741.3500000000001</v>
      </c>
      <c r="O1338" t="str">
        <f>VLOOKUP(E1338,Store_Dim!$A$1:$E$21,3,FALSE)</f>
        <v>East</v>
      </c>
    </row>
    <row r="1339" spans="1:15" x14ac:dyDescent="0.3">
      <c r="A1339" t="s">
        <v>3163</v>
      </c>
      <c r="B1339" s="2">
        <v>45854</v>
      </c>
      <c r="C1339" t="s">
        <v>366</v>
      </c>
      <c r="D1339" t="s">
        <v>1553</v>
      </c>
      <c r="E1339" t="s">
        <v>1807</v>
      </c>
      <c r="F1339">
        <v>2</v>
      </c>
      <c r="G1339">
        <f t="shared" si="80"/>
        <v>2</v>
      </c>
      <c r="H1339">
        <v>892.88</v>
      </c>
      <c r="I1339" s="14">
        <f t="shared" si="81"/>
        <v>892.88</v>
      </c>
      <c r="J1339">
        <v>0.17</v>
      </c>
      <c r="K1339" s="7">
        <f t="shared" si="82"/>
        <v>0.17</v>
      </c>
      <c r="L1339" t="s">
        <v>1826</v>
      </c>
      <c r="M1339">
        <v>1482.1808000000001</v>
      </c>
      <c r="N1339" s="14">
        <f t="shared" si="83"/>
        <v>1785.59</v>
      </c>
      <c r="O1339" t="str">
        <f>VLOOKUP(E1339,Store_Dim!$A$1:$E$21,3,FALSE)</f>
        <v>North</v>
      </c>
    </row>
    <row r="1340" spans="1:15" x14ac:dyDescent="0.3">
      <c r="A1340" t="s">
        <v>3164</v>
      </c>
      <c r="B1340" s="2">
        <v>45936</v>
      </c>
      <c r="C1340" t="s">
        <v>329</v>
      </c>
      <c r="D1340" t="s">
        <v>1628</v>
      </c>
      <c r="E1340" t="s">
        <v>1810</v>
      </c>
      <c r="F1340">
        <v>2</v>
      </c>
      <c r="G1340">
        <f t="shared" si="80"/>
        <v>2</v>
      </c>
      <c r="H1340">
        <v>356.28</v>
      </c>
      <c r="I1340" s="14">
        <f t="shared" si="81"/>
        <v>356.28</v>
      </c>
      <c r="J1340">
        <v>0.11</v>
      </c>
      <c r="K1340" s="7">
        <f t="shared" si="82"/>
        <v>0.11</v>
      </c>
      <c r="L1340" t="s">
        <v>1829</v>
      </c>
      <c r="M1340">
        <v>634.17840000000001</v>
      </c>
      <c r="N1340" s="14">
        <f t="shared" si="83"/>
        <v>712.44999999999993</v>
      </c>
      <c r="O1340" t="str">
        <f>VLOOKUP(E1340,Store_Dim!$A$1:$E$21,3,FALSE)</f>
        <v>East</v>
      </c>
    </row>
    <row r="1341" spans="1:15" x14ac:dyDescent="0.3">
      <c r="A1341" t="s">
        <v>3165</v>
      </c>
      <c r="B1341" s="2">
        <v>45921</v>
      </c>
      <c r="C1341" t="s">
        <v>1199</v>
      </c>
      <c r="D1341" t="s">
        <v>1708</v>
      </c>
      <c r="E1341" t="s">
        <v>1761</v>
      </c>
      <c r="F1341">
        <v>4</v>
      </c>
      <c r="G1341">
        <f t="shared" si="80"/>
        <v>4</v>
      </c>
      <c r="H1341">
        <v>806.99</v>
      </c>
      <c r="I1341" s="14">
        <f t="shared" si="81"/>
        <v>806.99</v>
      </c>
      <c r="J1341">
        <v>0.06</v>
      </c>
      <c r="K1341" s="7">
        <f t="shared" si="82"/>
        <v>0.06</v>
      </c>
      <c r="L1341" t="s">
        <v>1824</v>
      </c>
      <c r="M1341">
        <v>3034.2824000000001</v>
      </c>
      <c r="N1341" s="14">
        <f t="shared" si="83"/>
        <v>3227.9</v>
      </c>
      <c r="O1341" t="str">
        <f>VLOOKUP(E1341,Store_Dim!$A$1:$E$21,3,FALSE)</f>
        <v>South</v>
      </c>
    </row>
    <row r="1342" spans="1:15" x14ac:dyDescent="0.3">
      <c r="A1342" t="s">
        <v>3166</v>
      </c>
      <c r="B1342" s="2">
        <v>45855</v>
      </c>
      <c r="C1342" t="s">
        <v>1360</v>
      </c>
      <c r="D1342" t="s">
        <v>1588</v>
      </c>
      <c r="E1342" t="s">
        <v>1757</v>
      </c>
      <c r="F1342">
        <v>3</v>
      </c>
      <c r="G1342">
        <f t="shared" si="80"/>
        <v>3</v>
      </c>
      <c r="H1342">
        <v>684.22</v>
      </c>
      <c r="I1342" s="14">
        <f t="shared" si="81"/>
        <v>684.22</v>
      </c>
      <c r="J1342">
        <v>0.09</v>
      </c>
      <c r="K1342" s="7">
        <f t="shared" si="82"/>
        <v>0.09</v>
      </c>
      <c r="L1342" t="s">
        <v>1824</v>
      </c>
      <c r="M1342">
        <v>1867.9205999999999</v>
      </c>
      <c r="N1342" s="14">
        <f t="shared" si="83"/>
        <v>2052.5699999999997</v>
      </c>
      <c r="O1342" t="str">
        <f>VLOOKUP(E1342,Store_Dim!$A$1:$E$21,3,FALSE)</f>
        <v>North</v>
      </c>
    </row>
    <row r="1343" spans="1:15" x14ac:dyDescent="0.3">
      <c r="A1343" t="s">
        <v>3167</v>
      </c>
      <c r="B1343" s="2">
        <v>45837</v>
      </c>
      <c r="C1343" t="s">
        <v>1371</v>
      </c>
      <c r="D1343" t="s">
        <v>1734</v>
      </c>
      <c r="E1343" t="s">
        <v>1779</v>
      </c>
      <c r="F1343">
        <v>4</v>
      </c>
      <c r="G1343">
        <f t="shared" si="80"/>
        <v>4</v>
      </c>
      <c r="H1343">
        <v>763.34</v>
      </c>
      <c r="I1343" s="14">
        <f t="shared" si="81"/>
        <v>763.34</v>
      </c>
      <c r="J1343">
        <v>7.0000000000000007E-2</v>
      </c>
      <c r="K1343" s="7">
        <f t="shared" si="82"/>
        <v>7.0000000000000007E-2</v>
      </c>
      <c r="L1343" t="s">
        <v>1826</v>
      </c>
      <c r="M1343">
        <v>2839.6248000000001</v>
      </c>
      <c r="N1343" s="14">
        <f t="shared" si="83"/>
        <v>3053.29</v>
      </c>
      <c r="O1343" t="str">
        <f>VLOOKUP(E1343,Store_Dim!$A$1:$E$21,3,FALSE)</f>
        <v>South</v>
      </c>
    </row>
    <row r="1344" spans="1:15" x14ac:dyDescent="0.3">
      <c r="A1344" t="s">
        <v>3168</v>
      </c>
      <c r="B1344" s="2">
        <v>45738</v>
      </c>
      <c r="C1344" t="s">
        <v>1130</v>
      </c>
      <c r="D1344" t="s">
        <v>1648</v>
      </c>
      <c r="E1344" t="s">
        <v>1766</v>
      </c>
      <c r="F1344">
        <v>3</v>
      </c>
      <c r="G1344">
        <f t="shared" si="80"/>
        <v>3</v>
      </c>
      <c r="H1344">
        <v>721.94</v>
      </c>
      <c r="I1344" s="14">
        <f t="shared" si="81"/>
        <v>721.94</v>
      </c>
      <c r="J1344">
        <v>0.26</v>
      </c>
      <c r="K1344" s="7">
        <f t="shared" si="82"/>
        <v>0.26</v>
      </c>
      <c r="L1344" t="s">
        <v>1824</v>
      </c>
      <c r="M1344">
        <v>1602.7067999999999</v>
      </c>
      <c r="N1344" s="14">
        <f t="shared" si="83"/>
        <v>2165.56</v>
      </c>
      <c r="O1344" t="str">
        <f>VLOOKUP(E1344,Store_Dim!$A$1:$E$21,3,FALSE)</f>
        <v>North</v>
      </c>
    </row>
    <row r="1345" spans="1:15" x14ac:dyDescent="0.3">
      <c r="A1345" t="s">
        <v>3169</v>
      </c>
      <c r="B1345" s="2">
        <v>45323</v>
      </c>
      <c r="C1345" t="s">
        <v>1263</v>
      </c>
      <c r="D1345" t="s">
        <v>1742</v>
      </c>
      <c r="E1345" t="s">
        <v>1757</v>
      </c>
      <c r="F1345">
        <v>3</v>
      </c>
      <c r="G1345">
        <f t="shared" si="80"/>
        <v>3</v>
      </c>
      <c r="H1345">
        <v>760.38</v>
      </c>
      <c r="I1345" s="14">
        <f t="shared" si="81"/>
        <v>760.38</v>
      </c>
      <c r="J1345">
        <v>0</v>
      </c>
      <c r="K1345" s="7">
        <f t="shared" si="82"/>
        <v>0</v>
      </c>
      <c r="L1345" t="s">
        <v>1829</v>
      </c>
      <c r="M1345">
        <v>2281.14</v>
      </c>
      <c r="N1345" s="14">
        <f t="shared" si="83"/>
        <v>2281.14</v>
      </c>
      <c r="O1345" t="str">
        <f>VLOOKUP(E1345,Store_Dim!$A$1:$E$21,3,FALSE)</f>
        <v>North</v>
      </c>
    </row>
    <row r="1346" spans="1:15" x14ac:dyDescent="0.3">
      <c r="A1346" t="s">
        <v>3170</v>
      </c>
      <c r="B1346" s="2">
        <v>45362</v>
      </c>
      <c r="C1346" t="s">
        <v>942</v>
      </c>
      <c r="D1346" t="s">
        <v>1742</v>
      </c>
      <c r="E1346" t="s">
        <v>1776</v>
      </c>
      <c r="F1346">
        <v>3</v>
      </c>
      <c r="G1346">
        <f t="shared" si="80"/>
        <v>3</v>
      </c>
      <c r="H1346">
        <v>612.53</v>
      </c>
      <c r="I1346" s="14">
        <f t="shared" si="81"/>
        <v>612.53</v>
      </c>
      <c r="J1346">
        <v>0.21</v>
      </c>
      <c r="K1346" s="7">
        <f t="shared" si="82"/>
        <v>0.21</v>
      </c>
      <c r="L1346" t="s">
        <v>1829</v>
      </c>
      <c r="M1346">
        <v>1451.6960999999999</v>
      </c>
      <c r="N1346" s="14">
        <f t="shared" si="83"/>
        <v>1837.3799999999999</v>
      </c>
      <c r="O1346" t="str">
        <f>VLOOKUP(E1346,Store_Dim!$A$1:$E$21,3,FALSE)</f>
        <v>East</v>
      </c>
    </row>
    <row r="1347" spans="1:15" x14ac:dyDescent="0.3">
      <c r="A1347" t="s">
        <v>3171</v>
      </c>
      <c r="B1347" s="2">
        <v>45544</v>
      </c>
      <c r="C1347" t="s">
        <v>160</v>
      </c>
      <c r="D1347" t="s">
        <v>1674</v>
      </c>
      <c r="E1347" t="s">
        <v>1804</v>
      </c>
      <c r="F1347">
        <v>3</v>
      </c>
      <c r="G1347">
        <f t="shared" ref="G1347:G1410" si="84">IF(F1347="",1,F1347)</f>
        <v>3</v>
      </c>
      <c r="H1347">
        <v>841.37</v>
      </c>
      <c r="I1347" s="14">
        <f t="shared" ref="I1347:I1410" si="85">IF(ISBLANK(H1347),AVERAGE($H$2:$H$2001),H1347)</f>
        <v>841.37</v>
      </c>
      <c r="J1347">
        <v>0.28999999999999998</v>
      </c>
      <c r="K1347" s="7">
        <f t="shared" ref="K1347:K1410" si="86">IF(ISBLANK(J1347),AVERAGE($J$2:$J$2001),J1347)</f>
        <v>0.28999999999999998</v>
      </c>
      <c r="L1347" t="s">
        <v>1826</v>
      </c>
      <c r="M1347">
        <v>1792.1180999999999</v>
      </c>
      <c r="N1347" s="14">
        <f t="shared" ref="N1347:N1410" si="87">(I1347*G1347)-J1347</f>
        <v>2523.8200000000002</v>
      </c>
      <c r="O1347" t="str">
        <f>VLOOKUP(E1347,Store_Dim!$A$1:$E$21,3,FALSE)</f>
        <v>West</v>
      </c>
    </row>
    <row r="1348" spans="1:15" x14ac:dyDescent="0.3">
      <c r="A1348" t="s">
        <v>3172</v>
      </c>
      <c r="B1348" s="2">
        <v>45249</v>
      </c>
      <c r="C1348" t="s">
        <v>833</v>
      </c>
      <c r="D1348" t="s">
        <v>1644</v>
      </c>
      <c r="E1348" t="s">
        <v>1786</v>
      </c>
      <c r="F1348">
        <v>2</v>
      </c>
      <c r="G1348">
        <f t="shared" si="84"/>
        <v>2</v>
      </c>
      <c r="H1348">
        <v>636.51</v>
      </c>
      <c r="I1348" s="14">
        <f t="shared" si="85"/>
        <v>636.51</v>
      </c>
      <c r="J1348">
        <v>0.25</v>
      </c>
      <c r="K1348" s="7">
        <f t="shared" si="86"/>
        <v>0.25</v>
      </c>
      <c r="L1348" t="s">
        <v>1824</v>
      </c>
      <c r="M1348">
        <v>954.76499999999999</v>
      </c>
      <c r="N1348" s="14">
        <f t="shared" si="87"/>
        <v>1272.77</v>
      </c>
      <c r="O1348" t="str">
        <f>VLOOKUP(E1348,Store_Dim!$A$1:$E$21,3,FALSE)</f>
        <v>South</v>
      </c>
    </row>
    <row r="1349" spans="1:15" x14ac:dyDescent="0.3">
      <c r="A1349" t="s">
        <v>3173</v>
      </c>
      <c r="B1349" s="2">
        <v>45659</v>
      </c>
      <c r="C1349" t="s">
        <v>329</v>
      </c>
      <c r="D1349" t="s">
        <v>1638</v>
      </c>
      <c r="E1349" t="s">
        <v>1782</v>
      </c>
      <c r="F1349">
        <v>2</v>
      </c>
      <c r="G1349">
        <f t="shared" si="84"/>
        <v>2</v>
      </c>
      <c r="H1349">
        <v>732.37</v>
      </c>
      <c r="I1349" s="14">
        <f t="shared" si="85"/>
        <v>732.37</v>
      </c>
      <c r="J1349">
        <v>0.22</v>
      </c>
      <c r="K1349" s="7">
        <f t="shared" si="86"/>
        <v>0.22</v>
      </c>
      <c r="L1349" t="s">
        <v>1829</v>
      </c>
      <c r="M1349">
        <v>1142.4972</v>
      </c>
      <c r="N1349" s="14">
        <f t="shared" si="87"/>
        <v>1464.52</v>
      </c>
      <c r="O1349" t="str">
        <f>VLOOKUP(E1349,Store_Dim!$A$1:$E$21,3,FALSE)</f>
        <v>West</v>
      </c>
    </row>
    <row r="1350" spans="1:15" x14ac:dyDescent="0.3">
      <c r="A1350" t="s">
        <v>3174</v>
      </c>
      <c r="B1350" s="2">
        <v>45927</v>
      </c>
      <c r="C1350" t="s">
        <v>547</v>
      </c>
      <c r="D1350" t="s">
        <v>1656</v>
      </c>
      <c r="E1350" t="s">
        <v>1804</v>
      </c>
      <c r="F1350">
        <v>3</v>
      </c>
      <c r="G1350">
        <f t="shared" si="84"/>
        <v>3</v>
      </c>
      <c r="H1350">
        <v>183.44</v>
      </c>
      <c r="I1350" s="14">
        <f t="shared" si="85"/>
        <v>183.44</v>
      </c>
      <c r="J1350">
        <v>0.28000000000000003</v>
      </c>
      <c r="K1350" s="7">
        <f t="shared" si="86"/>
        <v>0.28000000000000003</v>
      </c>
      <c r="L1350" t="s">
        <v>1829</v>
      </c>
      <c r="M1350">
        <v>396.23039999999992</v>
      </c>
      <c r="N1350" s="14">
        <f t="shared" si="87"/>
        <v>550.04</v>
      </c>
      <c r="O1350" t="str">
        <f>VLOOKUP(E1350,Store_Dim!$A$1:$E$21,3,FALSE)</f>
        <v>West</v>
      </c>
    </row>
    <row r="1351" spans="1:15" x14ac:dyDescent="0.3">
      <c r="A1351" t="s">
        <v>3175</v>
      </c>
      <c r="B1351" s="2">
        <v>45373</v>
      </c>
      <c r="C1351" t="s">
        <v>241</v>
      </c>
      <c r="D1351" t="s">
        <v>1570</v>
      </c>
      <c r="E1351" t="s">
        <v>1797</v>
      </c>
      <c r="F1351">
        <v>4</v>
      </c>
      <c r="G1351">
        <f t="shared" si="84"/>
        <v>4</v>
      </c>
      <c r="H1351">
        <v>898.58</v>
      </c>
      <c r="I1351" s="14">
        <f t="shared" si="85"/>
        <v>898.58</v>
      </c>
      <c r="J1351">
        <v>0.16</v>
      </c>
      <c r="K1351" s="7">
        <f t="shared" si="86"/>
        <v>0.16</v>
      </c>
      <c r="L1351" t="s">
        <v>1826</v>
      </c>
      <c r="M1351">
        <v>3019.2287999999999</v>
      </c>
      <c r="N1351" s="14">
        <f t="shared" si="87"/>
        <v>3594.1600000000003</v>
      </c>
      <c r="O1351" t="str">
        <f>VLOOKUP(E1351,Store_Dim!$A$1:$E$21,3,FALSE)</f>
        <v>East</v>
      </c>
    </row>
    <row r="1352" spans="1:15" x14ac:dyDescent="0.3">
      <c r="A1352" t="s">
        <v>3176</v>
      </c>
      <c r="B1352" s="2">
        <v>45529</v>
      </c>
      <c r="C1352" t="s">
        <v>1217</v>
      </c>
      <c r="D1352" t="s">
        <v>1594</v>
      </c>
      <c r="E1352" t="s">
        <v>1761</v>
      </c>
      <c r="F1352">
        <v>3</v>
      </c>
      <c r="G1352">
        <f t="shared" si="84"/>
        <v>3</v>
      </c>
      <c r="H1352">
        <v>152.41</v>
      </c>
      <c r="I1352" s="14">
        <f t="shared" si="85"/>
        <v>152.41</v>
      </c>
      <c r="J1352">
        <v>0.25</v>
      </c>
      <c r="K1352" s="7">
        <f t="shared" si="86"/>
        <v>0.25</v>
      </c>
      <c r="L1352" t="s">
        <v>1824</v>
      </c>
      <c r="M1352">
        <v>342.92250000000001</v>
      </c>
      <c r="N1352" s="14">
        <f t="shared" si="87"/>
        <v>456.98</v>
      </c>
      <c r="O1352" t="str">
        <f>VLOOKUP(E1352,Store_Dim!$A$1:$E$21,3,FALSE)</f>
        <v>South</v>
      </c>
    </row>
    <row r="1353" spans="1:15" x14ac:dyDescent="0.3">
      <c r="A1353" t="s">
        <v>3177</v>
      </c>
      <c r="B1353" s="2">
        <v>45872</v>
      </c>
      <c r="C1353" t="s">
        <v>722</v>
      </c>
      <c r="D1353" t="s">
        <v>1732</v>
      </c>
      <c r="E1353" t="s">
        <v>1799</v>
      </c>
      <c r="F1353">
        <v>3</v>
      </c>
      <c r="G1353">
        <f t="shared" si="84"/>
        <v>3</v>
      </c>
      <c r="H1353">
        <v>972.58</v>
      </c>
      <c r="I1353" s="14">
        <f t="shared" si="85"/>
        <v>972.58</v>
      </c>
      <c r="J1353">
        <v>0.28000000000000003</v>
      </c>
      <c r="K1353" s="7">
        <f t="shared" si="86"/>
        <v>0.28000000000000003</v>
      </c>
      <c r="L1353" t="s">
        <v>1829</v>
      </c>
      <c r="M1353">
        <v>2100.7728000000002</v>
      </c>
      <c r="N1353" s="14">
        <f t="shared" si="87"/>
        <v>2917.46</v>
      </c>
      <c r="O1353" t="str">
        <f>VLOOKUP(E1353,Store_Dim!$A$1:$E$21,3,FALSE)</f>
        <v>South</v>
      </c>
    </row>
    <row r="1354" spans="1:15" x14ac:dyDescent="0.3">
      <c r="A1354" t="s">
        <v>3178</v>
      </c>
      <c r="B1354" s="2">
        <v>45267</v>
      </c>
      <c r="C1354" t="s">
        <v>1437</v>
      </c>
      <c r="D1354" t="s">
        <v>1686</v>
      </c>
      <c r="E1354" t="s">
        <v>1792</v>
      </c>
      <c r="F1354">
        <v>4</v>
      </c>
      <c r="G1354">
        <f t="shared" si="84"/>
        <v>4</v>
      </c>
      <c r="H1354">
        <v>136.4</v>
      </c>
      <c r="I1354" s="14">
        <f t="shared" si="85"/>
        <v>136.4</v>
      </c>
      <c r="J1354">
        <v>0.04</v>
      </c>
      <c r="K1354" s="7">
        <f t="shared" si="86"/>
        <v>0.04</v>
      </c>
      <c r="L1354" t="s">
        <v>1829</v>
      </c>
      <c r="M1354">
        <v>523.77599999999995</v>
      </c>
      <c r="N1354" s="14">
        <f t="shared" si="87"/>
        <v>545.56000000000006</v>
      </c>
      <c r="O1354" t="str">
        <f>VLOOKUP(E1354,Store_Dim!$A$1:$E$21,3,FALSE)</f>
        <v>South</v>
      </c>
    </row>
    <row r="1355" spans="1:15" x14ac:dyDescent="0.3">
      <c r="A1355" t="s">
        <v>3179</v>
      </c>
      <c r="B1355" s="2">
        <v>45894</v>
      </c>
      <c r="C1355" t="s">
        <v>1246</v>
      </c>
      <c r="D1355" t="s">
        <v>1736</v>
      </c>
      <c r="E1355" t="s">
        <v>1801</v>
      </c>
      <c r="F1355">
        <v>1</v>
      </c>
      <c r="G1355">
        <f t="shared" si="84"/>
        <v>1</v>
      </c>
      <c r="H1355">
        <v>509.63</v>
      </c>
      <c r="I1355" s="14">
        <f t="shared" si="85"/>
        <v>509.63</v>
      </c>
      <c r="J1355">
        <v>0.27</v>
      </c>
      <c r="K1355" s="7">
        <f t="shared" si="86"/>
        <v>0.27</v>
      </c>
      <c r="L1355" t="s">
        <v>1829</v>
      </c>
      <c r="M1355">
        <v>372.0299</v>
      </c>
      <c r="N1355" s="14">
        <f t="shared" si="87"/>
        <v>509.36</v>
      </c>
      <c r="O1355" t="str">
        <f>VLOOKUP(E1355,Store_Dim!$A$1:$E$21,3,FALSE)</f>
        <v>North</v>
      </c>
    </row>
    <row r="1356" spans="1:15" x14ac:dyDescent="0.3">
      <c r="A1356" t="s">
        <v>3180</v>
      </c>
      <c r="B1356" s="2">
        <v>45331</v>
      </c>
      <c r="C1356" t="s">
        <v>23</v>
      </c>
      <c r="D1356" t="s">
        <v>1742</v>
      </c>
      <c r="E1356" t="s">
        <v>1766</v>
      </c>
      <c r="F1356">
        <v>4</v>
      </c>
      <c r="G1356">
        <f t="shared" si="84"/>
        <v>4</v>
      </c>
      <c r="H1356">
        <v>360.28</v>
      </c>
      <c r="I1356" s="14">
        <f t="shared" si="85"/>
        <v>360.28</v>
      </c>
      <c r="J1356">
        <v>0.09</v>
      </c>
      <c r="K1356" s="7">
        <f t="shared" si="86"/>
        <v>0.09</v>
      </c>
      <c r="L1356" t="s">
        <v>1829</v>
      </c>
      <c r="M1356">
        <v>1311.4192</v>
      </c>
      <c r="N1356" s="14">
        <f t="shared" si="87"/>
        <v>1441.03</v>
      </c>
      <c r="O1356" t="str">
        <f>VLOOKUP(E1356,Store_Dim!$A$1:$E$21,3,FALSE)</f>
        <v>North</v>
      </c>
    </row>
    <row r="1357" spans="1:15" x14ac:dyDescent="0.3">
      <c r="A1357" t="s">
        <v>3181</v>
      </c>
      <c r="B1357" s="2">
        <v>45910</v>
      </c>
      <c r="C1357" t="s">
        <v>292</v>
      </c>
      <c r="D1357" t="s">
        <v>1726</v>
      </c>
      <c r="E1357" t="s">
        <v>1801</v>
      </c>
      <c r="F1357">
        <v>3</v>
      </c>
      <c r="G1357">
        <f t="shared" si="84"/>
        <v>3</v>
      </c>
      <c r="H1357">
        <v>882.05</v>
      </c>
      <c r="I1357" s="14">
        <f t="shared" si="85"/>
        <v>882.05</v>
      </c>
      <c r="J1357">
        <v>0.06</v>
      </c>
      <c r="K1357" s="7">
        <f t="shared" si="86"/>
        <v>0.06</v>
      </c>
      <c r="L1357" t="s">
        <v>1826</v>
      </c>
      <c r="M1357">
        <v>2487.3809999999989</v>
      </c>
      <c r="N1357" s="14">
        <f t="shared" si="87"/>
        <v>2646.0899999999997</v>
      </c>
      <c r="O1357" t="str">
        <f>VLOOKUP(E1357,Store_Dim!$A$1:$E$21,3,FALSE)</f>
        <v>North</v>
      </c>
    </row>
    <row r="1358" spans="1:15" x14ac:dyDescent="0.3">
      <c r="A1358" t="s">
        <v>3182</v>
      </c>
      <c r="B1358" s="2">
        <v>45564</v>
      </c>
      <c r="C1358" t="s">
        <v>640</v>
      </c>
      <c r="D1358" t="s">
        <v>1706</v>
      </c>
      <c r="E1358" t="s">
        <v>1782</v>
      </c>
      <c r="F1358">
        <v>3</v>
      </c>
      <c r="G1358">
        <f t="shared" si="84"/>
        <v>3</v>
      </c>
      <c r="H1358">
        <v>141.54</v>
      </c>
      <c r="I1358" s="14">
        <f t="shared" si="85"/>
        <v>141.54</v>
      </c>
      <c r="J1358">
        <v>0.12</v>
      </c>
      <c r="K1358" s="7">
        <f t="shared" si="86"/>
        <v>0.12</v>
      </c>
      <c r="L1358" t="s">
        <v>1826</v>
      </c>
      <c r="M1358">
        <v>373.66559999999998</v>
      </c>
      <c r="N1358" s="14">
        <f t="shared" si="87"/>
        <v>424.5</v>
      </c>
      <c r="O1358" t="str">
        <f>VLOOKUP(E1358,Store_Dim!$A$1:$E$21,3,FALSE)</f>
        <v>West</v>
      </c>
    </row>
    <row r="1359" spans="1:15" x14ac:dyDescent="0.3">
      <c r="A1359" t="s">
        <v>3183</v>
      </c>
      <c r="B1359" s="2">
        <v>45461</v>
      </c>
      <c r="C1359" t="s">
        <v>168</v>
      </c>
      <c r="D1359" t="s">
        <v>1578</v>
      </c>
      <c r="E1359" t="s">
        <v>1769</v>
      </c>
      <c r="F1359">
        <v>3</v>
      </c>
      <c r="G1359">
        <f t="shared" si="84"/>
        <v>3</v>
      </c>
      <c r="H1359">
        <v>83.5</v>
      </c>
      <c r="I1359" s="14">
        <f t="shared" si="85"/>
        <v>83.5</v>
      </c>
      <c r="J1359">
        <v>0.23</v>
      </c>
      <c r="K1359" s="7">
        <f t="shared" si="86"/>
        <v>0.23</v>
      </c>
      <c r="L1359" t="s">
        <v>1829</v>
      </c>
      <c r="M1359">
        <v>192.88499999999999</v>
      </c>
      <c r="N1359" s="14">
        <f t="shared" si="87"/>
        <v>250.27</v>
      </c>
      <c r="O1359" t="str">
        <f>VLOOKUP(E1359,Store_Dim!$A$1:$E$21,3,FALSE)</f>
        <v>South</v>
      </c>
    </row>
    <row r="1360" spans="1:15" x14ac:dyDescent="0.3">
      <c r="A1360" t="s">
        <v>3184</v>
      </c>
      <c r="B1360" s="2">
        <v>45258</v>
      </c>
      <c r="C1360" t="s">
        <v>425</v>
      </c>
      <c r="D1360" t="s">
        <v>1576</v>
      </c>
      <c r="E1360" t="s">
        <v>1776</v>
      </c>
      <c r="F1360">
        <v>2</v>
      </c>
      <c r="G1360">
        <f t="shared" si="84"/>
        <v>2</v>
      </c>
      <c r="H1360">
        <v>629.73</v>
      </c>
      <c r="I1360" s="14">
        <f t="shared" si="85"/>
        <v>629.73</v>
      </c>
      <c r="J1360">
        <v>7.0000000000000007E-2</v>
      </c>
      <c r="K1360" s="7">
        <f t="shared" si="86"/>
        <v>7.0000000000000007E-2</v>
      </c>
      <c r="L1360" t="s">
        <v>1826</v>
      </c>
      <c r="M1360">
        <v>1171.2978000000001</v>
      </c>
      <c r="N1360" s="14">
        <f t="shared" si="87"/>
        <v>1259.3900000000001</v>
      </c>
      <c r="O1360" t="str">
        <f>VLOOKUP(E1360,Store_Dim!$A$1:$E$21,3,FALSE)</f>
        <v>East</v>
      </c>
    </row>
    <row r="1361" spans="1:15" x14ac:dyDescent="0.3">
      <c r="A1361" t="s">
        <v>3185</v>
      </c>
      <c r="B1361" s="2">
        <v>45228</v>
      </c>
      <c r="C1361" t="s">
        <v>59</v>
      </c>
      <c r="D1361" t="s">
        <v>1614</v>
      </c>
      <c r="E1361" t="s">
        <v>1776</v>
      </c>
      <c r="F1361">
        <v>2</v>
      </c>
      <c r="G1361">
        <f t="shared" si="84"/>
        <v>2</v>
      </c>
      <c r="H1361">
        <v>159.93</v>
      </c>
      <c r="I1361" s="14">
        <f t="shared" si="85"/>
        <v>159.93</v>
      </c>
      <c r="J1361">
        <v>0.2</v>
      </c>
      <c r="K1361" s="7">
        <f t="shared" si="86"/>
        <v>0.2</v>
      </c>
      <c r="L1361" t="s">
        <v>1829</v>
      </c>
      <c r="M1361">
        <v>255.88800000000001</v>
      </c>
      <c r="N1361" s="14">
        <f t="shared" si="87"/>
        <v>319.66000000000003</v>
      </c>
      <c r="O1361" t="str">
        <f>VLOOKUP(E1361,Store_Dim!$A$1:$E$21,3,FALSE)</f>
        <v>East</v>
      </c>
    </row>
    <row r="1362" spans="1:15" x14ac:dyDescent="0.3">
      <c r="A1362" t="s">
        <v>3186</v>
      </c>
      <c r="B1362" s="2">
        <v>45858</v>
      </c>
      <c r="C1362" t="s">
        <v>59</v>
      </c>
      <c r="D1362" t="s">
        <v>1638</v>
      </c>
      <c r="E1362" t="s">
        <v>1810</v>
      </c>
      <c r="F1362">
        <v>1</v>
      </c>
      <c r="G1362">
        <f t="shared" si="84"/>
        <v>1</v>
      </c>
      <c r="H1362">
        <v>459.89</v>
      </c>
      <c r="I1362" s="14">
        <f t="shared" si="85"/>
        <v>459.89</v>
      </c>
      <c r="J1362">
        <v>0.18</v>
      </c>
      <c r="K1362" s="7">
        <f t="shared" si="86"/>
        <v>0.18</v>
      </c>
      <c r="L1362" t="s">
        <v>1829</v>
      </c>
      <c r="M1362">
        <v>377.10980000000001</v>
      </c>
      <c r="N1362" s="14">
        <f t="shared" si="87"/>
        <v>459.71</v>
      </c>
      <c r="O1362" t="str">
        <f>VLOOKUP(E1362,Store_Dim!$A$1:$E$21,3,FALSE)</f>
        <v>East</v>
      </c>
    </row>
    <row r="1363" spans="1:15" x14ac:dyDescent="0.3">
      <c r="A1363" t="s">
        <v>3187</v>
      </c>
      <c r="B1363" s="2">
        <v>45532</v>
      </c>
      <c r="C1363" t="s">
        <v>619</v>
      </c>
      <c r="D1363" t="s">
        <v>1614</v>
      </c>
      <c r="E1363" t="s">
        <v>1813</v>
      </c>
      <c r="F1363">
        <v>4</v>
      </c>
      <c r="G1363">
        <f t="shared" si="84"/>
        <v>4</v>
      </c>
      <c r="H1363">
        <v>885.57</v>
      </c>
      <c r="I1363" s="14">
        <f t="shared" si="85"/>
        <v>885.57</v>
      </c>
      <c r="J1363">
        <v>0.27</v>
      </c>
      <c r="K1363" s="7">
        <f t="shared" si="86"/>
        <v>0.27</v>
      </c>
      <c r="L1363" t="s">
        <v>1824</v>
      </c>
      <c r="M1363">
        <v>2585.8643999999999</v>
      </c>
      <c r="N1363" s="14">
        <f t="shared" si="87"/>
        <v>3542.01</v>
      </c>
      <c r="O1363" t="str">
        <f>VLOOKUP(E1363,Store_Dim!$A$1:$E$21,3,FALSE)</f>
        <v>East</v>
      </c>
    </row>
    <row r="1364" spans="1:15" x14ac:dyDescent="0.3">
      <c r="A1364" t="s">
        <v>3188</v>
      </c>
      <c r="B1364" s="2">
        <v>45454</v>
      </c>
      <c r="C1364" t="s">
        <v>1252</v>
      </c>
      <c r="D1364" t="s">
        <v>1656</v>
      </c>
      <c r="E1364" t="s">
        <v>1801</v>
      </c>
      <c r="F1364">
        <v>3</v>
      </c>
      <c r="G1364">
        <f t="shared" si="84"/>
        <v>3</v>
      </c>
      <c r="H1364">
        <v>789.05</v>
      </c>
      <c r="I1364" s="14">
        <f t="shared" si="85"/>
        <v>789.05</v>
      </c>
      <c r="J1364">
        <v>0</v>
      </c>
      <c r="K1364" s="7">
        <f t="shared" si="86"/>
        <v>0</v>
      </c>
      <c r="L1364" t="s">
        <v>1826</v>
      </c>
      <c r="M1364">
        <v>2367.15</v>
      </c>
      <c r="N1364" s="14">
        <f t="shared" si="87"/>
        <v>2367.1499999999996</v>
      </c>
      <c r="O1364" t="str">
        <f>VLOOKUP(E1364,Store_Dim!$A$1:$E$21,3,FALSE)</f>
        <v>North</v>
      </c>
    </row>
    <row r="1365" spans="1:15" x14ac:dyDescent="0.3">
      <c r="A1365" t="s">
        <v>3189</v>
      </c>
      <c r="B1365" s="2">
        <v>45244</v>
      </c>
      <c r="C1365" t="s">
        <v>517</v>
      </c>
      <c r="D1365" t="s">
        <v>1680</v>
      </c>
      <c r="E1365" t="s">
        <v>1752</v>
      </c>
      <c r="F1365">
        <v>1</v>
      </c>
      <c r="G1365">
        <f t="shared" si="84"/>
        <v>1</v>
      </c>
      <c r="H1365">
        <v>570.52</v>
      </c>
      <c r="I1365" s="14">
        <f t="shared" si="85"/>
        <v>570.52</v>
      </c>
      <c r="J1365">
        <v>0</v>
      </c>
      <c r="K1365" s="7">
        <f t="shared" si="86"/>
        <v>0</v>
      </c>
      <c r="L1365" t="s">
        <v>1826</v>
      </c>
      <c r="M1365">
        <v>570.52</v>
      </c>
      <c r="N1365" s="14">
        <f t="shared" si="87"/>
        <v>570.52</v>
      </c>
      <c r="O1365" t="str">
        <f>VLOOKUP(E1365,Store_Dim!$A$1:$E$21,3,FALSE)</f>
        <v>East</v>
      </c>
    </row>
    <row r="1366" spans="1:15" x14ac:dyDescent="0.3">
      <c r="A1366" t="s">
        <v>3190</v>
      </c>
      <c r="B1366" s="2">
        <v>45322</v>
      </c>
      <c r="C1366" t="s">
        <v>592</v>
      </c>
      <c r="D1366" t="s">
        <v>1602</v>
      </c>
      <c r="E1366" t="s">
        <v>1804</v>
      </c>
      <c r="F1366">
        <v>4</v>
      </c>
      <c r="G1366">
        <f t="shared" si="84"/>
        <v>4</v>
      </c>
      <c r="H1366">
        <v>310.79000000000002</v>
      </c>
      <c r="I1366" s="14">
        <f t="shared" si="85"/>
        <v>310.79000000000002</v>
      </c>
      <c r="J1366">
        <v>0.22</v>
      </c>
      <c r="K1366" s="7">
        <f t="shared" si="86"/>
        <v>0.22</v>
      </c>
      <c r="L1366" t="s">
        <v>1829</v>
      </c>
      <c r="M1366">
        <v>969.66480000000013</v>
      </c>
      <c r="N1366" s="14">
        <f t="shared" si="87"/>
        <v>1242.94</v>
      </c>
      <c r="O1366" t="str">
        <f>VLOOKUP(E1366,Store_Dim!$A$1:$E$21,3,FALSE)</f>
        <v>West</v>
      </c>
    </row>
    <row r="1367" spans="1:15" x14ac:dyDescent="0.3">
      <c r="A1367" t="s">
        <v>3191</v>
      </c>
      <c r="B1367" s="2">
        <v>45757</v>
      </c>
      <c r="C1367" t="s">
        <v>214</v>
      </c>
      <c r="D1367" t="s">
        <v>1684</v>
      </c>
      <c r="E1367" t="s">
        <v>1807</v>
      </c>
      <c r="F1367">
        <v>4</v>
      </c>
      <c r="G1367">
        <f t="shared" si="84"/>
        <v>4</v>
      </c>
      <c r="H1367">
        <v>255.67</v>
      </c>
      <c r="I1367" s="14">
        <f t="shared" si="85"/>
        <v>255.67</v>
      </c>
      <c r="J1367">
        <v>0.17</v>
      </c>
      <c r="K1367" s="7">
        <f t="shared" si="86"/>
        <v>0.17</v>
      </c>
      <c r="L1367" t="s">
        <v>1824</v>
      </c>
      <c r="M1367">
        <v>848.82439999999997</v>
      </c>
      <c r="N1367" s="14">
        <f t="shared" si="87"/>
        <v>1022.51</v>
      </c>
      <c r="O1367" t="str">
        <f>VLOOKUP(E1367,Store_Dim!$A$1:$E$21,3,FALSE)</f>
        <v>North</v>
      </c>
    </row>
    <row r="1368" spans="1:15" x14ac:dyDescent="0.3">
      <c r="A1368" t="s">
        <v>3192</v>
      </c>
      <c r="B1368" s="2">
        <v>45397</v>
      </c>
      <c r="C1368" t="s">
        <v>444</v>
      </c>
      <c r="D1368" t="s">
        <v>1602</v>
      </c>
      <c r="E1368" t="s">
        <v>1804</v>
      </c>
      <c r="F1368">
        <v>2</v>
      </c>
      <c r="G1368">
        <f t="shared" si="84"/>
        <v>2</v>
      </c>
      <c r="H1368">
        <v>270.66000000000003</v>
      </c>
      <c r="I1368" s="14">
        <f t="shared" si="85"/>
        <v>270.66000000000003</v>
      </c>
      <c r="J1368">
        <v>0.1</v>
      </c>
      <c r="K1368" s="7">
        <f t="shared" si="86"/>
        <v>0.1</v>
      </c>
      <c r="L1368" t="s">
        <v>1829</v>
      </c>
      <c r="M1368">
        <v>487.18799999999999</v>
      </c>
      <c r="N1368" s="14">
        <f t="shared" si="87"/>
        <v>541.22</v>
      </c>
      <c r="O1368" t="str">
        <f>VLOOKUP(E1368,Store_Dim!$A$1:$E$21,3,FALSE)</f>
        <v>West</v>
      </c>
    </row>
    <row r="1369" spans="1:15" x14ac:dyDescent="0.3">
      <c r="A1369" t="s">
        <v>3193</v>
      </c>
      <c r="B1369" s="2">
        <v>45914</v>
      </c>
      <c r="C1369" t="s">
        <v>945</v>
      </c>
      <c r="D1369" t="s">
        <v>1594</v>
      </c>
      <c r="E1369" t="s">
        <v>1807</v>
      </c>
      <c r="F1369">
        <v>3</v>
      </c>
      <c r="G1369">
        <f t="shared" si="84"/>
        <v>3</v>
      </c>
      <c r="H1369">
        <v>373.35</v>
      </c>
      <c r="I1369" s="14">
        <f t="shared" si="85"/>
        <v>373.35</v>
      </c>
      <c r="J1369">
        <v>0.2</v>
      </c>
      <c r="K1369" s="7">
        <f t="shared" si="86"/>
        <v>0.2</v>
      </c>
      <c r="L1369" t="s">
        <v>1829</v>
      </c>
      <c r="M1369">
        <v>896.04000000000019</v>
      </c>
      <c r="N1369" s="14">
        <f t="shared" si="87"/>
        <v>1119.8500000000001</v>
      </c>
      <c r="O1369" t="str">
        <f>VLOOKUP(E1369,Store_Dim!$A$1:$E$21,3,FALSE)</f>
        <v>North</v>
      </c>
    </row>
    <row r="1370" spans="1:15" x14ac:dyDescent="0.3">
      <c r="A1370" t="s">
        <v>3194</v>
      </c>
      <c r="B1370" s="2">
        <v>45432</v>
      </c>
      <c r="C1370" t="s">
        <v>144</v>
      </c>
      <c r="D1370" t="s">
        <v>1666</v>
      </c>
      <c r="E1370" t="s">
        <v>1792</v>
      </c>
      <c r="F1370">
        <v>2</v>
      </c>
      <c r="G1370">
        <f t="shared" si="84"/>
        <v>2</v>
      </c>
      <c r="H1370">
        <v>23.58</v>
      </c>
      <c r="I1370" s="14">
        <f t="shared" si="85"/>
        <v>23.58</v>
      </c>
      <c r="J1370">
        <v>0.02</v>
      </c>
      <c r="K1370" s="7">
        <f t="shared" si="86"/>
        <v>0.02</v>
      </c>
      <c r="L1370" t="s">
        <v>1826</v>
      </c>
      <c r="M1370">
        <v>46.216799999999999</v>
      </c>
      <c r="N1370" s="14">
        <f t="shared" si="87"/>
        <v>47.139999999999993</v>
      </c>
      <c r="O1370" t="str">
        <f>VLOOKUP(E1370,Store_Dim!$A$1:$E$21,3,FALSE)</f>
        <v>South</v>
      </c>
    </row>
    <row r="1371" spans="1:15" x14ac:dyDescent="0.3">
      <c r="A1371" t="s">
        <v>3195</v>
      </c>
      <c r="B1371" s="2">
        <v>45798</v>
      </c>
      <c r="C1371" t="s">
        <v>32</v>
      </c>
      <c r="D1371" t="s">
        <v>1618</v>
      </c>
      <c r="E1371" t="s">
        <v>1779</v>
      </c>
      <c r="F1371">
        <v>4</v>
      </c>
      <c r="G1371">
        <f t="shared" si="84"/>
        <v>4</v>
      </c>
      <c r="H1371">
        <v>185.67</v>
      </c>
      <c r="I1371" s="14">
        <f t="shared" si="85"/>
        <v>185.67</v>
      </c>
      <c r="J1371">
        <v>0.21</v>
      </c>
      <c r="K1371" s="7">
        <f t="shared" si="86"/>
        <v>0.21</v>
      </c>
      <c r="L1371" t="s">
        <v>1826</v>
      </c>
      <c r="M1371">
        <v>586.71719999999993</v>
      </c>
      <c r="N1371" s="14">
        <f t="shared" si="87"/>
        <v>742.46999999999991</v>
      </c>
      <c r="O1371" t="str">
        <f>VLOOKUP(E1371,Store_Dim!$A$1:$E$21,3,FALSE)</f>
        <v>South</v>
      </c>
    </row>
    <row r="1372" spans="1:15" x14ac:dyDescent="0.3">
      <c r="A1372" t="s">
        <v>3196</v>
      </c>
      <c r="B1372" s="2">
        <v>45396</v>
      </c>
      <c r="C1372" t="s">
        <v>417</v>
      </c>
      <c r="D1372" t="s">
        <v>1584</v>
      </c>
      <c r="E1372" t="s">
        <v>1797</v>
      </c>
      <c r="F1372">
        <v>3</v>
      </c>
      <c r="G1372">
        <f t="shared" si="84"/>
        <v>3</v>
      </c>
      <c r="H1372">
        <v>928.74</v>
      </c>
      <c r="I1372" s="14">
        <f t="shared" si="85"/>
        <v>928.74</v>
      </c>
      <c r="J1372">
        <v>0.27</v>
      </c>
      <c r="K1372" s="7">
        <f t="shared" si="86"/>
        <v>0.27</v>
      </c>
      <c r="L1372" t="s">
        <v>1826</v>
      </c>
      <c r="M1372">
        <v>2033.9405999999999</v>
      </c>
      <c r="N1372" s="14">
        <f t="shared" si="87"/>
        <v>2785.9500000000003</v>
      </c>
      <c r="O1372" t="str">
        <f>VLOOKUP(E1372,Store_Dim!$A$1:$E$21,3,FALSE)</f>
        <v>East</v>
      </c>
    </row>
    <row r="1373" spans="1:15" x14ac:dyDescent="0.3">
      <c r="A1373" t="s">
        <v>3197</v>
      </c>
      <c r="B1373" s="2">
        <v>45235</v>
      </c>
      <c r="C1373" t="s">
        <v>121</v>
      </c>
      <c r="D1373" t="s">
        <v>1716</v>
      </c>
      <c r="E1373" t="s">
        <v>1773</v>
      </c>
      <c r="F1373">
        <v>3</v>
      </c>
      <c r="G1373">
        <f t="shared" si="84"/>
        <v>3</v>
      </c>
      <c r="H1373">
        <v>923.38</v>
      </c>
      <c r="I1373" s="14">
        <f t="shared" si="85"/>
        <v>923.38</v>
      </c>
      <c r="J1373">
        <v>7.0000000000000007E-2</v>
      </c>
      <c r="K1373" s="7">
        <f t="shared" si="86"/>
        <v>7.0000000000000007E-2</v>
      </c>
      <c r="L1373" t="s">
        <v>1829</v>
      </c>
      <c r="M1373">
        <v>2576.2302</v>
      </c>
      <c r="N1373" s="14">
        <f t="shared" si="87"/>
        <v>2770.0699999999997</v>
      </c>
      <c r="O1373" t="str">
        <f>VLOOKUP(E1373,Store_Dim!$A$1:$E$21,3,FALSE)</f>
        <v>North</v>
      </c>
    </row>
    <row r="1374" spans="1:15" x14ac:dyDescent="0.3">
      <c r="A1374" t="s">
        <v>3198</v>
      </c>
      <c r="B1374" s="2">
        <v>45499</v>
      </c>
      <c r="C1374" t="s">
        <v>1425</v>
      </c>
      <c r="D1374" t="s">
        <v>1553</v>
      </c>
      <c r="E1374" t="s">
        <v>1786</v>
      </c>
      <c r="F1374">
        <v>2</v>
      </c>
      <c r="G1374">
        <f t="shared" si="84"/>
        <v>2</v>
      </c>
      <c r="H1374">
        <v>409.26</v>
      </c>
      <c r="I1374" s="14">
        <f t="shared" si="85"/>
        <v>409.26</v>
      </c>
      <c r="J1374">
        <v>0.1</v>
      </c>
      <c r="K1374" s="7">
        <f t="shared" si="86"/>
        <v>0.1</v>
      </c>
      <c r="L1374" t="s">
        <v>1826</v>
      </c>
      <c r="M1374">
        <v>736.66800000000001</v>
      </c>
      <c r="N1374" s="14">
        <f t="shared" si="87"/>
        <v>818.42</v>
      </c>
      <c r="O1374" t="str">
        <f>VLOOKUP(E1374,Store_Dim!$A$1:$E$21,3,FALSE)</f>
        <v>South</v>
      </c>
    </row>
    <row r="1375" spans="1:15" x14ac:dyDescent="0.3">
      <c r="A1375" t="s">
        <v>3199</v>
      </c>
      <c r="B1375" s="2">
        <v>45272</v>
      </c>
      <c r="C1375" t="s">
        <v>812</v>
      </c>
      <c r="D1375" t="s">
        <v>1594</v>
      </c>
      <c r="E1375" t="s">
        <v>1779</v>
      </c>
      <c r="F1375">
        <v>2</v>
      </c>
      <c r="G1375">
        <f t="shared" si="84"/>
        <v>2</v>
      </c>
      <c r="H1375">
        <v>608.46</v>
      </c>
      <c r="I1375" s="14">
        <f t="shared" si="85"/>
        <v>608.46</v>
      </c>
      <c r="J1375">
        <v>0.16</v>
      </c>
      <c r="K1375" s="7">
        <f t="shared" si="86"/>
        <v>0.16</v>
      </c>
      <c r="L1375" t="s">
        <v>1824</v>
      </c>
      <c r="M1375">
        <v>1022.2128</v>
      </c>
      <c r="N1375" s="14">
        <f t="shared" si="87"/>
        <v>1216.76</v>
      </c>
      <c r="O1375" t="str">
        <f>VLOOKUP(E1375,Store_Dim!$A$1:$E$21,3,FALSE)</f>
        <v>South</v>
      </c>
    </row>
    <row r="1376" spans="1:15" x14ac:dyDescent="0.3">
      <c r="A1376" t="s">
        <v>3200</v>
      </c>
      <c r="B1376" s="2">
        <v>45785</v>
      </c>
      <c r="C1376" t="s">
        <v>690</v>
      </c>
      <c r="D1376" t="s">
        <v>1632</v>
      </c>
      <c r="E1376" t="s">
        <v>1813</v>
      </c>
      <c r="F1376">
        <v>4</v>
      </c>
      <c r="G1376">
        <f t="shared" si="84"/>
        <v>4</v>
      </c>
      <c r="H1376">
        <v>150.47999999999999</v>
      </c>
      <c r="I1376" s="14">
        <f t="shared" si="85"/>
        <v>150.47999999999999</v>
      </c>
      <c r="J1376">
        <v>0.09</v>
      </c>
      <c r="K1376" s="7">
        <f t="shared" si="86"/>
        <v>0.09</v>
      </c>
      <c r="L1376" t="s">
        <v>1824</v>
      </c>
      <c r="M1376">
        <v>547.74720000000002</v>
      </c>
      <c r="N1376" s="14">
        <f t="shared" si="87"/>
        <v>601.82999999999993</v>
      </c>
      <c r="O1376" t="str">
        <f>VLOOKUP(E1376,Store_Dim!$A$1:$E$21,3,FALSE)</f>
        <v>East</v>
      </c>
    </row>
    <row r="1377" spans="1:15" x14ac:dyDescent="0.3">
      <c r="A1377" t="s">
        <v>3201</v>
      </c>
      <c r="B1377" s="2">
        <v>45534</v>
      </c>
      <c r="C1377" t="s">
        <v>785</v>
      </c>
      <c r="D1377" t="s">
        <v>1684</v>
      </c>
      <c r="E1377" t="s">
        <v>1799</v>
      </c>
      <c r="F1377">
        <v>4</v>
      </c>
      <c r="G1377">
        <f t="shared" si="84"/>
        <v>4</v>
      </c>
      <c r="H1377">
        <v>207.41</v>
      </c>
      <c r="I1377" s="14">
        <f t="shared" si="85"/>
        <v>207.41</v>
      </c>
      <c r="J1377">
        <v>0.02</v>
      </c>
      <c r="K1377" s="7">
        <f t="shared" si="86"/>
        <v>0.02</v>
      </c>
      <c r="L1377" t="s">
        <v>1824</v>
      </c>
      <c r="M1377">
        <v>813.04719999999998</v>
      </c>
      <c r="N1377" s="14">
        <f t="shared" si="87"/>
        <v>829.62</v>
      </c>
      <c r="O1377" t="str">
        <f>VLOOKUP(E1377,Store_Dim!$A$1:$E$21,3,FALSE)</f>
        <v>South</v>
      </c>
    </row>
    <row r="1378" spans="1:15" x14ac:dyDescent="0.3">
      <c r="A1378" t="s">
        <v>3202</v>
      </c>
      <c r="B1378" s="2">
        <v>45803</v>
      </c>
      <c r="C1378" t="s">
        <v>571</v>
      </c>
      <c r="D1378" t="s">
        <v>1570</v>
      </c>
      <c r="E1378" t="s">
        <v>1776</v>
      </c>
      <c r="F1378">
        <v>1</v>
      </c>
      <c r="G1378">
        <f t="shared" si="84"/>
        <v>1</v>
      </c>
      <c r="H1378">
        <v>56.59</v>
      </c>
      <c r="I1378" s="14">
        <f t="shared" si="85"/>
        <v>56.59</v>
      </c>
      <c r="J1378">
        <v>0.15</v>
      </c>
      <c r="K1378" s="7">
        <f t="shared" si="86"/>
        <v>0.15</v>
      </c>
      <c r="L1378" t="s">
        <v>1826</v>
      </c>
      <c r="M1378">
        <v>48.101500000000001</v>
      </c>
      <c r="N1378" s="14">
        <f t="shared" si="87"/>
        <v>56.440000000000005</v>
      </c>
      <c r="O1378" t="str">
        <f>VLOOKUP(E1378,Store_Dim!$A$1:$E$21,3,FALSE)</f>
        <v>East</v>
      </c>
    </row>
    <row r="1379" spans="1:15" x14ac:dyDescent="0.3">
      <c r="A1379" t="s">
        <v>3203</v>
      </c>
      <c r="B1379" s="2">
        <v>45667</v>
      </c>
      <c r="C1379" t="s">
        <v>1260</v>
      </c>
      <c r="D1379" t="s">
        <v>1626</v>
      </c>
      <c r="E1379" t="s">
        <v>1769</v>
      </c>
      <c r="F1379">
        <v>4</v>
      </c>
      <c r="G1379">
        <f t="shared" si="84"/>
        <v>4</v>
      </c>
      <c r="H1379">
        <v>995.4</v>
      </c>
      <c r="I1379" s="14">
        <f t="shared" si="85"/>
        <v>995.4</v>
      </c>
      <c r="J1379">
        <v>0.27</v>
      </c>
      <c r="K1379" s="7">
        <f t="shared" si="86"/>
        <v>0.27</v>
      </c>
      <c r="L1379" t="s">
        <v>1824</v>
      </c>
      <c r="M1379">
        <v>2906.5680000000002</v>
      </c>
      <c r="N1379" s="14">
        <f t="shared" si="87"/>
        <v>3981.33</v>
      </c>
      <c r="O1379" t="str">
        <f>VLOOKUP(E1379,Store_Dim!$A$1:$E$21,3,FALSE)</f>
        <v>South</v>
      </c>
    </row>
    <row r="1380" spans="1:15" x14ac:dyDescent="0.3">
      <c r="A1380" t="s">
        <v>3204</v>
      </c>
      <c r="B1380" s="2">
        <v>45656</v>
      </c>
      <c r="C1380" t="s">
        <v>238</v>
      </c>
      <c r="D1380" t="s">
        <v>1642</v>
      </c>
      <c r="E1380" t="s">
        <v>1794</v>
      </c>
      <c r="F1380">
        <v>2</v>
      </c>
      <c r="G1380">
        <f t="shared" si="84"/>
        <v>2</v>
      </c>
      <c r="H1380">
        <v>591.33000000000004</v>
      </c>
      <c r="I1380" s="14">
        <f t="shared" si="85"/>
        <v>591.33000000000004</v>
      </c>
      <c r="J1380">
        <v>0.24</v>
      </c>
      <c r="K1380" s="7">
        <f t="shared" si="86"/>
        <v>0.24</v>
      </c>
      <c r="L1380" t="s">
        <v>1824</v>
      </c>
      <c r="M1380">
        <v>898.8216000000001</v>
      </c>
      <c r="N1380" s="14">
        <f t="shared" si="87"/>
        <v>1182.42</v>
      </c>
      <c r="O1380" t="str">
        <f>VLOOKUP(E1380,Store_Dim!$A$1:$E$21,3,FALSE)</f>
        <v>North</v>
      </c>
    </row>
    <row r="1381" spans="1:15" x14ac:dyDescent="0.3">
      <c r="A1381" t="s">
        <v>3205</v>
      </c>
      <c r="B1381" s="2">
        <v>45869</v>
      </c>
      <c r="C1381" t="s">
        <v>1181</v>
      </c>
      <c r="D1381" t="s">
        <v>1644</v>
      </c>
      <c r="E1381" t="s">
        <v>1807</v>
      </c>
      <c r="F1381">
        <v>2</v>
      </c>
      <c r="G1381">
        <f t="shared" si="84"/>
        <v>2</v>
      </c>
      <c r="H1381">
        <v>204.89</v>
      </c>
      <c r="I1381" s="14">
        <f t="shared" si="85"/>
        <v>204.89</v>
      </c>
      <c r="J1381">
        <v>0.24</v>
      </c>
      <c r="K1381" s="7">
        <f t="shared" si="86"/>
        <v>0.24</v>
      </c>
      <c r="L1381" t="s">
        <v>1824</v>
      </c>
      <c r="M1381">
        <v>311.43279999999999</v>
      </c>
      <c r="N1381" s="14">
        <f t="shared" si="87"/>
        <v>409.53999999999996</v>
      </c>
      <c r="O1381" t="str">
        <f>VLOOKUP(E1381,Store_Dim!$A$1:$E$21,3,FALSE)</f>
        <v>North</v>
      </c>
    </row>
    <row r="1382" spans="1:15" x14ac:dyDescent="0.3">
      <c r="A1382" t="s">
        <v>3206</v>
      </c>
      <c r="B1382" s="2">
        <v>45549</v>
      </c>
      <c r="C1382" t="s">
        <v>325</v>
      </c>
      <c r="D1382" t="s">
        <v>1678</v>
      </c>
      <c r="E1382" t="s">
        <v>1799</v>
      </c>
      <c r="F1382">
        <v>2</v>
      </c>
      <c r="G1382">
        <f t="shared" si="84"/>
        <v>2</v>
      </c>
      <c r="H1382">
        <v>546.41</v>
      </c>
      <c r="I1382" s="14">
        <f t="shared" si="85"/>
        <v>546.41</v>
      </c>
      <c r="J1382">
        <v>0.08</v>
      </c>
      <c r="K1382" s="7">
        <f t="shared" si="86"/>
        <v>0.08</v>
      </c>
      <c r="L1382" t="s">
        <v>1829</v>
      </c>
      <c r="M1382">
        <v>1005.3944</v>
      </c>
      <c r="N1382" s="14">
        <f t="shared" si="87"/>
        <v>1092.74</v>
      </c>
      <c r="O1382" t="str">
        <f>VLOOKUP(E1382,Store_Dim!$A$1:$E$21,3,FALSE)</f>
        <v>South</v>
      </c>
    </row>
    <row r="1383" spans="1:15" x14ac:dyDescent="0.3">
      <c r="A1383" t="s">
        <v>3207</v>
      </c>
      <c r="B1383" s="2">
        <v>45409</v>
      </c>
      <c r="C1383" t="s">
        <v>211</v>
      </c>
      <c r="D1383" t="s">
        <v>1584</v>
      </c>
      <c r="E1383" t="s">
        <v>1794</v>
      </c>
      <c r="F1383">
        <v>4</v>
      </c>
      <c r="G1383">
        <f t="shared" si="84"/>
        <v>4</v>
      </c>
      <c r="H1383">
        <v>455.49</v>
      </c>
      <c r="I1383" s="14">
        <f t="shared" si="85"/>
        <v>455.49</v>
      </c>
      <c r="J1383">
        <v>0.17</v>
      </c>
      <c r="K1383" s="7">
        <f t="shared" si="86"/>
        <v>0.17</v>
      </c>
      <c r="L1383" t="s">
        <v>1824</v>
      </c>
      <c r="M1383">
        <v>1512.2267999999999</v>
      </c>
      <c r="N1383" s="14">
        <f t="shared" si="87"/>
        <v>1821.79</v>
      </c>
      <c r="O1383" t="str">
        <f>VLOOKUP(E1383,Store_Dim!$A$1:$E$21,3,FALSE)</f>
        <v>North</v>
      </c>
    </row>
    <row r="1384" spans="1:15" x14ac:dyDescent="0.3">
      <c r="A1384" t="s">
        <v>3208</v>
      </c>
      <c r="B1384" s="2">
        <v>45374</v>
      </c>
      <c r="C1384" t="s">
        <v>1310</v>
      </c>
      <c r="D1384" t="s">
        <v>1568</v>
      </c>
      <c r="E1384" t="s">
        <v>1804</v>
      </c>
      <c r="F1384">
        <v>2</v>
      </c>
      <c r="G1384">
        <f t="shared" si="84"/>
        <v>2</v>
      </c>
      <c r="H1384">
        <v>700.27</v>
      </c>
      <c r="I1384" s="14">
        <f t="shared" si="85"/>
        <v>700.27</v>
      </c>
      <c r="J1384">
        <v>0.16</v>
      </c>
      <c r="K1384" s="7">
        <f t="shared" si="86"/>
        <v>0.16</v>
      </c>
      <c r="L1384" t="s">
        <v>1824</v>
      </c>
      <c r="M1384">
        <v>1176.4536000000001</v>
      </c>
      <c r="N1384" s="14">
        <f t="shared" si="87"/>
        <v>1400.3799999999999</v>
      </c>
      <c r="O1384" t="str">
        <f>VLOOKUP(E1384,Store_Dim!$A$1:$E$21,3,FALSE)</f>
        <v>West</v>
      </c>
    </row>
    <row r="1385" spans="1:15" x14ac:dyDescent="0.3">
      <c r="A1385" t="s">
        <v>3209</v>
      </c>
      <c r="B1385" s="2">
        <v>45282</v>
      </c>
      <c r="C1385" t="s">
        <v>1083</v>
      </c>
      <c r="D1385" t="s">
        <v>1712</v>
      </c>
      <c r="E1385" t="s">
        <v>1807</v>
      </c>
      <c r="F1385">
        <v>2</v>
      </c>
      <c r="G1385">
        <f t="shared" si="84"/>
        <v>2</v>
      </c>
      <c r="H1385">
        <v>160.21</v>
      </c>
      <c r="I1385" s="14">
        <f t="shared" si="85"/>
        <v>160.21</v>
      </c>
      <c r="J1385">
        <v>0.09</v>
      </c>
      <c r="K1385" s="7">
        <f t="shared" si="86"/>
        <v>0.09</v>
      </c>
      <c r="L1385" t="s">
        <v>1824</v>
      </c>
      <c r="M1385">
        <v>291.5822</v>
      </c>
      <c r="N1385" s="14">
        <f t="shared" si="87"/>
        <v>320.33000000000004</v>
      </c>
      <c r="O1385" t="str">
        <f>VLOOKUP(E1385,Store_Dim!$A$1:$E$21,3,FALSE)</f>
        <v>North</v>
      </c>
    </row>
    <row r="1386" spans="1:15" x14ac:dyDescent="0.3">
      <c r="A1386" t="s">
        <v>3210</v>
      </c>
      <c r="B1386" s="2">
        <v>45742</v>
      </c>
      <c r="C1386" t="s">
        <v>127</v>
      </c>
      <c r="D1386" t="s">
        <v>1642</v>
      </c>
      <c r="E1386" t="s">
        <v>1792</v>
      </c>
      <c r="F1386">
        <v>1</v>
      </c>
      <c r="G1386">
        <f t="shared" si="84"/>
        <v>1</v>
      </c>
      <c r="H1386">
        <v>713.63</v>
      </c>
      <c r="I1386" s="14">
        <f t="shared" si="85"/>
        <v>713.63</v>
      </c>
      <c r="J1386">
        <v>0.28000000000000003</v>
      </c>
      <c r="K1386" s="7">
        <f t="shared" si="86"/>
        <v>0.28000000000000003</v>
      </c>
      <c r="L1386" t="s">
        <v>1829</v>
      </c>
      <c r="M1386">
        <v>513.81359999999995</v>
      </c>
      <c r="N1386" s="14">
        <f t="shared" si="87"/>
        <v>713.35</v>
      </c>
      <c r="O1386" t="str">
        <f>VLOOKUP(E1386,Store_Dim!$A$1:$E$21,3,FALSE)</f>
        <v>South</v>
      </c>
    </row>
    <row r="1387" spans="1:15" x14ac:dyDescent="0.3">
      <c r="A1387" t="s">
        <v>3211</v>
      </c>
      <c r="B1387" s="2">
        <v>45447</v>
      </c>
      <c r="C1387" t="s">
        <v>732</v>
      </c>
      <c r="D1387" t="s">
        <v>1734</v>
      </c>
      <c r="E1387" t="s">
        <v>1779</v>
      </c>
      <c r="F1387">
        <v>2</v>
      </c>
      <c r="G1387">
        <f t="shared" si="84"/>
        <v>2</v>
      </c>
      <c r="H1387">
        <v>224.69</v>
      </c>
      <c r="I1387" s="14">
        <f t="shared" si="85"/>
        <v>224.69</v>
      </c>
      <c r="J1387">
        <v>0.2</v>
      </c>
      <c r="K1387" s="7">
        <f t="shared" si="86"/>
        <v>0.2</v>
      </c>
      <c r="L1387" t="s">
        <v>1829</v>
      </c>
      <c r="M1387">
        <v>359.50400000000002</v>
      </c>
      <c r="N1387" s="14">
        <f t="shared" si="87"/>
        <v>449.18</v>
      </c>
      <c r="O1387" t="str">
        <f>VLOOKUP(E1387,Store_Dim!$A$1:$E$21,3,FALSE)</f>
        <v>South</v>
      </c>
    </row>
    <row r="1388" spans="1:15" x14ac:dyDescent="0.3">
      <c r="A1388" t="s">
        <v>3212</v>
      </c>
      <c r="B1388" s="2">
        <v>45733</v>
      </c>
      <c r="C1388" t="s">
        <v>1400</v>
      </c>
      <c r="D1388" t="s">
        <v>1588</v>
      </c>
      <c r="E1388" t="s">
        <v>1799</v>
      </c>
      <c r="F1388">
        <v>2</v>
      </c>
      <c r="G1388">
        <f t="shared" si="84"/>
        <v>2</v>
      </c>
      <c r="H1388">
        <v>740.57</v>
      </c>
      <c r="I1388" s="14">
        <f t="shared" si="85"/>
        <v>740.57</v>
      </c>
      <c r="J1388">
        <v>0.06</v>
      </c>
      <c r="K1388" s="7">
        <f t="shared" si="86"/>
        <v>0.06</v>
      </c>
      <c r="L1388" t="s">
        <v>1824</v>
      </c>
      <c r="M1388">
        <v>1392.2716</v>
      </c>
      <c r="N1388" s="14">
        <f t="shared" si="87"/>
        <v>1481.0800000000002</v>
      </c>
      <c r="O1388" t="str">
        <f>VLOOKUP(E1388,Store_Dim!$A$1:$E$21,3,FALSE)</f>
        <v>South</v>
      </c>
    </row>
    <row r="1389" spans="1:15" x14ac:dyDescent="0.3">
      <c r="A1389" t="s">
        <v>3213</v>
      </c>
      <c r="B1389" s="2">
        <v>45373</v>
      </c>
      <c r="C1389" t="s">
        <v>481</v>
      </c>
      <c r="D1389" t="s">
        <v>1570</v>
      </c>
      <c r="E1389" t="s">
        <v>1766</v>
      </c>
      <c r="F1389">
        <v>3</v>
      </c>
      <c r="G1389">
        <f t="shared" si="84"/>
        <v>3</v>
      </c>
      <c r="H1389">
        <v>250.14</v>
      </c>
      <c r="I1389" s="14">
        <f t="shared" si="85"/>
        <v>250.14</v>
      </c>
      <c r="J1389">
        <v>0.23</v>
      </c>
      <c r="K1389" s="7">
        <f t="shared" si="86"/>
        <v>0.23</v>
      </c>
      <c r="L1389" t="s">
        <v>1826</v>
      </c>
      <c r="M1389">
        <v>577.82339999999999</v>
      </c>
      <c r="N1389" s="14">
        <f t="shared" si="87"/>
        <v>750.18999999999994</v>
      </c>
      <c r="O1389" t="str">
        <f>VLOOKUP(E1389,Store_Dim!$A$1:$E$21,3,FALSE)</f>
        <v>North</v>
      </c>
    </row>
    <row r="1390" spans="1:15" x14ac:dyDescent="0.3">
      <c r="A1390" t="s">
        <v>3214</v>
      </c>
      <c r="B1390" s="2">
        <v>45655</v>
      </c>
      <c r="C1390" t="s">
        <v>89</v>
      </c>
      <c r="D1390" t="s">
        <v>1744</v>
      </c>
      <c r="E1390" t="s">
        <v>1813</v>
      </c>
      <c r="F1390">
        <v>3</v>
      </c>
      <c r="G1390">
        <f t="shared" si="84"/>
        <v>3</v>
      </c>
      <c r="H1390">
        <v>34.97</v>
      </c>
      <c r="I1390" s="14">
        <f t="shared" si="85"/>
        <v>34.97</v>
      </c>
      <c r="J1390">
        <v>0.01</v>
      </c>
      <c r="K1390" s="7">
        <f t="shared" si="86"/>
        <v>0.01</v>
      </c>
      <c r="L1390" t="s">
        <v>1824</v>
      </c>
      <c r="M1390">
        <v>103.8609</v>
      </c>
      <c r="N1390" s="14">
        <f t="shared" si="87"/>
        <v>104.89999999999999</v>
      </c>
      <c r="O1390" t="str">
        <f>VLOOKUP(E1390,Store_Dim!$A$1:$E$21,3,FALSE)</f>
        <v>East</v>
      </c>
    </row>
    <row r="1391" spans="1:15" x14ac:dyDescent="0.3">
      <c r="A1391" t="s">
        <v>3215</v>
      </c>
      <c r="B1391" s="2">
        <v>45868</v>
      </c>
      <c r="C1391" t="s">
        <v>960</v>
      </c>
      <c r="D1391" t="s">
        <v>1632</v>
      </c>
      <c r="E1391" t="s">
        <v>1804</v>
      </c>
      <c r="F1391">
        <v>1</v>
      </c>
      <c r="G1391">
        <f t="shared" si="84"/>
        <v>1</v>
      </c>
      <c r="H1391">
        <v>653.91</v>
      </c>
      <c r="I1391" s="14">
        <f t="shared" si="85"/>
        <v>653.91</v>
      </c>
      <c r="J1391">
        <v>0.3</v>
      </c>
      <c r="K1391" s="7">
        <f t="shared" si="86"/>
        <v>0.3</v>
      </c>
      <c r="L1391" t="s">
        <v>1826</v>
      </c>
      <c r="M1391">
        <v>457.73700000000002</v>
      </c>
      <c r="N1391" s="14">
        <f t="shared" si="87"/>
        <v>653.61</v>
      </c>
      <c r="O1391" t="str">
        <f>VLOOKUP(E1391,Store_Dim!$A$1:$E$21,3,FALSE)</f>
        <v>West</v>
      </c>
    </row>
    <row r="1392" spans="1:15" x14ac:dyDescent="0.3">
      <c r="A1392" t="s">
        <v>3216</v>
      </c>
      <c r="B1392" s="2">
        <v>45338</v>
      </c>
      <c r="C1392" t="s">
        <v>1136</v>
      </c>
      <c r="D1392" t="s">
        <v>1680</v>
      </c>
      <c r="E1392" t="s">
        <v>1766</v>
      </c>
      <c r="F1392">
        <v>1</v>
      </c>
      <c r="G1392">
        <f t="shared" si="84"/>
        <v>1</v>
      </c>
      <c r="H1392">
        <v>997.87</v>
      </c>
      <c r="I1392" s="14">
        <f t="shared" si="85"/>
        <v>997.87</v>
      </c>
      <c r="J1392">
        <v>0.24</v>
      </c>
      <c r="K1392" s="7">
        <f t="shared" si="86"/>
        <v>0.24</v>
      </c>
      <c r="L1392" t="s">
        <v>1824</v>
      </c>
      <c r="M1392">
        <v>758.38120000000004</v>
      </c>
      <c r="N1392" s="14">
        <f t="shared" si="87"/>
        <v>997.63</v>
      </c>
      <c r="O1392" t="str">
        <f>VLOOKUP(E1392,Store_Dim!$A$1:$E$21,3,FALSE)</f>
        <v>North</v>
      </c>
    </row>
    <row r="1393" spans="1:15" x14ac:dyDescent="0.3">
      <c r="A1393" t="s">
        <v>3217</v>
      </c>
      <c r="B1393" s="2">
        <v>45349</v>
      </c>
      <c r="C1393" t="s">
        <v>678</v>
      </c>
      <c r="D1393" t="s">
        <v>1726</v>
      </c>
      <c r="E1393" t="s">
        <v>1799</v>
      </c>
      <c r="F1393">
        <v>1</v>
      </c>
      <c r="G1393">
        <f t="shared" si="84"/>
        <v>1</v>
      </c>
      <c r="H1393">
        <v>174.27</v>
      </c>
      <c r="I1393" s="14">
        <f t="shared" si="85"/>
        <v>174.27</v>
      </c>
      <c r="J1393">
        <v>0.27</v>
      </c>
      <c r="K1393" s="7">
        <f t="shared" si="86"/>
        <v>0.27</v>
      </c>
      <c r="L1393" t="s">
        <v>1829</v>
      </c>
      <c r="M1393">
        <v>127.2171</v>
      </c>
      <c r="N1393" s="14">
        <f t="shared" si="87"/>
        <v>174</v>
      </c>
      <c r="O1393" t="str">
        <f>VLOOKUP(E1393,Store_Dim!$A$1:$E$21,3,FALSE)</f>
        <v>South</v>
      </c>
    </row>
    <row r="1394" spans="1:15" x14ac:dyDescent="0.3">
      <c r="A1394" t="s">
        <v>3218</v>
      </c>
      <c r="B1394" s="2">
        <v>45368</v>
      </c>
      <c r="C1394" t="s">
        <v>402</v>
      </c>
      <c r="D1394" t="s">
        <v>1646</v>
      </c>
      <c r="E1394" t="s">
        <v>1779</v>
      </c>
      <c r="F1394">
        <v>3</v>
      </c>
      <c r="G1394">
        <f t="shared" si="84"/>
        <v>3</v>
      </c>
      <c r="H1394">
        <v>847.44</v>
      </c>
      <c r="I1394" s="14">
        <f t="shared" si="85"/>
        <v>847.44</v>
      </c>
      <c r="J1394">
        <v>0.17</v>
      </c>
      <c r="K1394" s="7">
        <f t="shared" si="86"/>
        <v>0.17</v>
      </c>
      <c r="L1394" t="s">
        <v>1824</v>
      </c>
      <c r="M1394">
        <v>2110.1255999999998</v>
      </c>
      <c r="N1394" s="14">
        <f t="shared" si="87"/>
        <v>2542.15</v>
      </c>
      <c r="O1394" t="str">
        <f>VLOOKUP(E1394,Store_Dim!$A$1:$E$21,3,FALSE)</f>
        <v>South</v>
      </c>
    </row>
    <row r="1395" spans="1:15" x14ac:dyDescent="0.3">
      <c r="A1395" t="s">
        <v>3219</v>
      </c>
      <c r="B1395" s="2">
        <v>45243</v>
      </c>
      <c r="C1395" t="s">
        <v>1328</v>
      </c>
      <c r="D1395" t="s">
        <v>1549</v>
      </c>
      <c r="E1395" t="s">
        <v>1761</v>
      </c>
      <c r="F1395">
        <v>1</v>
      </c>
      <c r="G1395">
        <f t="shared" si="84"/>
        <v>1</v>
      </c>
      <c r="H1395">
        <v>493.45</v>
      </c>
      <c r="I1395" s="14">
        <f t="shared" si="85"/>
        <v>493.45</v>
      </c>
      <c r="J1395">
        <v>0.09</v>
      </c>
      <c r="K1395" s="7">
        <f t="shared" si="86"/>
        <v>0.09</v>
      </c>
      <c r="L1395" t="s">
        <v>1824</v>
      </c>
      <c r="M1395">
        <v>449.03949999999998</v>
      </c>
      <c r="N1395" s="14">
        <f t="shared" si="87"/>
        <v>493.36</v>
      </c>
      <c r="O1395" t="str">
        <f>VLOOKUP(E1395,Store_Dim!$A$1:$E$21,3,FALSE)</f>
        <v>South</v>
      </c>
    </row>
    <row r="1396" spans="1:15" x14ac:dyDescent="0.3">
      <c r="A1396" t="s">
        <v>3220</v>
      </c>
      <c r="B1396" s="2">
        <v>45577</v>
      </c>
      <c r="C1396" t="s">
        <v>746</v>
      </c>
      <c r="D1396" t="s">
        <v>1672</v>
      </c>
      <c r="E1396" t="s">
        <v>1761</v>
      </c>
      <c r="F1396">
        <v>4</v>
      </c>
      <c r="G1396">
        <f t="shared" si="84"/>
        <v>4</v>
      </c>
      <c r="H1396">
        <v>111.66</v>
      </c>
      <c r="I1396" s="14">
        <f t="shared" si="85"/>
        <v>111.66</v>
      </c>
      <c r="J1396">
        <v>0.14000000000000001</v>
      </c>
      <c r="K1396" s="7">
        <f t="shared" si="86"/>
        <v>0.14000000000000001</v>
      </c>
      <c r="L1396" t="s">
        <v>1824</v>
      </c>
      <c r="M1396">
        <v>384.11040000000003</v>
      </c>
      <c r="N1396" s="14">
        <f t="shared" si="87"/>
        <v>446.5</v>
      </c>
      <c r="O1396" t="str">
        <f>VLOOKUP(E1396,Store_Dim!$A$1:$E$21,3,FALSE)</f>
        <v>South</v>
      </c>
    </row>
    <row r="1397" spans="1:15" x14ac:dyDescent="0.3">
      <c r="A1397" t="s">
        <v>3221</v>
      </c>
      <c r="B1397" s="2">
        <v>45343</v>
      </c>
      <c r="C1397" t="s">
        <v>884</v>
      </c>
      <c r="D1397" t="s">
        <v>1728</v>
      </c>
      <c r="E1397" t="s">
        <v>1792</v>
      </c>
      <c r="F1397">
        <v>1</v>
      </c>
      <c r="G1397">
        <f t="shared" si="84"/>
        <v>1</v>
      </c>
      <c r="H1397">
        <v>413.65</v>
      </c>
      <c r="I1397" s="14">
        <f t="shared" si="85"/>
        <v>413.65</v>
      </c>
      <c r="J1397">
        <v>0.1</v>
      </c>
      <c r="K1397" s="7">
        <f t="shared" si="86"/>
        <v>0.1</v>
      </c>
      <c r="L1397" t="s">
        <v>1829</v>
      </c>
      <c r="M1397">
        <v>372.28500000000003</v>
      </c>
      <c r="N1397" s="14">
        <f t="shared" si="87"/>
        <v>413.54999999999995</v>
      </c>
      <c r="O1397" t="str">
        <f>VLOOKUP(E1397,Store_Dim!$A$1:$E$21,3,FALSE)</f>
        <v>South</v>
      </c>
    </row>
    <row r="1398" spans="1:15" x14ac:dyDescent="0.3">
      <c r="A1398" t="s">
        <v>3222</v>
      </c>
      <c r="B1398" s="2">
        <v>45744</v>
      </c>
      <c r="C1398" t="s">
        <v>1464</v>
      </c>
      <c r="D1398" t="s">
        <v>1726</v>
      </c>
      <c r="E1398" t="s">
        <v>1786</v>
      </c>
      <c r="F1398">
        <v>1</v>
      </c>
      <c r="G1398">
        <f t="shared" si="84"/>
        <v>1</v>
      </c>
      <c r="H1398">
        <v>317.14999999999998</v>
      </c>
      <c r="I1398" s="14">
        <f t="shared" si="85"/>
        <v>317.14999999999998</v>
      </c>
      <c r="J1398">
        <v>0.24</v>
      </c>
      <c r="K1398" s="7">
        <f t="shared" si="86"/>
        <v>0.24</v>
      </c>
      <c r="L1398" t="s">
        <v>1829</v>
      </c>
      <c r="M1398">
        <v>241.03399999999999</v>
      </c>
      <c r="N1398" s="14">
        <f t="shared" si="87"/>
        <v>316.90999999999997</v>
      </c>
      <c r="O1398" t="str">
        <f>VLOOKUP(E1398,Store_Dim!$A$1:$E$21,3,FALSE)</f>
        <v>South</v>
      </c>
    </row>
    <row r="1399" spans="1:15" x14ac:dyDescent="0.3">
      <c r="A1399" t="s">
        <v>3223</v>
      </c>
      <c r="B1399" s="2">
        <v>45873</v>
      </c>
      <c r="C1399" t="s">
        <v>1124</v>
      </c>
      <c r="D1399" t="s">
        <v>1724</v>
      </c>
      <c r="E1399" t="s">
        <v>1757</v>
      </c>
      <c r="F1399">
        <v>3</v>
      </c>
      <c r="G1399">
        <f t="shared" si="84"/>
        <v>3</v>
      </c>
      <c r="H1399">
        <v>642.94000000000005</v>
      </c>
      <c r="I1399" s="14">
        <f t="shared" si="85"/>
        <v>642.94000000000005</v>
      </c>
      <c r="J1399">
        <v>0.05</v>
      </c>
      <c r="K1399" s="7">
        <f t="shared" si="86"/>
        <v>0.05</v>
      </c>
      <c r="L1399" t="s">
        <v>1829</v>
      </c>
      <c r="M1399">
        <v>1832.3789999999999</v>
      </c>
      <c r="N1399" s="14">
        <f t="shared" si="87"/>
        <v>1928.7700000000002</v>
      </c>
      <c r="O1399" t="str">
        <f>VLOOKUP(E1399,Store_Dim!$A$1:$E$21,3,FALSE)</f>
        <v>North</v>
      </c>
    </row>
    <row r="1400" spans="1:15" x14ac:dyDescent="0.3">
      <c r="A1400" t="s">
        <v>3224</v>
      </c>
      <c r="B1400" s="2">
        <v>45601</v>
      </c>
      <c r="C1400" t="s">
        <v>455</v>
      </c>
      <c r="D1400" t="s">
        <v>1662</v>
      </c>
      <c r="E1400" t="s">
        <v>1789</v>
      </c>
      <c r="F1400">
        <v>4</v>
      </c>
      <c r="G1400">
        <f t="shared" si="84"/>
        <v>4</v>
      </c>
      <c r="H1400">
        <v>559.59</v>
      </c>
      <c r="I1400" s="14">
        <f t="shared" si="85"/>
        <v>559.59</v>
      </c>
      <c r="J1400">
        <v>0.19</v>
      </c>
      <c r="K1400" s="7">
        <f t="shared" si="86"/>
        <v>0.19</v>
      </c>
      <c r="L1400" t="s">
        <v>1829</v>
      </c>
      <c r="M1400">
        <v>1813.0716</v>
      </c>
      <c r="N1400" s="14">
        <f t="shared" si="87"/>
        <v>2238.17</v>
      </c>
      <c r="O1400" t="str">
        <f>VLOOKUP(E1400,Store_Dim!$A$1:$E$21,3,FALSE)</f>
        <v>East</v>
      </c>
    </row>
    <row r="1401" spans="1:15" x14ac:dyDescent="0.3">
      <c r="A1401" t="s">
        <v>3225</v>
      </c>
      <c r="B1401" s="2">
        <v>45458</v>
      </c>
      <c r="C1401" t="s">
        <v>399</v>
      </c>
      <c r="D1401" t="s">
        <v>1606</v>
      </c>
      <c r="E1401" t="s">
        <v>1810</v>
      </c>
      <c r="F1401">
        <v>1</v>
      </c>
      <c r="G1401">
        <f t="shared" si="84"/>
        <v>1</v>
      </c>
      <c r="H1401">
        <v>758.54</v>
      </c>
      <c r="I1401" s="14">
        <f t="shared" si="85"/>
        <v>758.54</v>
      </c>
      <c r="J1401">
        <v>0.28999999999999998</v>
      </c>
      <c r="K1401" s="7">
        <f t="shared" si="86"/>
        <v>0.28999999999999998</v>
      </c>
      <c r="L1401" t="s">
        <v>1826</v>
      </c>
      <c r="M1401">
        <v>538.5634</v>
      </c>
      <c r="N1401" s="14">
        <f t="shared" si="87"/>
        <v>758.25</v>
      </c>
      <c r="O1401" t="str">
        <f>VLOOKUP(E1401,Store_Dim!$A$1:$E$21,3,FALSE)</f>
        <v>East</v>
      </c>
    </row>
    <row r="1402" spans="1:15" x14ac:dyDescent="0.3">
      <c r="A1402" t="s">
        <v>3226</v>
      </c>
      <c r="B1402" s="2">
        <v>45649</v>
      </c>
      <c r="C1402" t="s">
        <v>1425</v>
      </c>
      <c r="D1402" t="s">
        <v>1708</v>
      </c>
      <c r="E1402" t="s">
        <v>1801</v>
      </c>
      <c r="F1402">
        <v>4</v>
      </c>
      <c r="G1402">
        <f t="shared" si="84"/>
        <v>4</v>
      </c>
      <c r="H1402">
        <v>643.96</v>
      </c>
      <c r="I1402" s="14">
        <f t="shared" si="85"/>
        <v>643.96</v>
      </c>
      <c r="J1402">
        <v>0.16</v>
      </c>
      <c r="K1402" s="7">
        <f t="shared" si="86"/>
        <v>0.16</v>
      </c>
      <c r="L1402" t="s">
        <v>1826</v>
      </c>
      <c r="M1402">
        <v>2163.7055999999998</v>
      </c>
      <c r="N1402" s="14">
        <f t="shared" si="87"/>
        <v>2575.6800000000003</v>
      </c>
      <c r="O1402" t="str">
        <f>VLOOKUP(E1402,Store_Dim!$A$1:$E$21,3,FALSE)</f>
        <v>North</v>
      </c>
    </row>
    <row r="1403" spans="1:15" x14ac:dyDescent="0.3">
      <c r="A1403" t="s">
        <v>3227</v>
      </c>
      <c r="B1403" s="2">
        <v>45653</v>
      </c>
      <c r="C1403" t="s">
        <v>779</v>
      </c>
      <c r="D1403" t="s">
        <v>1596</v>
      </c>
      <c r="E1403" t="s">
        <v>1786</v>
      </c>
      <c r="F1403">
        <v>1</v>
      </c>
      <c r="G1403">
        <f t="shared" si="84"/>
        <v>1</v>
      </c>
      <c r="H1403">
        <v>882.73</v>
      </c>
      <c r="I1403" s="14">
        <f t="shared" si="85"/>
        <v>882.73</v>
      </c>
      <c r="J1403">
        <v>0.1</v>
      </c>
      <c r="K1403" s="7">
        <f t="shared" si="86"/>
        <v>0.1</v>
      </c>
      <c r="L1403" t="s">
        <v>1824</v>
      </c>
      <c r="M1403">
        <v>794.45699999999999</v>
      </c>
      <c r="N1403" s="14">
        <f t="shared" si="87"/>
        <v>882.63</v>
      </c>
      <c r="O1403" t="str">
        <f>VLOOKUP(E1403,Store_Dim!$A$1:$E$21,3,FALSE)</f>
        <v>South</v>
      </c>
    </row>
    <row r="1404" spans="1:15" x14ac:dyDescent="0.3">
      <c r="A1404" t="s">
        <v>3228</v>
      </c>
      <c r="B1404" s="2">
        <v>45378</v>
      </c>
      <c r="C1404" t="s">
        <v>1023</v>
      </c>
      <c r="D1404" t="s">
        <v>1730</v>
      </c>
      <c r="E1404" t="s">
        <v>1813</v>
      </c>
      <c r="F1404">
        <v>2</v>
      </c>
      <c r="G1404">
        <f t="shared" si="84"/>
        <v>2</v>
      </c>
      <c r="H1404">
        <v>600.03</v>
      </c>
      <c r="I1404" s="14">
        <f t="shared" si="85"/>
        <v>600.03</v>
      </c>
      <c r="J1404">
        <v>0.26</v>
      </c>
      <c r="K1404" s="7">
        <f t="shared" si="86"/>
        <v>0.26</v>
      </c>
      <c r="L1404" t="s">
        <v>1826</v>
      </c>
      <c r="M1404">
        <v>888.0444</v>
      </c>
      <c r="N1404" s="14">
        <f t="shared" si="87"/>
        <v>1199.8</v>
      </c>
      <c r="O1404" t="str">
        <f>VLOOKUP(E1404,Store_Dim!$A$1:$E$21,3,FALSE)</f>
        <v>East</v>
      </c>
    </row>
    <row r="1405" spans="1:15" x14ac:dyDescent="0.3">
      <c r="A1405" t="s">
        <v>3229</v>
      </c>
      <c r="B1405" s="2">
        <v>45638</v>
      </c>
      <c r="C1405" t="s">
        <v>526</v>
      </c>
      <c r="D1405" t="s">
        <v>1656</v>
      </c>
      <c r="E1405" t="s">
        <v>1773</v>
      </c>
      <c r="F1405">
        <v>2</v>
      </c>
      <c r="G1405">
        <f t="shared" si="84"/>
        <v>2</v>
      </c>
      <c r="H1405">
        <v>628.83000000000004</v>
      </c>
      <c r="I1405" s="14">
        <f t="shared" si="85"/>
        <v>628.83000000000004</v>
      </c>
      <c r="J1405">
        <v>7.0000000000000007E-2</v>
      </c>
      <c r="K1405" s="7">
        <f t="shared" si="86"/>
        <v>7.0000000000000007E-2</v>
      </c>
      <c r="L1405" t="s">
        <v>1826</v>
      </c>
      <c r="M1405">
        <v>1169.6238000000001</v>
      </c>
      <c r="N1405" s="14">
        <f t="shared" si="87"/>
        <v>1257.5900000000001</v>
      </c>
      <c r="O1405" t="str">
        <f>VLOOKUP(E1405,Store_Dim!$A$1:$E$21,3,FALSE)</f>
        <v>North</v>
      </c>
    </row>
    <row r="1406" spans="1:15" x14ac:dyDescent="0.3">
      <c r="A1406" t="s">
        <v>3230</v>
      </c>
      <c r="B1406" s="2">
        <v>45277</v>
      </c>
      <c r="C1406" t="s">
        <v>579</v>
      </c>
      <c r="D1406" t="s">
        <v>1710</v>
      </c>
      <c r="E1406" t="s">
        <v>1786</v>
      </c>
      <c r="F1406">
        <v>3</v>
      </c>
      <c r="G1406">
        <f t="shared" si="84"/>
        <v>3</v>
      </c>
      <c r="H1406">
        <v>113.87</v>
      </c>
      <c r="I1406" s="14">
        <f t="shared" si="85"/>
        <v>113.87</v>
      </c>
      <c r="J1406">
        <v>0.21</v>
      </c>
      <c r="K1406" s="7">
        <f t="shared" si="86"/>
        <v>0.21</v>
      </c>
      <c r="L1406" t="s">
        <v>1829</v>
      </c>
      <c r="M1406">
        <v>269.87189999999998</v>
      </c>
      <c r="N1406" s="14">
        <f t="shared" si="87"/>
        <v>341.40000000000003</v>
      </c>
      <c r="O1406" t="str">
        <f>VLOOKUP(E1406,Store_Dim!$A$1:$E$21,3,FALSE)</f>
        <v>South</v>
      </c>
    </row>
    <row r="1407" spans="1:15" x14ac:dyDescent="0.3">
      <c r="A1407" t="s">
        <v>3231</v>
      </c>
      <c r="B1407" s="2">
        <v>45351</v>
      </c>
      <c r="C1407" t="s">
        <v>1298</v>
      </c>
      <c r="D1407" t="s">
        <v>1692</v>
      </c>
      <c r="E1407" t="s">
        <v>1779</v>
      </c>
      <c r="F1407">
        <v>4</v>
      </c>
      <c r="G1407">
        <f t="shared" si="84"/>
        <v>4</v>
      </c>
      <c r="H1407">
        <v>282.07</v>
      </c>
      <c r="I1407" s="14">
        <f t="shared" si="85"/>
        <v>282.07</v>
      </c>
      <c r="J1407">
        <v>0.18</v>
      </c>
      <c r="K1407" s="7">
        <f t="shared" si="86"/>
        <v>0.18</v>
      </c>
      <c r="L1407" t="s">
        <v>1826</v>
      </c>
      <c r="M1407">
        <v>925.18960000000004</v>
      </c>
      <c r="N1407" s="14">
        <f t="shared" si="87"/>
        <v>1128.0999999999999</v>
      </c>
      <c r="O1407" t="str">
        <f>VLOOKUP(E1407,Store_Dim!$A$1:$E$21,3,FALSE)</f>
        <v>South</v>
      </c>
    </row>
    <row r="1408" spans="1:15" x14ac:dyDescent="0.3">
      <c r="A1408" t="s">
        <v>3232</v>
      </c>
      <c r="B1408" s="2">
        <v>45290</v>
      </c>
      <c r="C1408" t="s">
        <v>523</v>
      </c>
      <c r="D1408" t="s">
        <v>1656</v>
      </c>
      <c r="E1408" t="s">
        <v>1776</v>
      </c>
      <c r="F1408">
        <v>3</v>
      </c>
      <c r="G1408">
        <f t="shared" si="84"/>
        <v>3</v>
      </c>
      <c r="H1408">
        <v>676.77</v>
      </c>
      <c r="I1408" s="14">
        <f t="shared" si="85"/>
        <v>676.77</v>
      </c>
      <c r="J1408">
        <v>0.17</v>
      </c>
      <c r="K1408" s="7">
        <f t="shared" si="86"/>
        <v>0.17</v>
      </c>
      <c r="L1408" t="s">
        <v>1826</v>
      </c>
      <c r="M1408">
        <v>1685.1573000000001</v>
      </c>
      <c r="N1408" s="14">
        <f t="shared" si="87"/>
        <v>2030.1399999999999</v>
      </c>
      <c r="O1408" t="str">
        <f>VLOOKUP(E1408,Store_Dim!$A$1:$E$21,3,FALSE)</f>
        <v>East</v>
      </c>
    </row>
    <row r="1409" spans="1:15" x14ac:dyDescent="0.3">
      <c r="A1409" t="s">
        <v>3233</v>
      </c>
      <c r="B1409" s="2">
        <v>45638</v>
      </c>
      <c r="C1409" t="s">
        <v>713</v>
      </c>
      <c r="D1409" t="s">
        <v>1560</v>
      </c>
      <c r="E1409" t="s">
        <v>1804</v>
      </c>
      <c r="F1409">
        <v>2</v>
      </c>
      <c r="G1409">
        <f t="shared" si="84"/>
        <v>2</v>
      </c>
      <c r="H1409">
        <v>362.7</v>
      </c>
      <c r="I1409" s="14">
        <f t="shared" si="85"/>
        <v>362.7</v>
      </c>
      <c r="J1409">
        <v>0.09</v>
      </c>
      <c r="K1409" s="7">
        <f t="shared" si="86"/>
        <v>0.09</v>
      </c>
      <c r="L1409" t="s">
        <v>1824</v>
      </c>
      <c r="M1409">
        <v>660.11400000000003</v>
      </c>
      <c r="N1409" s="14">
        <f t="shared" si="87"/>
        <v>725.31</v>
      </c>
      <c r="O1409" t="str">
        <f>VLOOKUP(E1409,Store_Dim!$A$1:$E$21,3,FALSE)</f>
        <v>West</v>
      </c>
    </row>
    <row r="1410" spans="1:15" x14ac:dyDescent="0.3">
      <c r="A1410" t="s">
        <v>3234</v>
      </c>
      <c r="B1410" s="2">
        <v>45679</v>
      </c>
      <c r="C1410" t="s">
        <v>461</v>
      </c>
      <c r="D1410" t="s">
        <v>1574</v>
      </c>
      <c r="E1410" t="s">
        <v>1761</v>
      </c>
      <c r="F1410">
        <v>1</v>
      </c>
      <c r="G1410">
        <f t="shared" si="84"/>
        <v>1</v>
      </c>
      <c r="H1410">
        <v>908.5</v>
      </c>
      <c r="I1410" s="14">
        <f t="shared" si="85"/>
        <v>908.5</v>
      </c>
      <c r="J1410">
        <v>0.2</v>
      </c>
      <c r="K1410" s="7">
        <f t="shared" si="86"/>
        <v>0.2</v>
      </c>
      <c r="L1410" t="s">
        <v>1829</v>
      </c>
      <c r="M1410">
        <v>726.80000000000007</v>
      </c>
      <c r="N1410" s="14">
        <f t="shared" si="87"/>
        <v>908.3</v>
      </c>
      <c r="O1410" t="str">
        <f>VLOOKUP(E1410,Store_Dim!$A$1:$E$21,3,FALSE)</f>
        <v>South</v>
      </c>
    </row>
    <row r="1411" spans="1:15" x14ac:dyDescent="0.3">
      <c r="A1411" t="s">
        <v>3235</v>
      </c>
      <c r="B1411" s="2">
        <v>45296</v>
      </c>
      <c r="C1411" t="s">
        <v>247</v>
      </c>
      <c r="D1411" t="s">
        <v>1598</v>
      </c>
      <c r="E1411" t="s">
        <v>1801</v>
      </c>
      <c r="F1411">
        <v>2</v>
      </c>
      <c r="G1411">
        <f t="shared" ref="G1411:G1474" si="88">IF(F1411="",1,F1411)</f>
        <v>2</v>
      </c>
      <c r="H1411">
        <v>795.37</v>
      </c>
      <c r="I1411" s="14">
        <f t="shared" ref="I1411:I1474" si="89">IF(ISBLANK(H1411),AVERAGE($H$2:$H$2001),H1411)</f>
        <v>795.37</v>
      </c>
      <c r="J1411">
        <v>0.2</v>
      </c>
      <c r="K1411" s="7">
        <f t="shared" ref="K1411:K1474" si="90">IF(ISBLANK(J1411),AVERAGE($J$2:$J$2001),J1411)</f>
        <v>0.2</v>
      </c>
      <c r="L1411" t="s">
        <v>1829</v>
      </c>
      <c r="M1411">
        <v>1272.5920000000001</v>
      </c>
      <c r="N1411" s="14">
        <f t="shared" ref="N1411:N1474" si="91">(I1411*G1411)-J1411</f>
        <v>1590.54</v>
      </c>
      <c r="O1411" t="str">
        <f>VLOOKUP(E1411,Store_Dim!$A$1:$E$21,3,FALSE)</f>
        <v>North</v>
      </c>
    </row>
    <row r="1412" spans="1:15" x14ac:dyDescent="0.3">
      <c r="A1412" t="s">
        <v>3236</v>
      </c>
      <c r="B1412" s="2">
        <v>45760</v>
      </c>
      <c r="C1412" t="s">
        <v>487</v>
      </c>
      <c r="D1412" t="s">
        <v>1618</v>
      </c>
      <c r="E1412" t="s">
        <v>1769</v>
      </c>
      <c r="F1412">
        <v>2</v>
      </c>
      <c r="G1412">
        <f t="shared" si="88"/>
        <v>2</v>
      </c>
      <c r="H1412">
        <v>326.85000000000002</v>
      </c>
      <c r="I1412" s="14">
        <f t="shared" si="89"/>
        <v>326.85000000000002</v>
      </c>
      <c r="J1412">
        <v>0.17</v>
      </c>
      <c r="K1412" s="7">
        <f t="shared" si="90"/>
        <v>0.17</v>
      </c>
      <c r="L1412" t="s">
        <v>1829</v>
      </c>
      <c r="M1412">
        <v>542.57100000000003</v>
      </c>
      <c r="N1412" s="14">
        <f t="shared" si="91"/>
        <v>653.53000000000009</v>
      </c>
      <c r="O1412" t="str">
        <f>VLOOKUP(E1412,Store_Dim!$A$1:$E$21,3,FALSE)</f>
        <v>South</v>
      </c>
    </row>
    <row r="1413" spans="1:15" x14ac:dyDescent="0.3">
      <c r="A1413" t="s">
        <v>3237</v>
      </c>
      <c r="B1413" s="2">
        <v>45603</v>
      </c>
      <c r="C1413" t="s">
        <v>1098</v>
      </c>
      <c r="D1413" t="s">
        <v>1660</v>
      </c>
      <c r="E1413" t="s">
        <v>1799</v>
      </c>
      <c r="F1413">
        <v>3</v>
      </c>
      <c r="G1413">
        <f t="shared" si="88"/>
        <v>3</v>
      </c>
      <c r="H1413">
        <v>169.43</v>
      </c>
      <c r="I1413" s="14">
        <f t="shared" si="89"/>
        <v>169.43</v>
      </c>
      <c r="J1413">
        <v>0.19</v>
      </c>
      <c r="K1413" s="7">
        <f t="shared" si="90"/>
        <v>0.19</v>
      </c>
      <c r="L1413" t="s">
        <v>1824</v>
      </c>
      <c r="M1413">
        <v>411.71490000000011</v>
      </c>
      <c r="N1413" s="14">
        <f t="shared" si="91"/>
        <v>508.1</v>
      </c>
      <c r="O1413" t="str">
        <f>VLOOKUP(E1413,Store_Dim!$A$1:$E$21,3,FALSE)</f>
        <v>South</v>
      </c>
    </row>
    <row r="1414" spans="1:15" x14ac:dyDescent="0.3">
      <c r="A1414" t="s">
        <v>3238</v>
      </c>
      <c r="B1414" s="2">
        <v>45413</v>
      </c>
      <c r="C1414" t="s">
        <v>544</v>
      </c>
      <c r="D1414" t="s">
        <v>1714</v>
      </c>
      <c r="E1414" t="s">
        <v>1776</v>
      </c>
      <c r="F1414">
        <v>1</v>
      </c>
      <c r="G1414">
        <f t="shared" si="88"/>
        <v>1</v>
      </c>
      <c r="H1414">
        <v>254.47</v>
      </c>
      <c r="I1414" s="14">
        <f t="shared" si="89"/>
        <v>254.47</v>
      </c>
      <c r="J1414">
        <v>0.1</v>
      </c>
      <c r="K1414" s="7">
        <f t="shared" si="90"/>
        <v>0.1</v>
      </c>
      <c r="L1414" t="s">
        <v>1824</v>
      </c>
      <c r="M1414">
        <v>229.023</v>
      </c>
      <c r="N1414" s="14">
        <f t="shared" si="91"/>
        <v>254.37</v>
      </c>
      <c r="O1414" t="str">
        <f>VLOOKUP(E1414,Store_Dim!$A$1:$E$21,3,FALSE)</f>
        <v>East</v>
      </c>
    </row>
    <row r="1415" spans="1:15" x14ac:dyDescent="0.3">
      <c r="A1415" t="s">
        <v>3239</v>
      </c>
      <c r="B1415" s="2">
        <v>45506</v>
      </c>
      <c r="C1415" t="s">
        <v>1298</v>
      </c>
      <c r="D1415" t="s">
        <v>1598</v>
      </c>
      <c r="E1415" t="s">
        <v>1804</v>
      </c>
      <c r="F1415">
        <v>4</v>
      </c>
      <c r="G1415">
        <f t="shared" si="88"/>
        <v>4</v>
      </c>
      <c r="H1415">
        <v>627.73</v>
      </c>
      <c r="I1415" s="14">
        <f t="shared" si="89"/>
        <v>627.73</v>
      </c>
      <c r="J1415">
        <v>0.11</v>
      </c>
      <c r="K1415" s="7">
        <f t="shared" si="90"/>
        <v>0.11</v>
      </c>
      <c r="L1415" t="s">
        <v>1829</v>
      </c>
      <c r="M1415">
        <v>2234.7188000000001</v>
      </c>
      <c r="N1415" s="14">
        <f t="shared" si="91"/>
        <v>2510.81</v>
      </c>
      <c r="O1415" t="str">
        <f>VLOOKUP(E1415,Store_Dim!$A$1:$E$21,3,FALSE)</f>
        <v>West</v>
      </c>
    </row>
    <row r="1416" spans="1:15" x14ac:dyDescent="0.3">
      <c r="A1416" t="s">
        <v>3240</v>
      </c>
      <c r="B1416" s="2">
        <v>45394</v>
      </c>
      <c r="C1416" t="s">
        <v>1160</v>
      </c>
      <c r="D1416" t="s">
        <v>1610</v>
      </c>
      <c r="E1416" t="s">
        <v>1813</v>
      </c>
      <c r="F1416">
        <v>4</v>
      </c>
      <c r="G1416">
        <f t="shared" si="88"/>
        <v>4</v>
      </c>
      <c r="H1416">
        <v>327.25</v>
      </c>
      <c r="I1416" s="14">
        <f t="shared" si="89"/>
        <v>327.25</v>
      </c>
      <c r="J1416">
        <v>0.13</v>
      </c>
      <c r="K1416" s="7">
        <f t="shared" si="90"/>
        <v>0.13</v>
      </c>
      <c r="L1416" t="s">
        <v>1829</v>
      </c>
      <c r="M1416">
        <v>1138.83</v>
      </c>
      <c r="N1416" s="14">
        <f t="shared" si="91"/>
        <v>1308.8699999999999</v>
      </c>
      <c r="O1416" t="str">
        <f>VLOOKUP(E1416,Store_Dim!$A$1:$E$21,3,FALSE)</f>
        <v>East</v>
      </c>
    </row>
    <row r="1417" spans="1:15" x14ac:dyDescent="0.3">
      <c r="A1417" t="s">
        <v>3241</v>
      </c>
      <c r="B1417" s="2">
        <v>45755</v>
      </c>
      <c r="C1417" t="s">
        <v>490</v>
      </c>
      <c r="D1417" t="s">
        <v>1666</v>
      </c>
      <c r="E1417" t="s">
        <v>1792</v>
      </c>
      <c r="F1417">
        <v>4</v>
      </c>
      <c r="G1417">
        <f t="shared" si="88"/>
        <v>4</v>
      </c>
      <c r="H1417">
        <v>511.43</v>
      </c>
      <c r="I1417" s="14">
        <f t="shared" si="89"/>
        <v>511.43</v>
      </c>
      <c r="J1417">
        <v>0.18</v>
      </c>
      <c r="K1417" s="7">
        <f t="shared" si="90"/>
        <v>0.18</v>
      </c>
      <c r="L1417" t="s">
        <v>1829</v>
      </c>
      <c r="M1417">
        <v>1677.4903999999999</v>
      </c>
      <c r="N1417" s="14">
        <f t="shared" si="91"/>
        <v>2045.54</v>
      </c>
      <c r="O1417" t="str">
        <f>VLOOKUP(E1417,Store_Dim!$A$1:$E$21,3,FALSE)</f>
        <v>South</v>
      </c>
    </row>
    <row r="1418" spans="1:15" x14ac:dyDescent="0.3">
      <c r="A1418" t="s">
        <v>3242</v>
      </c>
      <c r="B1418" s="2">
        <v>45473</v>
      </c>
      <c r="C1418" t="s">
        <v>550</v>
      </c>
      <c r="D1418" t="s">
        <v>1674</v>
      </c>
      <c r="E1418" t="s">
        <v>1807</v>
      </c>
      <c r="F1418">
        <v>4</v>
      </c>
      <c r="G1418">
        <f t="shared" si="88"/>
        <v>4</v>
      </c>
      <c r="H1418">
        <v>194.67</v>
      </c>
      <c r="I1418" s="14">
        <f t="shared" si="89"/>
        <v>194.67</v>
      </c>
      <c r="J1418">
        <v>0.23</v>
      </c>
      <c r="K1418" s="7">
        <f t="shared" si="90"/>
        <v>0.23</v>
      </c>
      <c r="L1418" t="s">
        <v>1826</v>
      </c>
      <c r="M1418">
        <v>599.58359999999993</v>
      </c>
      <c r="N1418" s="14">
        <f t="shared" si="91"/>
        <v>778.44999999999993</v>
      </c>
      <c r="O1418" t="str">
        <f>VLOOKUP(E1418,Store_Dim!$A$1:$E$21,3,FALSE)</f>
        <v>North</v>
      </c>
    </row>
    <row r="1419" spans="1:15" x14ac:dyDescent="0.3">
      <c r="A1419" t="s">
        <v>3243</v>
      </c>
      <c r="B1419" s="2">
        <v>45304</v>
      </c>
      <c r="C1419" t="s">
        <v>221</v>
      </c>
      <c r="D1419" t="s">
        <v>1594</v>
      </c>
      <c r="E1419" t="s">
        <v>1757</v>
      </c>
      <c r="F1419">
        <v>2</v>
      </c>
      <c r="G1419">
        <f t="shared" si="88"/>
        <v>2</v>
      </c>
      <c r="H1419">
        <v>54.51</v>
      </c>
      <c r="I1419" s="14">
        <f t="shared" si="89"/>
        <v>54.51</v>
      </c>
      <c r="J1419">
        <v>7.0000000000000007E-2</v>
      </c>
      <c r="K1419" s="7">
        <f t="shared" si="90"/>
        <v>7.0000000000000007E-2</v>
      </c>
      <c r="L1419" t="s">
        <v>1824</v>
      </c>
      <c r="M1419">
        <v>101.3886</v>
      </c>
      <c r="N1419" s="14">
        <f t="shared" si="91"/>
        <v>108.95</v>
      </c>
      <c r="O1419" t="str">
        <f>VLOOKUP(E1419,Store_Dim!$A$1:$E$21,3,FALSE)</f>
        <v>North</v>
      </c>
    </row>
    <row r="1420" spans="1:15" x14ac:dyDescent="0.3">
      <c r="A1420" t="s">
        <v>3244</v>
      </c>
      <c r="B1420" s="2">
        <v>45557</v>
      </c>
      <c r="C1420" t="s">
        <v>278</v>
      </c>
      <c r="D1420" t="s">
        <v>1672</v>
      </c>
      <c r="E1420" t="s">
        <v>1792</v>
      </c>
      <c r="F1420">
        <v>4</v>
      </c>
      <c r="G1420">
        <f t="shared" si="88"/>
        <v>4</v>
      </c>
      <c r="H1420">
        <v>964</v>
      </c>
      <c r="I1420" s="14">
        <f t="shared" si="89"/>
        <v>964</v>
      </c>
      <c r="J1420">
        <v>0.14000000000000001</v>
      </c>
      <c r="K1420" s="7">
        <f t="shared" si="90"/>
        <v>0.14000000000000001</v>
      </c>
      <c r="L1420" t="s">
        <v>1826</v>
      </c>
      <c r="M1420">
        <v>3316.16</v>
      </c>
      <c r="N1420" s="14">
        <f t="shared" si="91"/>
        <v>3855.86</v>
      </c>
      <c r="O1420" t="str">
        <f>VLOOKUP(E1420,Store_Dim!$A$1:$E$21,3,FALSE)</f>
        <v>South</v>
      </c>
    </row>
    <row r="1421" spans="1:15" x14ac:dyDescent="0.3">
      <c r="A1421" t="s">
        <v>3245</v>
      </c>
      <c r="B1421" s="2">
        <v>45527</v>
      </c>
      <c r="C1421" t="s">
        <v>157</v>
      </c>
      <c r="D1421" t="s">
        <v>1726</v>
      </c>
      <c r="E1421" t="s">
        <v>1769</v>
      </c>
      <c r="F1421">
        <v>1</v>
      </c>
      <c r="G1421">
        <f t="shared" si="88"/>
        <v>1</v>
      </c>
      <c r="H1421">
        <v>170.12</v>
      </c>
      <c r="I1421" s="14">
        <f t="shared" si="89"/>
        <v>170.12</v>
      </c>
      <c r="J1421">
        <v>0.26</v>
      </c>
      <c r="K1421" s="7">
        <f t="shared" si="90"/>
        <v>0.26</v>
      </c>
      <c r="L1421" t="s">
        <v>1826</v>
      </c>
      <c r="M1421">
        <v>125.8888</v>
      </c>
      <c r="N1421" s="14">
        <f t="shared" si="91"/>
        <v>169.86</v>
      </c>
      <c r="O1421" t="str">
        <f>VLOOKUP(E1421,Store_Dim!$A$1:$E$21,3,FALSE)</f>
        <v>South</v>
      </c>
    </row>
    <row r="1422" spans="1:15" x14ac:dyDescent="0.3">
      <c r="A1422" t="s">
        <v>3246</v>
      </c>
      <c r="B1422" s="2">
        <v>45875</v>
      </c>
      <c r="C1422" t="s">
        <v>511</v>
      </c>
      <c r="D1422" t="s">
        <v>1654</v>
      </c>
      <c r="E1422" t="s">
        <v>1813</v>
      </c>
      <c r="F1422">
        <v>2</v>
      </c>
      <c r="G1422">
        <f t="shared" si="88"/>
        <v>2</v>
      </c>
      <c r="H1422">
        <v>664.5</v>
      </c>
      <c r="I1422" s="14">
        <f t="shared" si="89"/>
        <v>664.5</v>
      </c>
      <c r="J1422">
        <v>0.23</v>
      </c>
      <c r="K1422" s="7">
        <f t="shared" si="90"/>
        <v>0.23</v>
      </c>
      <c r="L1422" t="s">
        <v>1824</v>
      </c>
      <c r="M1422">
        <v>1023.33</v>
      </c>
      <c r="N1422" s="14">
        <f t="shared" si="91"/>
        <v>1328.77</v>
      </c>
      <c r="O1422" t="str">
        <f>VLOOKUP(E1422,Store_Dim!$A$1:$E$21,3,FALSE)</f>
        <v>East</v>
      </c>
    </row>
    <row r="1423" spans="1:15" x14ac:dyDescent="0.3">
      <c r="A1423" t="s">
        <v>3247</v>
      </c>
      <c r="B1423" s="2">
        <v>45936</v>
      </c>
      <c r="C1423" t="s">
        <v>1160</v>
      </c>
      <c r="D1423" t="s">
        <v>1638</v>
      </c>
      <c r="E1423" t="s">
        <v>1789</v>
      </c>
      <c r="F1423">
        <v>4</v>
      </c>
      <c r="G1423">
        <f t="shared" si="88"/>
        <v>4</v>
      </c>
      <c r="H1423">
        <v>557.51</v>
      </c>
      <c r="I1423" s="14">
        <f t="shared" si="89"/>
        <v>557.51</v>
      </c>
      <c r="J1423">
        <v>0.11</v>
      </c>
      <c r="K1423" s="7">
        <f t="shared" si="90"/>
        <v>0.11</v>
      </c>
      <c r="L1423" t="s">
        <v>1824</v>
      </c>
      <c r="M1423">
        <v>1984.7356</v>
      </c>
      <c r="N1423" s="14">
        <f t="shared" si="91"/>
        <v>2229.9299999999998</v>
      </c>
      <c r="O1423" t="str">
        <f>VLOOKUP(E1423,Store_Dim!$A$1:$E$21,3,FALSE)</f>
        <v>East</v>
      </c>
    </row>
    <row r="1424" spans="1:15" x14ac:dyDescent="0.3">
      <c r="A1424" t="s">
        <v>3248</v>
      </c>
      <c r="B1424" s="2">
        <v>45807</v>
      </c>
      <c r="C1424" t="s">
        <v>1238</v>
      </c>
      <c r="D1424" t="s">
        <v>1728</v>
      </c>
      <c r="E1424" t="s">
        <v>1757</v>
      </c>
      <c r="F1424">
        <v>2</v>
      </c>
      <c r="G1424">
        <f t="shared" si="88"/>
        <v>2</v>
      </c>
      <c r="H1424">
        <v>410</v>
      </c>
      <c r="I1424" s="14">
        <f t="shared" si="89"/>
        <v>410</v>
      </c>
      <c r="J1424">
        <v>0.13</v>
      </c>
      <c r="K1424" s="7">
        <f t="shared" si="90"/>
        <v>0.13</v>
      </c>
      <c r="L1424" t="s">
        <v>1829</v>
      </c>
      <c r="M1424">
        <v>713.4</v>
      </c>
      <c r="N1424" s="14">
        <f t="shared" si="91"/>
        <v>819.87</v>
      </c>
      <c r="O1424" t="str">
        <f>VLOOKUP(E1424,Store_Dim!$A$1:$E$21,3,FALSE)</f>
        <v>North</v>
      </c>
    </row>
    <row r="1425" spans="1:15" x14ac:dyDescent="0.3">
      <c r="A1425" t="s">
        <v>3249</v>
      </c>
      <c r="B1425" s="2">
        <v>45473</v>
      </c>
      <c r="C1425" t="s">
        <v>966</v>
      </c>
      <c r="D1425" t="s">
        <v>1714</v>
      </c>
      <c r="E1425" t="s">
        <v>1773</v>
      </c>
      <c r="F1425">
        <v>2</v>
      </c>
      <c r="G1425">
        <f t="shared" si="88"/>
        <v>2</v>
      </c>
      <c r="H1425">
        <v>879.93</v>
      </c>
      <c r="I1425" s="14">
        <f t="shared" si="89"/>
        <v>879.93</v>
      </c>
      <c r="J1425">
        <v>0.28999999999999998</v>
      </c>
      <c r="K1425" s="7">
        <f t="shared" si="90"/>
        <v>0.28999999999999998</v>
      </c>
      <c r="L1425" t="s">
        <v>1829</v>
      </c>
      <c r="M1425">
        <v>1249.5006000000001</v>
      </c>
      <c r="N1425" s="14">
        <f t="shared" si="91"/>
        <v>1759.57</v>
      </c>
      <c r="O1425" t="str">
        <f>VLOOKUP(E1425,Store_Dim!$A$1:$E$21,3,FALSE)</f>
        <v>North</v>
      </c>
    </row>
    <row r="1426" spans="1:15" x14ac:dyDescent="0.3">
      <c r="A1426" t="s">
        <v>3250</v>
      </c>
      <c r="B1426" s="2">
        <v>45664</v>
      </c>
      <c r="C1426" t="s">
        <v>40</v>
      </c>
      <c r="D1426" t="s">
        <v>1574</v>
      </c>
      <c r="E1426" t="s">
        <v>1810</v>
      </c>
      <c r="F1426">
        <v>1</v>
      </c>
      <c r="G1426">
        <f t="shared" si="88"/>
        <v>1</v>
      </c>
      <c r="H1426">
        <v>350.58</v>
      </c>
      <c r="I1426" s="14">
        <f t="shared" si="89"/>
        <v>350.58</v>
      </c>
      <c r="J1426">
        <v>0.03</v>
      </c>
      <c r="K1426" s="7">
        <f t="shared" si="90"/>
        <v>0.03</v>
      </c>
      <c r="L1426" t="s">
        <v>1829</v>
      </c>
      <c r="M1426">
        <v>340.06259999999997</v>
      </c>
      <c r="N1426" s="14">
        <f t="shared" si="91"/>
        <v>350.55</v>
      </c>
      <c r="O1426" t="str">
        <f>VLOOKUP(E1426,Store_Dim!$A$1:$E$21,3,FALSE)</f>
        <v>East</v>
      </c>
    </row>
    <row r="1427" spans="1:15" x14ac:dyDescent="0.3">
      <c r="A1427" t="s">
        <v>3251</v>
      </c>
      <c r="B1427" s="2">
        <v>45633</v>
      </c>
      <c r="C1427" t="s">
        <v>1098</v>
      </c>
      <c r="D1427" t="s">
        <v>1664</v>
      </c>
      <c r="E1427" t="s">
        <v>1766</v>
      </c>
      <c r="F1427">
        <v>4</v>
      </c>
      <c r="G1427">
        <f t="shared" si="88"/>
        <v>4</v>
      </c>
      <c r="H1427">
        <v>348.58</v>
      </c>
      <c r="I1427" s="14">
        <f t="shared" si="89"/>
        <v>348.58</v>
      </c>
      <c r="J1427">
        <v>0.16</v>
      </c>
      <c r="K1427" s="7">
        <f t="shared" si="90"/>
        <v>0.16</v>
      </c>
      <c r="L1427" t="s">
        <v>1824</v>
      </c>
      <c r="M1427">
        <v>1171.2288000000001</v>
      </c>
      <c r="N1427" s="14">
        <f t="shared" si="91"/>
        <v>1394.1599999999999</v>
      </c>
      <c r="O1427" t="str">
        <f>VLOOKUP(E1427,Store_Dim!$A$1:$E$21,3,FALSE)</f>
        <v>North</v>
      </c>
    </row>
    <row r="1428" spans="1:15" x14ac:dyDescent="0.3">
      <c r="A1428" t="s">
        <v>3252</v>
      </c>
      <c r="B1428" s="2">
        <v>45548</v>
      </c>
      <c r="C1428" t="s">
        <v>1417</v>
      </c>
      <c r="D1428" t="s">
        <v>1598</v>
      </c>
      <c r="E1428" t="s">
        <v>1766</v>
      </c>
      <c r="F1428">
        <v>3</v>
      </c>
      <c r="G1428">
        <f t="shared" si="88"/>
        <v>3</v>
      </c>
      <c r="H1428">
        <v>247.66</v>
      </c>
      <c r="I1428" s="14">
        <f t="shared" si="89"/>
        <v>247.66</v>
      </c>
      <c r="J1428">
        <v>0.02</v>
      </c>
      <c r="K1428" s="7">
        <f t="shared" si="90"/>
        <v>0.02</v>
      </c>
      <c r="L1428" t="s">
        <v>1829</v>
      </c>
      <c r="M1428">
        <v>728.12040000000002</v>
      </c>
      <c r="N1428" s="14">
        <f t="shared" si="91"/>
        <v>742.96</v>
      </c>
      <c r="O1428" t="str">
        <f>VLOOKUP(E1428,Store_Dim!$A$1:$E$21,3,FALSE)</f>
        <v>North</v>
      </c>
    </row>
    <row r="1429" spans="1:15" x14ac:dyDescent="0.3">
      <c r="A1429" t="s">
        <v>3253</v>
      </c>
      <c r="B1429" s="2">
        <v>45244</v>
      </c>
      <c r="C1429" t="s">
        <v>1211</v>
      </c>
      <c r="D1429" t="s">
        <v>1626</v>
      </c>
      <c r="E1429" t="s">
        <v>1801</v>
      </c>
      <c r="F1429">
        <v>3</v>
      </c>
      <c r="G1429">
        <f t="shared" si="88"/>
        <v>3</v>
      </c>
      <c r="H1429">
        <v>836.27</v>
      </c>
      <c r="I1429" s="14">
        <f t="shared" si="89"/>
        <v>836.27</v>
      </c>
      <c r="J1429">
        <v>0.16</v>
      </c>
      <c r="K1429" s="7">
        <f t="shared" si="90"/>
        <v>0.16</v>
      </c>
      <c r="L1429" t="s">
        <v>1824</v>
      </c>
      <c r="M1429">
        <v>2107.4004</v>
      </c>
      <c r="N1429" s="14">
        <f t="shared" si="91"/>
        <v>2508.65</v>
      </c>
      <c r="O1429" t="str">
        <f>VLOOKUP(E1429,Store_Dim!$A$1:$E$21,3,FALSE)</f>
        <v>North</v>
      </c>
    </row>
    <row r="1430" spans="1:15" x14ac:dyDescent="0.3">
      <c r="A1430" t="s">
        <v>3254</v>
      </c>
      <c r="B1430" s="2">
        <v>45753</v>
      </c>
      <c r="C1430" t="s">
        <v>640</v>
      </c>
      <c r="D1430" t="s">
        <v>1576</v>
      </c>
      <c r="E1430" t="s">
        <v>1789</v>
      </c>
      <c r="F1430">
        <v>3</v>
      </c>
      <c r="G1430">
        <f t="shared" si="88"/>
        <v>3</v>
      </c>
      <c r="H1430">
        <v>696.74</v>
      </c>
      <c r="I1430" s="14">
        <f t="shared" si="89"/>
        <v>696.74</v>
      </c>
      <c r="J1430">
        <v>0.13</v>
      </c>
      <c r="K1430" s="7">
        <f t="shared" si="90"/>
        <v>0.13</v>
      </c>
      <c r="L1430" t="s">
        <v>1829</v>
      </c>
      <c r="M1430">
        <v>1818.4914000000001</v>
      </c>
      <c r="N1430" s="14">
        <f t="shared" si="91"/>
        <v>2090.09</v>
      </c>
      <c r="O1430" t="str">
        <f>VLOOKUP(E1430,Store_Dim!$A$1:$E$21,3,FALSE)</f>
        <v>East</v>
      </c>
    </row>
    <row r="1431" spans="1:15" x14ac:dyDescent="0.3">
      <c r="A1431" t="s">
        <v>3255</v>
      </c>
      <c r="B1431" s="2">
        <v>45804</v>
      </c>
      <c r="C1431" t="s">
        <v>785</v>
      </c>
      <c r="D1431" t="s">
        <v>1736</v>
      </c>
      <c r="E1431" t="s">
        <v>1797</v>
      </c>
      <c r="F1431">
        <v>2</v>
      </c>
      <c r="G1431">
        <f t="shared" si="88"/>
        <v>2</v>
      </c>
      <c r="H1431">
        <v>822.59</v>
      </c>
      <c r="I1431" s="14">
        <f t="shared" si="89"/>
        <v>822.59</v>
      </c>
      <c r="J1431">
        <v>0.22</v>
      </c>
      <c r="K1431" s="7">
        <f t="shared" si="90"/>
        <v>0.22</v>
      </c>
      <c r="L1431" t="s">
        <v>1826</v>
      </c>
      <c r="M1431">
        <v>1283.2403999999999</v>
      </c>
      <c r="N1431" s="14">
        <f t="shared" si="91"/>
        <v>1644.96</v>
      </c>
      <c r="O1431" t="str">
        <f>VLOOKUP(E1431,Store_Dim!$A$1:$E$21,3,FALSE)</f>
        <v>East</v>
      </c>
    </row>
    <row r="1432" spans="1:15" x14ac:dyDescent="0.3">
      <c r="A1432" t="s">
        <v>3256</v>
      </c>
      <c r="B1432" s="2">
        <v>45263</v>
      </c>
      <c r="C1432" t="s">
        <v>719</v>
      </c>
      <c r="D1432" t="s">
        <v>1706</v>
      </c>
      <c r="E1432" t="s">
        <v>1761</v>
      </c>
      <c r="F1432">
        <v>1</v>
      </c>
      <c r="G1432">
        <f t="shared" si="88"/>
        <v>1</v>
      </c>
      <c r="H1432">
        <v>462.23</v>
      </c>
      <c r="I1432" s="14">
        <f t="shared" si="89"/>
        <v>462.23</v>
      </c>
      <c r="J1432">
        <v>0.3</v>
      </c>
      <c r="K1432" s="7">
        <f t="shared" si="90"/>
        <v>0.3</v>
      </c>
      <c r="L1432" t="s">
        <v>1826</v>
      </c>
      <c r="M1432">
        <v>323.56099999999998</v>
      </c>
      <c r="N1432" s="14">
        <f t="shared" si="91"/>
        <v>461.93</v>
      </c>
      <c r="O1432" t="str">
        <f>VLOOKUP(E1432,Store_Dim!$A$1:$E$21,3,FALSE)</f>
        <v>South</v>
      </c>
    </row>
    <row r="1433" spans="1:15" x14ac:dyDescent="0.3">
      <c r="A1433" t="s">
        <v>3257</v>
      </c>
      <c r="B1433" s="2">
        <v>45906</v>
      </c>
      <c r="C1433" t="s">
        <v>1383</v>
      </c>
      <c r="D1433" t="s">
        <v>1632</v>
      </c>
      <c r="E1433" t="s">
        <v>1807</v>
      </c>
      <c r="F1433">
        <v>1</v>
      </c>
      <c r="G1433">
        <f t="shared" si="88"/>
        <v>1</v>
      </c>
      <c r="H1433">
        <v>361.09</v>
      </c>
      <c r="I1433" s="14">
        <f t="shared" si="89"/>
        <v>361.09</v>
      </c>
      <c r="J1433">
        <v>0.06</v>
      </c>
      <c r="K1433" s="7">
        <f t="shared" si="90"/>
        <v>0.06</v>
      </c>
      <c r="L1433" t="s">
        <v>1826</v>
      </c>
      <c r="M1433">
        <v>339.42459999999988</v>
      </c>
      <c r="N1433" s="14">
        <f t="shared" si="91"/>
        <v>361.03</v>
      </c>
      <c r="O1433" t="str">
        <f>VLOOKUP(E1433,Store_Dim!$A$1:$E$21,3,FALSE)</f>
        <v>North</v>
      </c>
    </row>
    <row r="1434" spans="1:15" x14ac:dyDescent="0.3">
      <c r="A1434" t="s">
        <v>3258</v>
      </c>
      <c r="B1434" s="2">
        <v>45243</v>
      </c>
      <c r="C1434" t="s">
        <v>1196</v>
      </c>
      <c r="D1434" t="s">
        <v>1694</v>
      </c>
      <c r="E1434" t="s">
        <v>1813</v>
      </c>
      <c r="F1434">
        <v>3</v>
      </c>
      <c r="G1434">
        <f t="shared" si="88"/>
        <v>3</v>
      </c>
      <c r="H1434">
        <v>59.37</v>
      </c>
      <c r="I1434" s="14">
        <f t="shared" si="89"/>
        <v>59.37</v>
      </c>
      <c r="J1434">
        <v>0.03</v>
      </c>
      <c r="K1434" s="7">
        <f t="shared" si="90"/>
        <v>0.03</v>
      </c>
      <c r="L1434" t="s">
        <v>1826</v>
      </c>
      <c r="M1434">
        <v>172.76669999999999</v>
      </c>
      <c r="N1434" s="14">
        <f t="shared" si="91"/>
        <v>178.07999999999998</v>
      </c>
      <c r="O1434" t="str">
        <f>VLOOKUP(E1434,Store_Dim!$A$1:$E$21,3,FALSE)</f>
        <v>East</v>
      </c>
    </row>
    <row r="1435" spans="1:15" x14ac:dyDescent="0.3">
      <c r="A1435" t="s">
        <v>3259</v>
      </c>
      <c r="B1435" s="2">
        <v>45686</v>
      </c>
      <c r="C1435" t="s">
        <v>144</v>
      </c>
      <c r="D1435" t="s">
        <v>1628</v>
      </c>
      <c r="E1435" t="s">
        <v>1757</v>
      </c>
      <c r="F1435">
        <v>3</v>
      </c>
      <c r="G1435">
        <f t="shared" si="88"/>
        <v>3</v>
      </c>
      <c r="H1435">
        <v>765.21</v>
      </c>
      <c r="I1435" s="14">
        <f t="shared" si="89"/>
        <v>765.21</v>
      </c>
      <c r="J1435">
        <v>0.14000000000000001</v>
      </c>
      <c r="K1435" s="7">
        <f t="shared" si="90"/>
        <v>0.14000000000000001</v>
      </c>
      <c r="L1435" t="s">
        <v>1829</v>
      </c>
      <c r="M1435">
        <v>1974.2418</v>
      </c>
      <c r="N1435" s="14">
        <f t="shared" si="91"/>
        <v>2295.4900000000002</v>
      </c>
      <c r="O1435" t="str">
        <f>VLOOKUP(E1435,Store_Dim!$A$1:$E$21,3,FALSE)</f>
        <v>North</v>
      </c>
    </row>
    <row r="1436" spans="1:15" x14ac:dyDescent="0.3">
      <c r="A1436" t="s">
        <v>3260</v>
      </c>
      <c r="B1436" s="2">
        <v>45472</v>
      </c>
      <c r="C1436" t="s">
        <v>779</v>
      </c>
      <c r="D1436" t="s">
        <v>1612</v>
      </c>
      <c r="E1436" t="s">
        <v>1794</v>
      </c>
      <c r="F1436">
        <v>4</v>
      </c>
      <c r="G1436">
        <f t="shared" si="88"/>
        <v>4</v>
      </c>
      <c r="H1436">
        <v>303.56</v>
      </c>
      <c r="I1436" s="14">
        <f t="shared" si="89"/>
        <v>303.56</v>
      </c>
      <c r="J1436">
        <v>0.2</v>
      </c>
      <c r="K1436" s="7">
        <f t="shared" si="90"/>
        <v>0.2</v>
      </c>
      <c r="L1436" t="s">
        <v>1829</v>
      </c>
      <c r="M1436">
        <v>971.39200000000005</v>
      </c>
      <c r="N1436" s="14">
        <f t="shared" si="91"/>
        <v>1214.04</v>
      </c>
      <c r="O1436" t="str">
        <f>VLOOKUP(E1436,Store_Dim!$A$1:$E$21,3,FALSE)</f>
        <v>North</v>
      </c>
    </row>
    <row r="1437" spans="1:15" x14ac:dyDescent="0.3">
      <c r="A1437" t="s">
        <v>3261</v>
      </c>
      <c r="B1437" s="2">
        <v>45779</v>
      </c>
      <c r="C1437" t="s">
        <v>1371</v>
      </c>
      <c r="D1437" t="s">
        <v>1602</v>
      </c>
      <c r="E1437" t="s">
        <v>1752</v>
      </c>
      <c r="F1437">
        <v>1</v>
      </c>
      <c r="G1437">
        <f t="shared" si="88"/>
        <v>1</v>
      </c>
      <c r="H1437">
        <v>640.92999999999995</v>
      </c>
      <c r="I1437" s="14">
        <f t="shared" si="89"/>
        <v>640.92999999999995</v>
      </c>
      <c r="J1437">
        <v>0.19</v>
      </c>
      <c r="K1437" s="7">
        <f t="shared" si="90"/>
        <v>0.19</v>
      </c>
      <c r="L1437" t="s">
        <v>1826</v>
      </c>
      <c r="M1437">
        <v>519.15329999999994</v>
      </c>
      <c r="N1437" s="14">
        <f t="shared" si="91"/>
        <v>640.7399999999999</v>
      </c>
      <c r="O1437" t="str">
        <f>VLOOKUP(E1437,Store_Dim!$A$1:$E$21,3,FALSE)</f>
        <v>East</v>
      </c>
    </row>
    <row r="1438" spans="1:15" x14ac:dyDescent="0.3">
      <c r="A1438" t="s">
        <v>3262</v>
      </c>
      <c r="B1438" s="2">
        <v>45830</v>
      </c>
      <c r="C1438" t="s">
        <v>576</v>
      </c>
      <c r="D1438" t="s">
        <v>1720</v>
      </c>
      <c r="E1438" t="s">
        <v>1789</v>
      </c>
      <c r="F1438">
        <v>2</v>
      </c>
      <c r="G1438">
        <f t="shared" si="88"/>
        <v>2</v>
      </c>
      <c r="H1438">
        <v>611.25</v>
      </c>
      <c r="I1438" s="14">
        <f t="shared" si="89"/>
        <v>611.25</v>
      </c>
      <c r="J1438">
        <v>0.22</v>
      </c>
      <c r="K1438" s="7">
        <f t="shared" si="90"/>
        <v>0.22</v>
      </c>
      <c r="L1438" t="s">
        <v>1824</v>
      </c>
      <c r="M1438">
        <v>953.55000000000007</v>
      </c>
      <c r="N1438" s="14">
        <f t="shared" si="91"/>
        <v>1222.28</v>
      </c>
      <c r="O1438" t="str">
        <f>VLOOKUP(E1438,Store_Dim!$A$1:$E$21,3,FALSE)</f>
        <v>East</v>
      </c>
    </row>
    <row r="1439" spans="1:15" x14ac:dyDescent="0.3">
      <c r="A1439" t="s">
        <v>3263</v>
      </c>
      <c r="B1439" s="2">
        <v>45756</v>
      </c>
      <c r="C1439" t="s">
        <v>1422</v>
      </c>
      <c r="D1439" t="s">
        <v>1680</v>
      </c>
      <c r="E1439" t="s">
        <v>1757</v>
      </c>
      <c r="F1439">
        <v>1</v>
      </c>
      <c r="G1439">
        <f t="shared" si="88"/>
        <v>1</v>
      </c>
      <c r="H1439">
        <v>209.93</v>
      </c>
      <c r="I1439" s="14">
        <f t="shared" si="89"/>
        <v>209.93</v>
      </c>
      <c r="J1439">
        <v>0.21</v>
      </c>
      <c r="K1439" s="7">
        <f t="shared" si="90"/>
        <v>0.21</v>
      </c>
      <c r="L1439" t="s">
        <v>1824</v>
      </c>
      <c r="M1439">
        <v>165.84469999999999</v>
      </c>
      <c r="N1439" s="14">
        <f t="shared" si="91"/>
        <v>209.72</v>
      </c>
      <c r="O1439" t="str">
        <f>VLOOKUP(E1439,Store_Dim!$A$1:$E$21,3,FALSE)</f>
        <v>North</v>
      </c>
    </row>
    <row r="1440" spans="1:15" x14ac:dyDescent="0.3">
      <c r="A1440" t="s">
        <v>3264</v>
      </c>
      <c r="B1440" s="2">
        <v>45847</v>
      </c>
      <c r="C1440" t="s">
        <v>387</v>
      </c>
      <c r="D1440" t="s">
        <v>1746</v>
      </c>
      <c r="E1440" t="s">
        <v>1789</v>
      </c>
      <c r="F1440">
        <v>3</v>
      </c>
      <c r="G1440">
        <f t="shared" si="88"/>
        <v>3</v>
      </c>
      <c r="H1440">
        <v>130.38999999999999</v>
      </c>
      <c r="I1440" s="14">
        <f t="shared" si="89"/>
        <v>130.38999999999999</v>
      </c>
      <c r="J1440">
        <v>0.24</v>
      </c>
      <c r="K1440" s="7">
        <f t="shared" si="90"/>
        <v>0.24</v>
      </c>
      <c r="L1440" t="s">
        <v>1826</v>
      </c>
      <c r="M1440">
        <v>297.28919999999999</v>
      </c>
      <c r="N1440" s="14">
        <f t="shared" si="91"/>
        <v>390.92999999999995</v>
      </c>
      <c r="O1440" t="str">
        <f>VLOOKUP(E1440,Store_Dim!$A$1:$E$21,3,FALSE)</f>
        <v>East</v>
      </c>
    </row>
    <row r="1441" spans="1:15" x14ac:dyDescent="0.3">
      <c r="A1441" t="s">
        <v>3265</v>
      </c>
      <c r="B1441" s="2">
        <v>45322</v>
      </c>
      <c r="C1441" t="s">
        <v>923</v>
      </c>
      <c r="D1441" t="s">
        <v>1734</v>
      </c>
      <c r="E1441" t="s">
        <v>1779</v>
      </c>
      <c r="F1441">
        <v>2</v>
      </c>
      <c r="G1441">
        <f t="shared" si="88"/>
        <v>2</v>
      </c>
      <c r="H1441">
        <v>846.18</v>
      </c>
      <c r="I1441" s="14">
        <f t="shared" si="89"/>
        <v>846.18</v>
      </c>
      <c r="J1441">
        <v>0.1</v>
      </c>
      <c r="K1441" s="7">
        <f t="shared" si="90"/>
        <v>0.1</v>
      </c>
      <c r="L1441" t="s">
        <v>1829</v>
      </c>
      <c r="M1441">
        <v>1523.124</v>
      </c>
      <c r="N1441" s="14">
        <f t="shared" si="91"/>
        <v>1692.26</v>
      </c>
      <c r="O1441" t="str">
        <f>VLOOKUP(E1441,Store_Dim!$A$1:$E$21,3,FALSE)</f>
        <v>South</v>
      </c>
    </row>
    <row r="1442" spans="1:15" x14ac:dyDescent="0.3">
      <c r="A1442" t="s">
        <v>3266</v>
      </c>
      <c r="B1442" s="2">
        <v>45829</v>
      </c>
      <c r="C1442" t="s">
        <v>1109</v>
      </c>
      <c r="D1442" t="s">
        <v>1688</v>
      </c>
      <c r="E1442" t="s">
        <v>1799</v>
      </c>
      <c r="F1442">
        <v>2</v>
      </c>
      <c r="G1442">
        <f t="shared" si="88"/>
        <v>2</v>
      </c>
      <c r="H1442">
        <v>424.53</v>
      </c>
      <c r="I1442" s="14">
        <f t="shared" si="89"/>
        <v>424.53</v>
      </c>
      <c r="J1442">
        <v>0.14000000000000001</v>
      </c>
      <c r="K1442" s="7">
        <f t="shared" si="90"/>
        <v>0.14000000000000001</v>
      </c>
      <c r="L1442" t="s">
        <v>1829</v>
      </c>
      <c r="M1442">
        <v>730.19159999999999</v>
      </c>
      <c r="N1442" s="14">
        <f t="shared" si="91"/>
        <v>848.92</v>
      </c>
      <c r="O1442" t="str">
        <f>VLOOKUP(E1442,Store_Dim!$A$1:$E$21,3,FALSE)</f>
        <v>South</v>
      </c>
    </row>
    <row r="1443" spans="1:15" x14ac:dyDescent="0.3">
      <c r="A1443" t="s">
        <v>3267</v>
      </c>
      <c r="B1443" s="2">
        <v>45539</v>
      </c>
      <c r="C1443" t="s">
        <v>824</v>
      </c>
      <c r="D1443" t="s">
        <v>1724</v>
      </c>
      <c r="E1443" t="s">
        <v>1799</v>
      </c>
      <c r="F1443">
        <v>4</v>
      </c>
      <c r="G1443">
        <f t="shared" si="88"/>
        <v>4</v>
      </c>
      <c r="H1443">
        <v>450.42</v>
      </c>
      <c r="I1443" s="14">
        <f t="shared" si="89"/>
        <v>450.42</v>
      </c>
      <c r="J1443">
        <v>0.08</v>
      </c>
      <c r="K1443" s="7">
        <f t="shared" si="90"/>
        <v>0.08</v>
      </c>
      <c r="L1443" t="s">
        <v>1829</v>
      </c>
      <c r="M1443">
        <v>1657.5455999999999</v>
      </c>
      <c r="N1443" s="14">
        <f t="shared" si="91"/>
        <v>1801.6000000000001</v>
      </c>
      <c r="O1443" t="str">
        <f>VLOOKUP(E1443,Store_Dim!$A$1:$E$21,3,FALSE)</f>
        <v>South</v>
      </c>
    </row>
    <row r="1444" spans="1:15" x14ac:dyDescent="0.3">
      <c r="A1444" t="s">
        <v>3268</v>
      </c>
      <c r="B1444" s="2">
        <v>45893</v>
      </c>
      <c r="C1444" t="s">
        <v>523</v>
      </c>
      <c r="D1444" t="s">
        <v>1600</v>
      </c>
      <c r="E1444" t="s">
        <v>1786</v>
      </c>
      <c r="F1444">
        <v>4</v>
      </c>
      <c r="G1444">
        <f t="shared" si="88"/>
        <v>4</v>
      </c>
      <c r="H1444">
        <v>896.91</v>
      </c>
      <c r="I1444" s="14">
        <f t="shared" si="89"/>
        <v>896.91</v>
      </c>
      <c r="J1444">
        <v>0.1</v>
      </c>
      <c r="K1444" s="7">
        <f t="shared" si="90"/>
        <v>0.1</v>
      </c>
      <c r="L1444" t="s">
        <v>1824</v>
      </c>
      <c r="M1444">
        <v>3228.8760000000002</v>
      </c>
      <c r="N1444" s="14">
        <f t="shared" si="91"/>
        <v>3587.54</v>
      </c>
      <c r="O1444" t="str">
        <f>VLOOKUP(E1444,Store_Dim!$A$1:$E$21,3,FALSE)</f>
        <v>South</v>
      </c>
    </row>
    <row r="1445" spans="1:15" x14ac:dyDescent="0.3">
      <c r="A1445" t="s">
        <v>3269</v>
      </c>
      <c r="B1445" s="2">
        <v>45814</v>
      </c>
      <c r="C1445" t="s">
        <v>1492</v>
      </c>
      <c r="D1445" t="s">
        <v>1742</v>
      </c>
      <c r="E1445" t="s">
        <v>1789</v>
      </c>
      <c r="F1445">
        <v>3</v>
      </c>
      <c r="G1445">
        <f t="shared" si="88"/>
        <v>3</v>
      </c>
      <c r="H1445">
        <v>679.38</v>
      </c>
      <c r="I1445" s="14">
        <f t="shared" si="89"/>
        <v>679.38</v>
      </c>
      <c r="J1445">
        <v>0.3</v>
      </c>
      <c r="K1445" s="7">
        <f t="shared" si="90"/>
        <v>0.3</v>
      </c>
      <c r="L1445" t="s">
        <v>1829</v>
      </c>
      <c r="M1445">
        <v>1426.6980000000001</v>
      </c>
      <c r="N1445" s="14">
        <f t="shared" si="91"/>
        <v>2037.84</v>
      </c>
      <c r="O1445" t="str">
        <f>VLOOKUP(E1445,Store_Dim!$A$1:$E$21,3,FALSE)</f>
        <v>East</v>
      </c>
    </row>
    <row r="1446" spans="1:15" x14ac:dyDescent="0.3">
      <c r="A1446" t="s">
        <v>3270</v>
      </c>
      <c r="B1446" s="2">
        <v>45571</v>
      </c>
      <c r="C1446" t="s">
        <v>75</v>
      </c>
      <c r="D1446" t="s">
        <v>1708</v>
      </c>
      <c r="E1446" t="s">
        <v>1804</v>
      </c>
      <c r="F1446">
        <v>3</v>
      </c>
      <c r="G1446">
        <f t="shared" si="88"/>
        <v>3</v>
      </c>
      <c r="H1446">
        <v>483.63</v>
      </c>
      <c r="I1446" s="14">
        <f t="shared" si="89"/>
        <v>483.63</v>
      </c>
      <c r="J1446">
        <v>0</v>
      </c>
      <c r="K1446" s="7">
        <f t="shared" si="90"/>
        <v>0</v>
      </c>
      <c r="L1446" t="s">
        <v>1824</v>
      </c>
      <c r="M1446">
        <v>1450.89</v>
      </c>
      <c r="N1446" s="14">
        <f t="shared" si="91"/>
        <v>1450.8899999999999</v>
      </c>
      <c r="O1446" t="str">
        <f>VLOOKUP(E1446,Store_Dim!$A$1:$E$21,3,FALSE)</f>
        <v>West</v>
      </c>
    </row>
    <row r="1447" spans="1:15" x14ac:dyDescent="0.3">
      <c r="A1447" t="s">
        <v>3271</v>
      </c>
      <c r="B1447" s="2">
        <v>45542</v>
      </c>
      <c r="C1447" t="s">
        <v>124</v>
      </c>
      <c r="D1447" t="s">
        <v>1626</v>
      </c>
      <c r="E1447" t="s">
        <v>1752</v>
      </c>
      <c r="F1447">
        <v>3</v>
      </c>
      <c r="G1447">
        <f t="shared" si="88"/>
        <v>3</v>
      </c>
      <c r="H1447">
        <v>158.27000000000001</v>
      </c>
      <c r="I1447" s="14">
        <f t="shared" si="89"/>
        <v>158.27000000000001</v>
      </c>
      <c r="J1447">
        <v>0.24</v>
      </c>
      <c r="K1447" s="7">
        <f t="shared" si="90"/>
        <v>0.24</v>
      </c>
      <c r="L1447" t="s">
        <v>1829</v>
      </c>
      <c r="M1447">
        <v>360.85559999999998</v>
      </c>
      <c r="N1447" s="14">
        <f t="shared" si="91"/>
        <v>474.57000000000005</v>
      </c>
      <c r="O1447" t="str">
        <f>VLOOKUP(E1447,Store_Dim!$A$1:$E$21,3,FALSE)</f>
        <v>East</v>
      </c>
    </row>
    <row r="1448" spans="1:15" x14ac:dyDescent="0.3">
      <c r="A1448" t="s">
        <v>3272</v>
      </c>
      <c r="B1448" s="2">
        <v>45758</v>
      </c>
      <c r="C1448" t="s">
        <v>402</v>
      </c>
      <c r="D1448" t="s">
        <v>1549</v>
      </c>
      <c r="E1448" t="s">
        <v>1801</v>
      </c>
      <c r="F1448">
        <v>4</v>
      </c>
      <c r="G1448">
        <f t="shared" si="88"/>
        <v>4</v>
      </c>
      <c r="H1448">
        <v>601.5</v>
      </c>
      <c r="I1448" s="14">
        <f t="shared" si="89"/>
        <v>601.5</v>
      </c>
      <c r="J1448">
        <v>0.18</v>
      </c>
      <c r="K1448" s="7">
        <f t="shared" si="90"/>
        <v>0.18</v>
      </c>
      <c r="L1448" t="s">
        <v>1824</v>
      </c>
      <c r="M1448">
        <v>1972.92</v>
      </c>
      <c r="N1448" s="14">
        <f t="shared" si="91"/>
        <v>2405.8200000000002</v>
      </c>
      <c r="O1448" t="str">
        <f>VLOOKUP(E1448,Store_Dim!$A$1:$E$21,3,FALSE)</f>
        <v>North</v>
      </c>
    </row>
    <row r="1449" spans="1:15" x14ac:dyDescent="0.3">
      <c r="A1449" t="s">
        <v>3273</v>
      </c>
      <c r="B1449" s="2">
        <v>45709</v>
      </c>
      <c r="C1449" t="s">
        <v>255</v>
      </c>
      <c r="D1449" t="s">
        <v>1610</v>
      </c>
      <c r="E1449" t="s">
        <v>1810</v>
      </c>
      <c r="F1449">
        <v>2</v>
      </c>
      <c r="G1449">
        <f t="shared" si="88"/>
        <v>2</v>
      </c>
      <c r="H1449">
        <v>46.39</v>
      </c>
      <c r="I1449" s="14">
        <f t="shared" si="89"/>
        <v>46.39</v>
      </c>
      <c r="J1449">
        <v>7.0000000000000007E-2</v>
      </c>
      <c r="K1449" s="7">
        <f t="shared" si="90"/>
        <v>7.0000000000000007E-2</v>
      </c>
      <c r="L1449" t="s">
        <v>1824</v>
      </c>
      <c r="M1449">
        <v>86.285399999999996</v>
      </c>
      <c r="N1449" s="14">
        <f t="shared" si="91"/>
        <v>92.710000000000008</v>
      </c>
      <c r="O1449" t="str">
        <f>VLOOKUP(E1449,Store_Dim!$A$1:$E$21,3,FALSE)</f>
        <v>East</v>
      </c>
    </row>
    <row r="1450" spans="1:15" x14ac:dyDescent="0.3">
      <c r="A1450" t="s">
        <v>3274</v>
      </c>
      <c r="B1450" s="2">
        <v>45587</v>
      </c>
      <c r="C1450" t="s">
        <v>414</v>
      </c>
      <c r="D1450" t="s">
        <v>1712</v>
      </c>
      <c r="E1450" t="s">
        <v>1782</v>
      </c>
      <c r="F1450">
        <v>4</v>
      </c>
      <c r="G1450">
        <f t="shared" si="88"/>
        <v>4</v>
      </c>
      <c r="H1450">
        <v>892.28</v>
      </c>
      <c r="I1450" s="14">
        <f t="shared" si="89"/>
        <v>892.28</v>
      </c>
      <c r="J1450">
        <v>0.23</v>
      </c>
      <c r="K1450" s="7">
        <f t="shared" si="90"/>
        <v>0.23</v>
      </c>
      <c r="L1450" t="s">
        <v>1824</v>
      </c>
      <c r="M1450">
        <v>2748.2224000000001</v>
      </c>
      <c r="N1450" s="14">
        <f t="shared" si="91"/>
        <v>3568.89</v>
      </c>
      <c r="O1450" t="str">
        <f>VLOOKUP(E1450,Store_Dim!$A$1:$E$21,3,FALSE)</f>
        <v>West</v>
      </c>
    </row>
    <row r="1451" spans="1:15" x14ac:dyDescent="0.3">
      <c r="A1451" t="s">
        <v>3275</v>
      </c>
      <c r="B1451" s="2">
        <v>45494</v>
      </c>
      <c r="C1451" t="s">
        <v>716</v>
      </c>
      <c r="D1451" t="s">
        <v>1568</v>
      </c>
      <c r="E1451" t="s">
        <v>1779</v>
      </c>
      <c r="F1451">
        <v>2</v>
      </c>
      <c r="G1451">
        <f t="shared" si="88"/>
        <v>2</v>
      </c>
      <c r="H1451">
        <v>164.23</v>
      </c>
      <c r="I1451" s="14">
        <f t="shared" si="89"/>
        <v>164.23</v>
      </c>
      <c r="J1451">
        <v>0.17</v>
      </c>
      <c r="K1451" s="7">
        <f t="shared" si="90"/>
        <v>0.17</v>
      </c>
      <c r="L1451" t="s">
        <v>1824</v>
      </c>
      <c r="M1451">
        <v>272.62180000000001</v>
      </c>
      <c r="N1451" s="14">
        <f t="shared" si="91"/>
        <v>328.28999999999996</v>
      </c>
      <c r="O1451" t="str">
        <f>VLOOKUP(E1451,Store_Dim!$A$1:$E$21,3,FALSE)</f>
        <v>South</v>
      </c>
    </row>
    <row r="1452" spans="1:15" x14ac:dyDescent="0.3">
      <c r="A1452" t="s">
        <v>3276</v>
      </c>
      <c r="B1452" s="2">
        <v>45305</v>
      </c>
      <c r="C1452" t="s">
        <v>1397</v>
      </c>
      <c r="D1452" t="s">
        <v>1565</v>
      </c>
      <c r="E1452" t="s">
        <v>1779</v>
      </c>
      <c r="F1452">
        <v>1</v>
      </c>
      <c r="G1452">
        <f t="shared" si="88"/>
        <v>1</v>
      </c>
      <c r="H1452">
        <v>484.23</v>
      </c>
      <c r="I1452" s="14">
        <f t="shared" si="89"/>
        <v>484.23</v>
      </c>
      <c r="J1452">
        <v>0.12</v>
      </c>
      <c r="K1452" s="7">
        <f t="shared" si="90"/>
        <v>0.12</v>
      </c>
      <c r="L1452" t="s">
        <v>1829</v>
      </c>
      <c r="M1452">
        <v>426.12240000000003</v>
      </c>
      <c r="N1452" s="14">
        <f t="shared" si="91"/>
        <v>484.11</v>
      </c>
      <c r="O1452" t="str">
        <f>VLOOKUP(E1452,Store_Dim!$A$1:$E$21,3,FALSE)</f>
        <v>South</v>
      </c>
    </row>
    <row r="1453" spans="1:15" x14ac:dyDescent="0.3">
      <c r="A1453" t="s">
        <v>3277</v>
      </c>
      <c r="B1453" s="2">
        <v>45383</v>
      </c>
      <c r="C1453" t="s">
        <v>32</v>
      </c>
      <c r="D1453" t="s">
        <v>1618</v>
      </c>
      <c r="E1453" t="s">
        <v>1810</v>
      </c>
      <c r="F1453">
        <v>3</v>
      </c>
      <c r="G1453">
        <f t="shared" si="88"/>
        <v>3</v>
      </c>
      <c r="H1453">
        <v>341.51</v>
      </c>
      <c r="I1453" s="14">
        <f t="shared" si="89"/>
        <v>341.51</v>
      </c>
      <c r="J1453">
        <v>0.22</v>
      </c>
      <c r="K1453" s="7">
        <f t="shared" si="90"/>
        <v>0.22</v>
      </c>
      <c r="L1453" t="s">
        <v>1829</v>
      </c>
      <c r="M1453">
        <v>799.13340000000005</v>
      </c>
      <c r="N1453" s="14">
        <f t="shared" si="91"/>
        <v>1024.31</v>
      </c>
      <c r="O1453" t="str">
        <f>VLOOKUP(E1453,Store_Dim!$A$1:$E$21,3,FALSE)</f>
        <v>East</v>
      </c>
    </row>
    <row r="1454" spans="1:15" x14ac:dyDescent="0.3">
      <c r="A1454" t="s">
        <v>3278</v>
      </c>
      <c r="B1454" s="2">
        <v>45788</v>
      </c>
      <c r="C1454" t="s">
        <v>384</v>
      </c>
      <c r="D1454" t="s">
        <v>1744</v>
      </c>
      <c r="E1454" t="s">
        <v>1797</v>
      </c>
      <c r="F1454">
        <v>3</v>
      </c>
      <c r="G1454">
        <f t="shared" si="88"/>
        <v>3</v>
      </c>
      <c r="H1454">
        <v>758.87</v>
      </c>
      <c r="I1454" s="14">
        <f t="shared" si="89"/>
        <v>758.87</v>
      </c>
      <c r="J1454">
        <v>0.11</v>
      </c>
      <c r="K1454" s="7">
        <f t="shared" si="90"/>
        <v>0.11</v>
      </c>
      <c r="L1454" t="s">
        <v>1826</v>
      </c>
      <c r="M1454">
        <v>2026.1829</v>
      </c>
      <c r="N1454" s="14">
        <f t="shared" si="91"/>
        <v>2276.5</v>
      </c>
      <c r="O1454" t="str">
        <f>VLOOKUP(E1454,Store_Dim!$A$1:$E$21,3,FALSE)</f>
        <v>East</v>
      </c>
    </row>
    <row r="1455" spans="1:15" x14ac:dyDescent="0.3">
      <c r="A1455" t="s">
        <v>3279</v>
      </c>
      <c r="B1455" s="2">
        <v>45855</v>
      </c>
      <c r="C1455" t="s">
        <v>1449</v>
      </c>
      <c r="D1455" t="s">
        <v>1660</v>
      </c>
      <c r="E1455" t="s">
        <v>1794</v>
      </c>
      <c r="F1455">
        <v>3</v>
      </c>
      <c r="G1455">
        <f t="shared" si="88"/>
        <v>3</v>
      </c>
      <c r="H1455">
        <v>560.52</v>
      </c>
      <c r="I1455" s="14">
        <f t="shared" si="89"/>
        <v>560.52</v>
      </c>
      <c r="J1455">
        <v>0.17</v>
      </c>
      <c r="K1455" s="7">
        <f t="shared" si="90"/>
        <v>0.17</v>
      </c>
      <c r="L1455" t="s">
        <v>1824</v>
      </c>
      <c r="M1455">
        <v>1395.6948</v>
      </c>
      <c r="N1455" s="14">
        <f t="shared" si="91"/>
        <v>1681.3899999999999</v>
      </c>
      <c r="O1455" t="str">
        <f>VLOOKUP(E1455,Store_Dim!$A$1:$E$21,3,FALSE)</f>
        <v>North</v>
      </c>
    </row>
    <row r="1456" spans="1:15" x14ac:dyDescent="0.3">
      <c r="A1456" t="s">
        <v>3280</v>
      </c>
      <c r="B1456" s="2">
        <v>45533</v>
      </c>
      <c r="C1456" t="s">
        <v>1101</v>
      </c>
      <c r="D1456" t="s">
        <v>1740</v>
      </c>
      <c r="E1456" t="s">
        <v>1807</v>
      </c>
      <c r="F1456">
        <v>2</v>
      </c>
      <c r="G1456">
        <f t="shared" si="88"/>
        <v>2</v>
      </c>
      <c r="H1456">
        <v>977.18</v>
      </c>
      <c r="I1456" s="14">
        <f t="shared" si="89"/>
        <v>977.18</v>
      </c>
      <c r="J1456">
        <v>0.19</v>
      </c>
      <c r="K1456" s="7">
        <f t="shared" si="90"/>
        <v>0.19</v>
      </c>
      <c r="L1456" t="s">
        <v>1824</v>
      </c>
      <c r="M1456">
        <v>1583.0316</v>
      </c>
      <c r="N1456" s="14">
        <f t="shared" si="91"/>
        <v>1954.1699999999998</v>
      </c>
      <c r="O1456" t="str">
        <f>VLOOKUP(E1456,Store_Dim!$A$1:$E$21,3,FALSE)</f>
        <v>North</v>
      </c>
    </row>
    <row r="1457" spans="1:15" x14ac:dyDescent="0.3">
      <c r="A1457" t="s">
        <v>3281</v>
      </c>
      <c r="B1457" s="2">
        <v>45763</v>
      </c>
      <c r="C1457" t="s">
        <v>758</v>
      </c>
      <c r="D1457" t="s">
        <v>1580</v>
      </c>
      <c r="E1457" t="s">
        <v>1799</v>
      </c>
      <c r="F1457">
        <v>4</v>
      </c>
      <c r="G1457">
        <f t="shared" si="88"/>
        <v>4</v>
      </c>
      <c r="H1457">
        <v>761.35</v>
      </c>
      <c r="I1457" s="14">
        <f t="shared" si="89"/>
        <v>761.35</v>
      </c>
      <c r="J1457">
        <v>0.08</v>
      </c>
      <c r="K1457" s="7">
        <f t="shared" si="90"/>
        <v>0.08</v>
      </c>
      <c r="L1457" t="s">
        <v>1824</v>
      </c>
      <c r="M1457">
        <v>2801.768</v>
      </c>
      <c r="N1457" s="14">
        <f t="shared" si="91"/>
        <v>3045.32</v>
      </c>
      <c r="O1457" t="str">
        <f>VLOOKUP(E1457,Store_Dim!$A$1:$E$21,3,FALSE)</f>
        <v>South</v>
      </c>
    </row>
    <row r="1458" spans="1:15" x14ac:dyDescent="0.3">
      <c r="A1458" t="s">
        <v>3282</v>
      </c>
      <c r="B1458" s="2">
        <v>45900</v>
      </c>
      <c r="C1458" t="s">
        <v>592</v>
      </c>
      <c r="D1458" t="s">
        <v>1682</v>
      </c>
      <c r="E1458" t="s">
        <v>1810</v>
      </c>
      <c r="F1458">
        <v>2</v>
      </c>
      <c r="G1458">
        <f t="shared" si="88"/>
        <v>2</v>
      </c>
      <c r="H1458">
        <v>947.56</v>
      </c>
      <c r="I1458" s="14">
        <f t="shared" si="89"/>
        <v>947.56</v>
      </c>
      <c r="J1458">
        <v>0.02</v>
      </c>
      <c r="K1458" s="7">
        <f t="shared" si="90"/>
        <v>0.02</v>
      </c>
      <c r="L1458" t="s">
        <v>1829</v>
      </c>
      <c r="M1458">
        <v>1857.2175999999999</v>
      </c>
      <c r="N1458" s="14">
        <f t="shared" si="91"/>
        <v>1895.1</v>
      </c>
      <c r="O1458" t="str">
        <f>VLOOKUP(E1458,Store_Dim!$A$1:$E$21,3,FALSE)</f>
        <v>East</v>
      </c>
    </row>
    <row r="1459" spans="1:15" x14ac:dyDescent="0.3">
      <c r="A1459" t="s">
        <v>3283</v>
      </c>
      <c r="B1459" s="2">
        <v>45943</v>
      </c>
      <c r="C1459" t="s">
        <v>764</v>
      </c>
      <c r="D1459" t="s">
        <v>1634</v>
      </c>
      <c r="E1459" t="s">
        <v>1810</v>
      </c>
      <c r="F1459">
        <v>4</v>
      </c>
      <c r="G1459">
        <f t="shared" si="88"/>
        <v>4</v>
      </c>
      <c r="H1459">
        <v>975.47</v>
      </c>
      <c r="I1459" s="14">
        <f t="shared" si="89"/>
        <v>975.47</v>
      </c>
      <c r="J1459">
        <v>0.04</v>
      </c>
      <c r="K1459" s="7">
        <f t="shared" si="90"/>
        <v>0.04</v>
      </c>
      <c r="L1459" t="s">
        <v>1824</v>
      </c>
      <c r="M1459">
        <v>3745.8047999999999</v>
      </c>
      <c r="N1459" s="14">
        <f t="shared" si="91"/>
        <v>3901.84</v>
      </c>
      <c r="O1459" t="str">
        <f>VLOOKUP(E1459,Store_Dim!$A$1:$E$21,3,FALSE)</f>
        <v>East</v>
      </c>
    </row>
    <row r="1460" spans="1:15" x14ac:dyDescent="0.3">
      <c r="A1460" t="s">
        <v>3284</v>
      </c>
      <c r="B1460" s="2">
        <v>45448</v>
      </c>
      <c r="C1460" t="s">
        <v>1469</v>
      </c>
      <c r="D1460" t="s">
        <v>1574</v>
      </c>
      <c r="E1460" t="s">
        <v>1786</v>
      </c>
      <c r="F1460">
        <v>3</v>
      </c>
      <c r="G1460">
        <f t="shared" si="88"/>
        <v>3</v>
      </c>
      <c r="H1460">
        <v>769.06</v>
      </c>
      <c r="I1460" s="14">
        <f t="shared" si="89"/>
        <v>769.06</v>
      </c>
      <c r="J1460">
        <v>0.23</v>
      </c>
      <c r="K1460" s="7">
        <f t="shared" si="90"/>
        <v>0.23</v>
      </c>
      <c r="L1460" t="s">
        <v>1829</v>
      </c>
      <c r="M1460">
        <v>1776.5286000000001</v>
      </c>
      <c r="N1460" s="14">
        <f t="shared" si="91"/>
        <v>2306.9499999999998</v>
      </c>
      <c r="O1460" t="str">
        <f>VLOOKUP(E1460,Store_Dim!$A$1:$E$21,3,FALSE)</f>
        <v>South</v>
      </c>
    </row>
    <row r="1461" spans="1:15" x14ac:dyDescent="0.3">
      <c r="A1461" t="s">
        <v>3285</v>
      </c>
      <c r="B1461" s="2">
        <v>45929</v>
      </c>
      <c r="C1461" t="s">
        <v>1495</v>
      </c>
      <c r="D1461" t="s">
        <v>1626</v>
      </c>
      <c r="E1461" t="s">
        <v>1761</v>
      </c>
      <c r="F1461">
        <v>3</v>
      </c>
      <c r="G1461">
        <f t="shared" si="88"/>
        <v>3</v>
      </c>
      <c r="H1461">
        <v>824.75</v>
      </c>
      <c r="I1461" s="14">
        <f t="shared" si="89"/>
        <v>824.75</v>
      </c>
      <c r="J1461">
        <v>0.23</v>
      </c>
      <c r="K1461" s="7">
        <f t="shared" si="90"/>
        <v>0.23</v>
      </c>
      <c r="L1461" t="s">
        <v>1824</v>
      </c>
      <c r="M1461">
        <v>1905.1724999999999</v>
      </c>
      <c r="N1461" s="14">
        <f t="shared" si="91"/>
        <v>2474.02</v>
      </c>
      <c r="O1461" t="str">
        <f>VLOOKUP(E1461,Store_Dim!$A$1:$E$21,3,FALSE)</f>
        <v>South</v>
      </c>
    </row>
    <row r="1462" spans="1:15" x14ac:dyDescent="0.3">
      <c r="A1462" t="s">
        <v>3286</v>
      </c>
      <c r="B1462" s="2">
        <v>45478</v>
      </c>
      <c r="C1462" t="s">
        <v>1249</v>
      </c>
      <c r="D1462" t="s">
        <v>1684</v>
      </c>
      <c r="E1462" t="s">
        <v>1769</v>
      </c>
      <c r="F1462">
        <v>2</v>
      </c>
      <c r="G1462">
        <f t="shared" si="88"/>
        <v>2</v>
      </c>
      <c r="H1462">
        <v>821.35</v>
      </c>
      <c r="I1462" s="14">
        <f t="shared" si="89"/>
        <v>821.35</v>
      </c>
      <c r="J1462">
        <v>0.11</v>
      </c>
      <c r="K1462" s="7">
        <f t="shared" si="90"/>
        <v>0.11</v>
      </c>
      <c r="L1462" t="s">
        <v>1826</v>
      </c>
      <c r="M1462">
        <v>1462.0029999999999</v>
      </c>
      <c r="N1462" s="14">
        <f t="shared" si="91"/>
        <v>1642.5900000000001</v>
      </c>
      <c r="O1462" t="str">
        <f>VLOOKUP(E1462,Store_Dim!$A$1:$E$21,3,FALSE)</f>
        <v>South</v>
      </c>
    </row>
    <row r="1463" spans="1:15" x14ac:dyDescent="0.3">
      <c r="A1463" t="s">
        <v>3287</v>
      </c>
      <c r="B1463" s="2">
        <v>45723</v>
      </c>
      <c r="C1463" t="s">
        <v>1260</v>
      </c>
      <c r="D1463" t="s">
        <v>1574</v>
      </c>
      <c r="E1463" t="s">
        <v>1789</v>
      </c>
      <c r="F1463">
        <v>1</v>
      </c>
      <c r="G1463">
        <f t="shared" si="88"/>
        <v>1</v>
      </c>
      <c r="H1463">
        <v>120.57</v>
      </c>
      <c r="I1463" s="14">
        <f t="shared" si="89"/>
        <v>120.57</v>
      </c>
      <c r="J1463">
        <v>0.06</v>
      </c>
      <c r="K1463" s="7">
        <f t="shared" si="90"/>
        <v>0.06</v>
      </c>
      <c r="L1463" t="s">
        <v>1826</v>
      </c>
      <c r="M1463">
        <v>113.33580000000001</v>
      </c>
      <c r="N1463" s="14">
        <f t="shared" si="91"/>
        <v>120.50999999999999</v>
      </c>
      <c r="O1463" t="str">
        <f>VLOOKUP(E1463,Store_Dim!$A$1:$E$21,3,FALSE)</f>
        <v>East</v>
      </c>
    </row>
    <row r="1464" spans="1:15" x14ac:dyDescent="0.3">
      <c r="A1464" t="s">
        <v>3288</v>
      </c>
      <c r="B1464" s="2">
        <v>45240</v>
      </c>
      <c r="C1464" t="s">
        <v>1053</v>
      </c>
      <c r="D1464" t="s">
        <v>1726</v>
      </c>
      <c r="E1464" t="s">
        <v>1757</v>
      </c>
      <c r="F1464">
        <v>1</v>
      </c>
      <c r="G1464">
        <f t="shared" si="88"/>
        <v>1</v>
      </c>
      <c r="H1464">
        <v>122.27</v>
      </c>
      <c r="I1464" s="14">
        <f t="shared" si="89"/>
        <v>122.27</v>
      </c>
      <c r="J1464">
        <v>0.26</v>
      </c>
      <c r="K1464" s="7">
        <f t="shared" si="90"/>
        <v>0.26</v>
      </c>
      <c r="L1464" t="s">
        <v>1826</v>
      </c>
      <c r="M1464">
        <v>90.479799999999997</v>
      </c>
      <c r="N1464" s="14">
        <f t="shared" si="91"/>
        <v>122.00999999999999</v>
      </c>
      <c r="O1464" t="str">
        <f>VLOOKUP(E1464,Store_Dim!$A$1:$E$21,3,FALSE)</f>
        <v>North</v>
      </c>
    </row>
    <row r="1465" spans="1:15" x14ac:dyDescent="0.3">
      <c r="A1465" t="s">
        <v>3289</v>
      </c>
      <c r="B1465" s="2">
        <v>45890</v>
      </c>
      <c r="C1465" t="s">
        <v>565</v>
      </c>
      <c r="D1465" t="s">
        <v>1600</v>
      </c>
      <c r="E1465" t="s">
        <v>1761</v>
      </c>
      <c r="F1465">
        <v>2</v>
      </c>
      <c r="G1465">
        <f t="shared" si="88"/>
        <v>2</v>
      </c>
      <c r="H1465">
        <v>182.89</v>
      </c>
      <c r="I1465" s="14">
        <f t="shared" si="89"/>
        <v>182.89</v>
      </c>
      <c r="J1465">
        <v>0.11</v>
      </c>
      <c r="K1465" s="7">
        <f t="shared" si="90"/>
        <v>0.11</v>
      </c>
      <c r="L1465" t="s">
        <v>1824</v>
      </c>
      <c r="M1465">
        <v>325.54419999999999</v>
      </c>
      <c r="N1465" s="14">
        <f t="shared" si="91"/>
        <v>365.66999999999996</v>
      </c>
      <c r="O1465" t="str">
        <f>VLOOKUP(E1465,Store_Dim!$A$1:$E$21,3,FALSE)</f>
        <v>South</v>
      </c>
    </row>
    <row r="1466" spans="1:15" x14ac:dyDescent="0.3">
      <c r="A1466" t="s">
        <v>3290</v>
      </c>
      <c r="B1466" s="2">
        <v>45796</v>
      </c>
      <c r="C1466" t="s">
        <v>1160</v>
      </c>
      <c r="D1466" t="s">
        <v>1640</v>
      </c>
      <c r="E1466" t="s">
        <v>1769</v>
      </c>
      <c r="F1466">
        <v>1</v>
      </c>
      <c r="G1466">
        <f t="shared" si="88"/>
        <v>1</v>
      </c>
      <c r="H1466">
        <v>695.26</v>
      </c>
      <c r="I1466" s="14">
        <f t="shared" si="89"/>
        <v>695.26</v>
      </c>
      <c r="J1466">
        <v>0.23</v>
      </c>
      <c r="K1466" s="7">
        <f t="shared" si="90"/>
        <v>0.23</v>
      </c>
      <c r="L1466" t="s">
        <v>1826</v>
      </c>
      <c r="M1466">
        <v>535.35019999999997</v>
      </c>
      <c r="N1466" s="14">
        <f t="shared" si="91"/>
        <v>695.03</v>
      </c>
      <c r="O1466" t="str">
        <f>VLOOKUP(E1466,Store_Dim!$A$1:$E$21,3,FALSE)</f>
        <v>South</v>
      </c>
    </row>
    <row r="1467" spans="1:15" x14ac:dyDescent="0.3">
      <c r="A1467" t="s">
        <v>3291</v>
      </c>
      <c r="B1467" s="2">
        <v>45895</v>
      </c>
      <c r="C1467" t="s">
        <v>114</v>
      </c>
      <c r="D1467" t="s">
        <v>1606</v>
      </c>
      <c r="E1467" t="s">
        <v>1776</v>
      </c>
      <c r="F1467">
        <v>2</v>
      </c>
      <c r="G1467">
        <f t="shared" si="88"/>
        <v>2</v>
      </c>
      <c r="H1467">
        <v>408.8</v>
      </c>
      <c r="I1467" s="14">
        <f t="shared" si="89"/>
        <v>408.8</v>
      </c>
      <c r="J1467">
        <v>0.17</v>
      </c>
      <c r="K1467" s="7">
        <f t="shared" si="90"/>
        <v>0.17</v>
      </c>
      <c r="L1467" t="s">
        <v>1829</v>
      </c>
      <c r="M1467">
        <v>678.60799999999995</v>
      </c>
      <c r="N1467" s="14">
        <f t="shared" si="91"/>
        <v>817.43000000000006</v>
      </c>
      <c r="O1467" t="str">
        <f>VLOOKUP(E1467,Store_Dim!$A$1:$E$21,3,FALSE)</f>
        <v>East</v>
      </c>
    </row>
    <row r="1468" spans="1:15" x14ac:dyDescent="0.3">
      <c r="A1468" t="s">
        <v>3292</v>
      </c>
      <c r="B1468" s="2">
        <v>45676</v>
      </c>
      <c r="C1468" t="s">
        <v>730</v>
      </c>
      <c r="D1468" t="s">
        <v>1646</v>
      </c>
      <c r="E1468" t="s">
        <v>1782</v>
      </c>
      <c r="F1468">
        <v>3</v>
      </c>
      <c r="G1468">
        <f t="shared" si="88"/>
        <v>3</v>
      </c>
      <c r="H1468">
        <v>512.15</v>
      </c>
      <c r="I1468" s="14">
        <f t="shared" si="89"/>
        <v>512.15</v>
      </c>
      <c r="J1468">
        <v>0.12</v>
      </c>
      <c r="K1468" s="7">
        <f t="shared" si="90"/>
        <v>0.12</v>
      </c>
      <c r="L1468" t="s">
        <v>1824</v>
      </c>
      <c r="M1468">
        <v>1352.076</v>
      </c>
      <c r="N1468" s="14">
        <f t="shared" si="91"/>
        <v>1536.33</v>
      </c>
      <c r="O1468" t="str">
        <f>VLOOKUP(E1468,Store_Dim!$A$1:$E$21,3,FALSE)</f>
        <v>West</v>
      </c>
    </row>
    <row r="1469" spans="1:15" x14ac:dyDescent="0.3">
      <c r="A1469" t="s">
        <v>3293</v>
      </c>
      <c r="B1469" s="2">
        <v>45568</v>
      </c>
      <c r="C1469" t="s">
        <v>1272</v>
      </c>
      <c r="D1469" t="s">
        <v>1565</v>
      </c>
      <c r="E1469" t="s">
        <v>1782</v>
      </c>
      <c r="F1469">
        <v>3</v>
      </c>
      <c r="G1469">
        <f t="shared" si="88"/>
        <v>3</v>
      </c>
      <c r="H1469">
        <v>136.4</v>
      </c>
      <c r="I1469" s="14">
        <f t="shared" si="89"/>
        <v>136.4</v>
      </c>
      <c r="J1469">
        <v>0.15</v>
      </c>
      <c r="K1469" s="7">
        <f t="shared" si="90"/>
        <v>0.15</v>
      </c>
      <c r="L1469" t="s">
        <v>1826</v>
      </c>
      <c r="M1469">
        <v>347.82000000000011</v>
      </c>
      <c r="N1469" s="14">
        <f t="shared" si="91"/>
        <v>409.05000000000007</v>
      </c>
      <c r="O1469" t="str">
        <f>VLOOKUP(E1469,Store_Dim!$A$1:$E$21,3,FALSE)</f>
        <v>West</v>
      </c>
    </row>
    <row r="1470" spans="1:15" x14ac:dyDescent="0.3">
      <c r="A1470" t="s">
        <v>3294</v>
      </c>
      <c r="B1470" s="2">
        <v>45272</v>
      </c>
      <c r="C1470" t="s">
        <v>579</v>
      </c>
      <c r="D1470" t="s">
        <v>1557</v>
      </c>
      <c r="E1470" t="s">
        <v>1766</v>
      </c>
      <c r="F1470">
        <v>2</v>
      </c>
      <c r="G1470">
        <f t="shared" si="88"/>
        <v>2</v>
      </c>
      <c r="H1470">
        <v>42.51</v>
      </c>
      <c r="I1470" s="14">
        <f t="shared" si="89"/>
        <v>42.51</v>
      </c>
      <c r="J1470">
        <v>0.04</v>
      </c>
      <c r="K1470" s="7">
        <f t="shared" si="90"/>
        <v>0.04</v>
      </c>
      <c r="L1470" t="s">
        <v>1829</v>
      </c>
      <c r="M1470">
        <v>81.619199999999992</v>
      </c>
      <c r="N1470" s="14">
        <f t="shared" si="91"/>
        <v>84.97999999999999</v>
      </c>
      <c r="O1470" t="str">
        <f>VLOOKUP(E1470,Store_Dim!$A$1:$E$21,3,FALSE)</f>
        <v>North</v>
      </c>
    </row>
    <row r="1471" spans="1:15" x14ac:dyDescent="0.3">
      <c r="A1471" t="s">
        <v>3295</v>
      </c>
      <c r="B1471" s="2">
        <v>45718</v>
      </c>
      <c r="C1471" t="s">
        <v>1124</v>
      </c>
      <c r="D1471" t="s">
        <v>1698</v>
      </c>
      <c r="E1471" t="s">
        <v>1779</v>
      </c>
      <c r="F1471">
        <v>3</v>
      </c>
      <c r="G1471">
        <f t="shared" si="88"/>
        <v>3</v>
      </c>
      <c r="H1471">
        <v>582.1</v>
      </c>
      <c r="I1471" s="14">
        <f t="shared" si="89"/>
        <v>582.1</v>
      </c>
      <c r="J1471">
        <v>0.12</v>
      </c>
      <c r="K1471" s="7">
        <f t="shared" si="90"/>
        <v>0.12</v>
      </c>
      <c r="L1471" t="s">
        <v>1826</v>
      </c>
      <c r="M1471">
        <v>1536.7439999999999</v>
      </c>
      <c r="N1471" s="14">
        <f t="shared" si="91"/>
        <v>1746.1800000000003</v>
      </c>
      <c r="O1471" t="str">
        <f>VLOOKUP(E1471,Store_Dim!$A$1:$E$21,3,FALSE)</f>
        <v>South</v>
      </c>
    </row>
    <row r="1472" spans="1:15" x14ac:dyDescent="0.3">
      <c r="A1472" t="s">
        <v>3296</v>
      </c>
      <c r="B1472" s="2">
        <v>45356</v>
      </c>
      <c r="C1472" t="s">
        <v>711</v>
      </c>
      <c r="D1472" t="s">
        <v>1712</v>
      </c>
      <c r="E1472" t="s">
        <v>1807</v>
      </c>
      <c r="F1472">
        <v>4</v>
      </c>
      <c r="G1472">
        <f t="shared" si="88"/>
        <v>4</v>
      </c>
      <c r="H1472">
        <v>461.52</v>
      </c>
      <c r="I1472" s="14">
        <f t="shared" si="89"/>
        <v>461.52</v>
      </c>
      <c r="J1472">
        <v>0</v>
      </c>
      <c r="K1472" s="7">
        <f t="shared" si="90"/>
        <v>0</v>
      </c>
      <c r="L1472" t="s">
        <v>1829</v>
      </c>
      <c r="M1472">
        <v>1846.08</v>
      </c>
      <c r="N1472" s="14">
        <f t="shared" si="91"/>
        <v>1846.08</v>
      </c>
      <c r="O1472" t="str">
        <f>VLOOKUP(E1472,Store_Dim!$A$1:$E$21,3,FALSE)</f>
        <v>North</v>
      </c>
    </row>
    <row r="1473" spans="1:15" x14ac:dyDescent="0.3">
      <c r="A1473" t="s">
        <v>3297</v>
      </c>
      <c r="B1473" s="2">
        <v>45552</v>
      </c>
      <c r="C1473" t="s">
        <v>1524</v>
      </c>
      <c r="D1473" t="s">
        <v>1580</v>
      </c>
      <c r="E1473" t="s">
        <v>1792</v>
      </c>
      <c r="F1473">
        <v>1</v>
      </c>
      <c r="G1473">
        <f t="shared" si="88"/>
        <v>1</v>
      </c>
      <c r="H1473">
        <v>558.41999999999996</v>
      </c>
      <c r="I1473" s="14">
        <f t="shared" si="89"/>
        <v>558.41999999999996</v>
      </c>
      <c r="J1473">
        <v>0.03</v>
      </c>
      <c r="K1473" s="7">
        <f t="shared" si="90"/>
        <v>0.03</v>
      </c>
      <c r="L1473" t="s">
        <v>1824</v>
      </c>
      <c r="M1473">
        <v>541.66739999999993</v>
      </c>
      <c r="N1473" s="14">
        <f t="shared" si="91"/>
        <v>558.39</v>
      </c>
      <c r="O1473" t="str">
        <f>VLOOKUP(E1473,Store_Dim!$A$1:$E$21,3,FALSE)</f>
        <v>South</v>
      </c>
    </row>
    <row r="1474" spans="1:15" x14ac:dyDescent="0.3">
      <c r="A1474" t="s">
        <v>3298</v>
      </c>
      <c r="B1474" s="2">
        <v>45288</v>
      </c>
      <c r="C1474" t="s">
        <v>839</v>
      </c>
      <c r="D1474" t="s">
        <v>1572</v>
      </c>
      <c r="E1474" t="s">
        <v>1810</v>
      </c>
      <c r="F1474">
        <v>4</v>
      </c>
      <c r="G1474">
        <f t="shared" si="88"/>
        <v>4</v>
      </c>
      <c r="H1474">
        <v>700.98</v>
      </c>
      <c r="I1474" s="14">
        <f t="shared" si="89"/>
        <v>700.98</v>
      </c>
      <c r="J1474">
        <v>0.12</v>
      </c>
      <c r="K1474" s="7">
        <f t="shared" si="90"/>
        <v>0.12</v>
      </c>
      <c r="L1474" t="s">
        <v>1826</v>
      </c>
      <c r="M1474">
        <v>2467.4495999999999</v>
      </c>
      <c r="N1474" s="14">
        <f t="shared" si="91"/>
        <v>2803.8</v>
      </c>
      <c r="O1474" t="str">
        <f>VLOOKUP(E1474,Store_Dim!$A$1:$E$21,3,FALSE)</f>
        <v>East</v>
      </c>
    </row>
    <row r="1475" spans="1:15" x14ac:dyDescent="0.3">
      <c r="A1475" t="s">
        <v>3299</v>
      </c>
      <c r="B1475" s="2">
        <v>45605</v>
      </c>
      <c r="C1475" t="s">
        <v>1260</v>
      </c>
      <c r="D1475" t="s">
        <v>1718</v>
      </c>
      <c r="E1475" t="s">
        <v>1810</v>
      </c>
      <c r="F1475">
        <v>2</v>
      </c>
      <c r="G1475">
        <f t="shared" ref="G1475:G1538" si="92">IF(F1475="",1,F1475)</f>
        <v>2</v>
      </c>
      <c r="H1475">
        <v>227.97</v>
      </c>
      <c r="I1475" s="14">
        <f t="shared" ref="I1475:I1538" si="93">IF(ISBLANK(H1475),AVERAGE($H$2:$H$2001),H1475)</f>
        <v>227.97</v>
      </c>
      <c r="J1475">
        <v>0.08</v>
      </c>
      <c r="K1475" s="7">
        <f t="shared" ref="K1475:K1538" si="94">IF(ISBLANK(J1475),AVERAGE($J$2:$J$2001),J1475)</f>
        <v>0.08</v>
      </c>
      <c r="L1475" t="s">
        <v>1829</v>
      </c>
      <c r="M1475">
        <v>419.46480000000003</v>
      </c>
      <c r="N1475" s="14">
        <f t="shared" ref="N1475:N1538" si="95">(I1475*G1475)-J1475</f>
        <v>455.86</v>
      </c>
      <c r="O1475" t="str">
        <f>VLOOKUP(E1475,Store_Dim!$A$1:$E$21,3,FALSE)</f>
        <v>East</v>
      </c>
    </row>
    <row r="1476" spans="1:15" x14ac:dyDescent="0.3">
      <c r="A1476" t="s">
        <v>3300</v>
      </c>
      <c r="B1476" s="2">
        <v>45516</v>
      </c>
      <c r="C1476" t="s">
        <v>1461</v>
      </c>
      <c r="D1476" t="s">
        <v>1626</v>
      </c>
      <c r="E1476" t="s">
        <v>1792</v>
      </c>
      <c r="F1476">
        <v>4</v>
      </c>
      <c r="G1476">
        <f t="shared" si="92"/>
        <v>4</v>
      </c>
      <c r="H1476">
        <v>278.70999999999998</v>
      </c>
      <c r="I1476" s="14">
        <f t="shared" si="93"/>
        <v>278.70999999999998</v>
      </c>
      <c r="J1476">
        <v>0.2</v>
      </c>
      <c r="K1476" s="7">
        <f t="shared" si="94"/>
        <v>0.2</v>
      </c>
      <c r="L1476" t="s">
        <v>1826</v>
      </c>
      <c r="M1476">
        <v>891.87199999999996</v>
      </c>
      <c r="N1476" s="14">
        <f t="shared" si="95"/>
        <v>1114.6399999999999</v>
      </c>
      <c r="O1476" t="str">
        <f>VLOOKUP(E1476,Store_Dim!$A$1:$E$21,3,FALSE)</f>
        <v>South</v>
      </c>
    </row>
    <row r="1477" spans="1:15" x14ac:dyDescent="0.3">
      <c r="A1477" t="s">
        <v>3301</v>
      </c>
      <c r="B1477" s="2">
        <v>45379</v>
      </c>
      <c r="C1477" t="s">
        <v>827</v>
      </c>
      <c r="D1477" t="s">
        <v>1746</v>
      </c>
      <c r="E1477" t="s">
        <v>1782</v>
      </c>
      <c r="F1477">
        <v>2</v>
      </c>
      <c r="G1477">
        <f t="shared" si="92"/>
        <v>2</v>
      </c>
      <c r="H1477">
        <v>916.12</v>
      </c>
      <c r="I1477" s="14">
        <f t="shared" si="93"/>
        <v>916.12</v>
      </c>
      <c r="J1477">
        <v>0.05</v>
      </c>
      <c r="K1477" s="7">
        <f t="shared" si="94"/>
        <v>0.05</v>
      </c>
      <c r="L1477" t="s">
        <v>1826</v>
      </c>
      <c r="M1477">
        <v>1740.6279999999999</v>
      </c>
      <c r="N1477" s="14">
        <f t="shared" si="95"/>
        <v>1832.19</v>
      </c>
      <c r="O1477" t="str">
        <f>VLOOKUP(E1477,Store_Dim!$A$1:$E$21,3,FALSE)</f>
        <v>West</v>
      </c>
    </row>
    <row r="1478" spans="1:15" x14ac:dyDescent="0.3">
      <c r="A1478" t="s">
        <v>3302</v>
      </c>
      <c r="B1478" s="2">
        <v>45567</v>
      </c>
      <c r="C1478" t="s">
        <v>455</v>
      </c>
      <c r="D1478" t="s">
        <v>1568</v>
      </c>
      <c r="E1478" t="s">
        <v>1794</v>
      </c>
      <c r="F1478">
        <v>4</v>
      </c>
      <c r="G1478">
        <f t="shared" si="92"/>
        <v>4</v>
      </c>
      <c r="H1478">
        <v>228.98</v>
      </c>
      <c r="I1478" s="14">
        <f t="shared" si="93"/>
        <v>228.98</v>
      </c>
      <c r="J1478">
        <v>0.22</v>
      </c>
      <c r="K1478" s="7">
        <f t="shared" si="94"/>
        <v>0.22</v>
      </c>
      <c r="L1478" t="s">
        <v>1826</v>
      </c>
      <c r="M1478">
        <v>714.41759999999999</v>
      </c>
      <c r="N1478" s="14">
        <f t="shared" si="95"/>
        <v>915.69999999999993</v>
      </c>
      <c r="O1478" t="str">
        <f>VLOOKUP(E1478,Store_Dim!$A$1:$E$21,3,FALSE)</f>
        <v>North</v>
      </c>
    </row>
    <row r="1479" spans="1:15" x14ac:dyDescent="0.3">
      <c r="A1479" t="s">
        <v>3303</v>
      </c>
      <c r="B1479" s="2">
        <v>45510</v>
      </c>
      <c r="C1479" t="s">
        <v>752</v>
      </c>
      <c r="D1479" t="s">
        <v>1726</v>
      </c>
      <c r="E1479" t="s">
        <v>1801</v>
      </c>
      <c r="F1479">
        <v>4</v>
      </c>
      <c r="G1479">
        <f t="shared" si="92"/>
        <v>4</v>
      </c>
      <c r="H1479">
        <v>904.82</v>
      </c>
      <c r="I1479" s="14">
        <f t="shared" si="93"/>
        <v>904.82</v>
      </c>
      <c r="J1479">
        <v>0.09</v>
      </c>
      <c r="K1479" s="7">
        <f t="shared" si="94"/>
        <v>0.09</v>
      </c>
      <c r="L1479" t="s">
        <v>1826</v>
      </c>
      <c r="M1479">
        <v>3293.5448000000001</v>
      </c>
      <c r="N1479" s="14">
        <f t="shared" si="95"/>
        <v>3619.19</v>
      </c>
      <c r="O1479" t="str">
        <f>VLOOKUP(E1479,Store_Dim!$A$1:$E$21,3,FALSE)</f>
        <v>North</v>
      </c>
    </row>
    <row r="1480" spans="1:15" x14ac:dyDescent="0.3">
      <c r="A1480" t="s">
        <v>3304</v>
      </c>
      <c r="B1480" s="2">
        <v>45806</v>
      </c>
      <c r="C1480" t="s">
        <v>295</v>
      </c>
      <c r="D1480" t="s">
        <v>1594</v>
      </c>
      <c r="E1480" t="s">
        <v>1792</v>
      </c>
      <c r="F1480">
        <v>1</v>
      </c>
      <c r="G1480">
        <f t="shared" si="92"/>
        <v>1</v>
      </c>
      <c r="H1480">
        <v>588.61</v>
      </c>
      <c r="I1480" s="14">
        <f t="shared" si="93"/>
        <v>588.61</v>
      </c>
      <c r="J1480">
        <v>0.1</v>
      </c>
      <c r="K1480" s="7">
        <f t="shared" si="94"/>
        <v>0.1</v>
      </c>
      <c r="L1480" t="s">
        <v>1826</v>
      </c>
      <c r="M1480">
        <v>529.74900000000002</v>
      </c>
      <c r="N1480" s="14">
        <f t="shared" si="95"/>
        <v>588.51</v>
      </c>
      <c r="O1480" t="str">
        <f>VLOOKUP(E1480,Store_Dim!$A$1:$E$21,3,FALSE)</f>
        <v>South</v>
      </c>
    </row>
    <row r="1481" spans="1:15" x14ac:dyDescent="0.3">
      <c r="A1481" t="s">
        <v>3305</v>
      </c>
      <c r="B1481" s="2">
        <v>45240</v>
      </c>
      <c r="C1481" t="s">
        <v>396</v>
      </c>
      <c r="D1481" t="s">
        <v>1614</v>
      </c>
      <c r="E1481" t="s">
        <v>1766</v>
      </c>
      <c r="F1481">
        <v>4</v>
      </c>
      <c r="G1481">
        <f t="shared" si="92"/>
        <v>4</v>
      </c>
      <c r="H1481">
        <v>695.97</v>
      </c>
      <c r="I1481" s="14">
        <f t="shared" si="93"/>
        <v>695.97</v>
      </c>
      <c r="J1481">
        <v>0.02</v>
      </c>
      <c r="K1481" s="7">
        <f t="shared" si="94"/>
        <v>0.02</v>
      </c>
      <c r="L1481" t="s">
        <v>1824</v>
      </c>
      <c r="M1481">
        <v>2728.2024000000001</v>
      </c>
      <c r="N1481" s="14">
        <f t="shared" si="95"/>
        <v>2783.86</v>
      </c>
      <c r="O1481" t="str">
        <f>VLOOKUP(E1481,Store_Dim!$A$1:$E$21,3,FALSE)</f>
        <v>North</v>
      </c>
    </row>
    <row r="1482" spans="1:15" x14ac:dyDescent="0.3">
      <c r="A1482" t="s">
        <v>3306</v>
      </c>
      <c r="B1482" s="2">
        <v>45309</v>
      </c>
      <c r="C1482" t="s">
        <v>951</v>
      </c>
      <c r="D1482" t="s">
        <v>1742</v>
      </c>
      <c r="E1482" t="s">
        <v>1792</v>
      </c>
      <c r="F1482">
        <v>2</v>
      </c>
      <c r="G1482">
        <f t="shared" si="92"/>
        <v>2</v>
      </c>
      <c r="H1482">
        <v>181.42</v>
      </c>
      <c r="I1482" s="14">
        <f t="shared" si="93"/>
        <v>181.42</v>
      </c>
      <c r="J1482">
        <v>0.08</v>
      </c>
      <c r="K1482" s="7">
        <f t="shared" si="94"/>
        <v>0.08</v>
      </c>
      <c r="L1482" t="s">
        <v>1826</v>
      </c>
      <c r="M1482">
        <v>333.81279999999998</v>
      </c>
      <c r="N1482" s="14">
        <f t="shared" si="95"/>
        <v>362.76</v>
      </c>
      <c r="O1482" t="str">
        <f>VLOOKUP(E1482,Store_Dim!$A$1:$E$21,3,FALSE)</f>
        <v>South</v>
      </c>
    </row>
    <row r="1483" spans="1:15" x14ac:dyDescent="0.3">
      <c r="A1483" t="s">
        <v>3307</v>
      </c>
      <c r="B1483" s="2">
        <v>45375</v>
      </c>
      <c r="C1483" t="s">
        <v>100</v>
      </c>
      <c r="D1483" t="s">
        <v>1742</v>
      </c>
      <c r="E1483" t="s">
        <v>1797</v>
      </c>
      <c r="F1483">
        <v>1</v>
      </c>
      <c r="G1483">
        <f t="shared" si="92"/>
        <v>1</v>
      </c>
      <c r="H1483">
        <v>439.55</v>
      </c>
      <c r="I1483" s="14">
        <f t="shared" si="93"/>
        <v>439.55</v>
      </c>
      <c r="J1483">
        <v>0.28999999999999998</v>
      </c>
      <c r="K1483" s="7">
        <f t="shared" si="94"/>
        <v>0.28999999999999998</v>
      </c>
      <c r="L1483" t="s">
        <v>1829</v>
      </c>
      <c r="M1483">
        <v>312.08049999999997</v>
      </c>
      <c r="N1483" s="14">
        <f t="shared" si="95"/>
        <v>439.26</v>
      </c>
      <c r="O1483" t="str">
        <f>VLOOKUP(E1483,Store_Dim!$A$1:$E$21,3,FALSE)</f>
        <v>East</v>
      </c>
    </row>
    <row r="1484" spans="1:15" x14ac:dyDescent="0.3">
      <c r="A1484" t="s">
        <v>3308</v>
      </c>
      <c r="B1484" s="2">
        <v>45733</v>
      </c>
      <c r="C1484" t="s">
        <v>399</v>
      </c>
      <c r="D1484" t="s">
        <v>1658</v>
      </c>
      <c r="E1484" t="s">
        <v>1810</v>
      </c>
      <c r="F1484">
        <v>3</v>
      </c>
      <c r="G1484">
        <f t="shared" si="92"/>
        <v>3</v>
      </c>
      <c r="H1484">
        <v>471.27</v>
      </c>
      <c r="I1484" s="14">
        <f t="shared" si="93"/>
        <v>471.27</v>
      </c>
      <c r="J1484">
        <v>0.27</v>
      </c>
      <c r="K1484" s="7">
        <f t="shared" si="94"/>
        <v>0.27</v>
      </c>
      <c r="L1484" t="s">
        <v>1829</v>
      </c>
      <c r="M1484">
        <v>1032.0813000000001</v>
      </c>
      <c r="N1484" s="14">
        <f t="shared" si="95"/>
        <v>1413.54</v>
      </c>
      <c r="O1484" t="str">
        <f>VLOOKUP(E1484,Store_Dim!$A$1:$E$21,3,FALSE)</f>
        <v>East</v>
      </c>
    </row>
    <row r="1485" spans="1:15" x14ac:dyDescent="0.3">
      <c r="A1485" t="s">
        <v>3309</v>
      </c>
      <c r="B1485" s="2">
        <v>45435</v>
      </c>
      <c r="C1485" t="s">
        <v>172</v>
      </c>
      <c r="D1485" t="s">
        <v>1666</v>
      </c>
      <c r="E1485" t="s">
        <v>1794</v>
      </c>
      <c r="F1485">
        <v>1</v>
      </c>
      <c r="G1485">
        <f t="shared" si="92"/>
        <v>1</v>
      </c>
      <c r="H1485">
        <v>758.89</v>
      </c>
      <c r="I1485" s="14">
        <f t="shared" si="93"/>
        <v>758.89</v>
      </c>
      <c r="J1485">
        <v>0.1</v>
      </c>
      <c r="K1485" s="7">
        <f t="shared" si="94"/>
        <v>0.1</v>
      </c>
      <c r="L1485" t="s">
        <v>1824</v>
      </c>
      <c r="M1485">
        <v>683.00099999999998</v>
      </c>
      <c r="N1485" s="14">
        <f t="shared" si="95"/>
        <v>758.79</v>
      </c>
      <c r="O1485" t="str">
        <f>VLOOKUP(E1485,Store_Dim!$A$1:$E$21,3,FALSE)</f>
        <v>North</v>
      </c>
    </row>
    <row r="1486" spans="1:15" x14ac:dyDescent="0.3">
      <c r="A1486" t="s">
        <v>3310</v>
      </c>
      <c r="B1486" s="2">
        <v>45864</v>
      </c>
      <c r="C1486" t="s">
        <v>1492</v>
      </c>
      <c r="D1486" t="s">
        <v>1738</v>
      </c>
      <c r="E1486" t="s">
        <v>1801</v>
      </c>
      <c r="F1486">
        <v>4</v>
      </c>
      <c r="G1486">
        <f t="shared" si="92"/>
        <v>4</v>
      </c>
      <c r="H1486">
        <v>918.1</v>
      </c>
      <c r="I1486" s="14">
        <f t="shared" si="93"/>
        <v>918.1</v>
      </c>
      <c r="J1486">
        <v>0.19</v>
      </c>
      <c r="K1486" s="7">
        <f t="shared" si="94"/>
        <v>0.19</v>
      </c>
      <c r="L1486" t="s">
        <v>1829</v>
      </c>
      <c r="M1486">
        <v>2974.6439999999998</v>
      </c>
      <c r="N1486" s="14">
        <f t="shared" si="95"/>
        <v>3672.21</v>
      </c>
      <c r="O1486" t="str">
        <f>VLOOKUP(E1486,Store_Dim!$A$1:$E$21,3,FALSE)</f>
        <v>North</v>
      </c>
    </row>
    <row r="1487" spans="1:15" x14ac:dyDescent="0.3">
      <c r="A1487" t="s">
        <v>3311</v>
      </c>
      <c r="B1487" s="2">
        <v>45569</v>
      </c>
      <c r="C1487" t="s">
        <v>827</v>
      </c>
      <c r="D1487" t="s">
        <v>1736</v>
      </c>
      <c r="E1487" t="s">
        <v>1792</v>
      </c>
      <c r="F1487">
        <v>1</v>
      </c>
      <c r="G1487">
        <f t="shared" si="92"/>
        <v>1</v>
      </c>
      <c r="H1487">
        <v>861.5</v>
      </c>
      <c r="I1487" s="14">
        <f t="shared" si="93"/>
        <v>861.5</v>
      </c>
      <c r="J1487">
        <v>0.05</v>
      </c>
      <c r="K1487" s="7">
        <f t="shared" si="94"/>
        <v>0.05</v>
      </c>
      <c r="L1487" t="s">
        <v>1829</v>
      </c>
      <c r="M1487">
        <v>818.42499999999995</v>
      </c>
      <c r="N1487" s="14">
        <f t="shared" si="95"/>
        <v>861.45</v>
      </c>
      <c r="O1487" t="str">
        <f>VLOOKUP(E1487,Store_Dim!$A$1:$E$21,3,FALSE)</f>
        <v>South</v>
      </c>
    </row>
    <row r="1488" spans="1:15" x14ac:dyDescent="0.3">
      <c r="A1488" t="s">
        <v>3312</v>
      </c>
      <c r="B1488" s="2">
        <v>45664</v>
      </c>
      <c r="C1488" t="s">
        <v>1425</v>
      </c>
      <c r="D1488" t="s">
        <v>1592</v>
      </c>
      <c r="E1488" t="s">
        <v>1799</v>
      </c>
      <c r="F1488">
        <v>1</v>
      </c>
      <c r="G1488">
        <f t="shared" si="92"/>
        <v>1</v>
      </c>
      <c r="H1488">
        <v>588.29999999999995</v>
      </c>
      <c r="I1488" s="14">
        <f t="shared" si="93"/>
        <v>588.29999999999995</v>
      </c>
      <c r="J1488">
        <v>0.26</v>
      </c>
      <c r="K1488" s="7">
        <f t="shared" si="94"/>
        <v>0.26</v>
      </c>
      <c r="L1488" t="s">
        <v>1829</v>
      </c>
      <c r="M1488">
        <v>435.34199999999998</v>
      </c>
      <c r="N1488" s="14">
        <f t="shared" si="95"/>
        <v>588.04</v>
      </c>
      <c r="O1488" t="str">
        <f>VLOOKUP(E1488,Store_Dim!$A$1:$E$21,3,FALSE)</f>
        <v>South</v>
      </c>
    </row>
    <row r="1489" spans="1:15" x14ac:dyDescent="0.3">
      <c r="A1489" t="s">
        <v>3313</v>
      </c>
      <c r="B1489" s="2">
        <v>45645</v>
      </c>
      <c r="C1489" t="s">
        <v>1425</v>
      </c>
      <c r="D1489" t="s">
        <v>1658</v>
      </c>
      <c r="E1489" t="s">
        <v>1779</v>
      </c>
      <c r="F1489">
        <v>1</v>
      </c>
      <c r="G1489">
        <f t="shared" si="92"/>
        <v>1</v>
      </c>
      <c r="H1489">
        <v>917.26</v>
      </c>
      <c r="I1489" s="14">
        <f t="shared" si="93"/>
        <v>917.26</v>
      </c>
      <c r="J1489">
        <v>0.05</v>
      </c>
      <c r="K1489" s="7">
        <f t="shared" si="94"/>
        <v>0.05</v>
      </c>
      <c r="L1489" t="s">
        <v>1826</v>
      </c>
      <c r="M1489">
        <v>871.39699999999993</v>
      </c>
      <c r="N1489" s="14">
        <f t="shared" si="95"/>
        <v>917.21</v>
      </c>
      <c r="O1489" t="str">
        <f>VLOOKUP(E1489,Store_Dim!$A$1:$E$21,3,FALSE)</f>
        <v>South</v>
      </c>
    </row>
    <row r="1490" spans="1:15" x14ac:dyDescent="0.3">
      <c r="A1490" t="s">
        <v>3314</v>
      </c>
      <c r="B1490" s="2">
        <v>45449</v>
      </c>
      <c r="C1490" t="s">
        <v>749</v>
      </c>
      <c r="D1490" t="s">
        <v>1557</v>
      </c>
      <c r="E1490" t="s">
        <v>1810</v>
      </c>
      <c r="F1490">
        <v>4</v>
      </c>
      <c r="G1490">
        <f t="shared" si="92"/>
        <v>4</v>
      </c>
      <c r="H1490">
        <v>96.78</v>
      </c>
      <c r="I1490" s="14">
        <f t="shared" si="93"/>
        <v>96.78</v>
      </c>
      <c r="J1490">
        <v>0.11</v>
      </c>
      <c r="K1490" s="7">
        <f t="shared" si="94"/>
        <v>0.11</v>
      </c>
      <c r="L1490" t="s">
        <v>1826</v>
      </c>
      <c r="M1490">
        <v>344.53680000000003</v>
      </c>
      <c r="N1490" s="14">
        <f t="shared" si="95"/>
        <v>387.01</v>
      </c>
      <c r="O1490" t="str">
        <f>VLOOKUP(E1490,Store_Dim!$A$1:$E$21,3,FALSE)</f>
        <v>East</v>
      </c>
    </row>
    <row r="1491" spans="1:15" x14ac:dyDescent="0.3">
      <c r="A1491" t="s">
        <v>3315</v>
      </c>
      <c r="B1491" s="2">
        <v>45629</v>
      </c>
      <c r="C1491" t="s">
        <v>1472</v>
      </c>
      <c r="D1491" t="s">
        <v>1604</v>
      </c>
      <c r="E1491" t="s">
        <v>1769</v>
      </c>
      <c r="F1491">
        <v>3</v>
      </c>
      <c r="G1491">
        <f t="shared" si="92"/>
        <v>3</v>
      </c>
      <c r="H1491">
        <v>199.41</v>
      </c>
      <c r="I1491" s="14">
        <f t="shared" si="93"/>
        <v>199.41</v>
      </c>
      <c r="J1491">
        <v>0.16</v>
      </c>
      <c r="K1491" s="7">
        <f t="shared" si="94"/>
        <v>0.16</v>
      </c>
      <c r="L1491" t="s">
        <v>1829</v>
      </c>
      <c r="M1491">
        <v>502.51319999999998</v>
      </c>
      <c r="N1491" s="14">
        <f t="shared" si="95"/>
        <v>598.07000000000005</v>
      </c>
      <c r="O1491" t="str">
        <f>VLOOKUP(E1491,Store_Dim!$A$1:$E$21,3,FALSE)</f>
        <v>South</v>
      </c>
    </row>
    <row r="1492" spans="1:15" x14ac:dyDescent="0.3">
      <c r="A1492" t="s">
        <v>3316</v>
      </c>
      <c r="B1492" s="2">
        <v>45739</v>
      </c>
      <c r="C1492" t="s">
        <v>85</v>
      </c>
      <c r="D1492" t="s">
        <v>1656</v>
      </c>
      <c r="E1492" t="s">
        <v>1786</v>
      </c>
      <c r="F1492">
        <v>1</v>
      </c>
      <c r="G1492">
        <f t="shared" si="92"/>
        <v>1</v>
      </c>
      <c r="H1492">
        <v>687.91</v>
      </c>
      <c r="I1492" s="14">
        <f t="shared" si="93"/>
        <v>687.91</v>
      </c>
      <c r="J1492">
        <v>0.25</v>
      </c>
      <c r="K1492" s="7">
        <f t="shared" si="94"/>
        <v>0.25</v>
      </c>
      <c r="L1492" t="s">
        <v>1824</v>
      </c>
      <c r="M1492">
        <v>515.9325</v>
      </c>
      <c r="N1492" s="14">
        <f t="shared" si="95"/>
        <v>687.66</v>
      </c>
      <c r="O1492" t="str">
        <f>VLOOKUP(E1492,Store_Dim!$A$1:$E$21,3,FALSE)</f>
        <v>South</v>
      </c>
    </row>
    <row r="1493" spans="1:15" x14ac:dyDescent="0.3">
      <c r="A1493" t="s">
        <v>3317</v>
      </c>
      <c r="B1493" s="2">
        <v>45849</v>
      </c>
      <c r="C1493" t="s">
        <v>153</v>
      </c>
      <c r="D1493" t="s">
        <v>1690</v>
      </c>
      <c r="E1493" t="s">
        <v>1761</v>
      </c>
      <c r="F1493">
        <v>3</v>
      </c>
      <c r="G1493">
        <f t="shared" si="92"/>
        <v>3</v>
      </c>
      <c r="H1493">
        <v>769.62</v>
      </c>
      <c r="I1493" s="14">
        <f t="shared" si="93"/>
        <v>769.62</v>
      </c>
      <c r="J1493">
        <v>0.09</v>
      </c>
      <c r="K1493" s="7">
        <f t="shared" si="94"/>
        <v>0.09</v>
      </c>
      <c r="L1493" t="s">
        <v>1826</v>
      </c>
      <c r="M1493">
        <v>2101.0626000000002</v>
      </c>
      <c r="N1493" s="14">
        <f t="shared" si="95"/>
        <v>2308.77</v>
      </c>
      <c r="O1493" t="str">
        <f>VLOOKUP(E1493,Store_Dim!$A$1:$E$21,3,FALSE)</f>
        <v>South</v>
      </c>
    </row>
    <row r="1494" spans="1:15" x14ac:dyDescent="0.3">
      <c r="A1494" t="s">
        <v>3318</v>
      </c>
      <c r="B1494" s="2">
        <v>45230</v>
      </c>
      <c r="C1494" t="s">
        <v>713</v>
      </c>
      <c r="D1494" t="s">
        <v>1553</v>
      </c>
      <c r="E1494" t="s">
        <v>1766</v>
      </c>
      <c r="F1494">
        <v>1</v>
      </c>
      <c r="G1494">
        <f t="shared" si="92"/>
        <v>1</v>
      </c>
      <c r="H1494">
        <v>492.05</v>
      </c>
      <c r="I1494" s="14">
        <f t="shared" si="93"/>
        <v>492.05</v>
      </c>
      <c r="J1494">
        <v>0.27</v>
      </c>
      <c r="K1494" s="7">
        <f t="shared" si="94"/>
        <v>0.27</v>
      </c>
      <c r="L1494" t="s">
        <v>1824</v>
      </c>
      <c r="M1494">
        <v>359.19650000000001</v>
      </c>
      <c r="N1494" s="14">
        <f t="shared" si="95"/>
        <v>491.78000000000003</v>
      </c>
      <c r="O1494" t="str">
        <f>VLOOKUP(E1494,Store_Dim!$A$1:$E$21,3,FALSE)</f>
        <v>North</v>
      </c>
    </row>
    <row r="1495" spans="1:15" x14ac:dyDescent="0.3">
      <c r="A1495" t="s">
        <v>3319</v>
      </c>
      <c r="B1495" s="2">
        <v>45292</v>
      </c>
      <c r="C1495" t="s">
        <v>369</v>
      </c>
      <c r="D1495" t="s">
        <v>1582</v>
      </c>
      <c r="E1495" t="s">
        <v>1794</v>
      </c>
      <c r="F1495">
        <v>2</v>
      </c>
      <c r="G1495">
        <f t="shared" si="92"/>
        <v>2</v>
      </c>
      <c r="H1495">
        <v>428.55</v>
      </c>
      <c r="I1495" s="14">
        <f t="shared" si="93"/>
        <v>428.55</v>
      </c>
      <c r="J1495">
        <v>0</v>
      </c>
      <c r="K1495" s="7">
        <f t="shared" si="94"/>
        <v>0</v>
      </c>
      <c r="L1495" t="s">
        <v>1826</v>
      </c>
      <c r="M1495">
        <v>857.1</v>
      </c>
      <c r="N1495" s="14">
        <f t="shared" si="95"/>
        <v>857.1</v>
      </c>
      <c r="O1495" t="str">
        <f>VLOOKUP(E1495,Store_Dim!$A$1:$E$21,3,FALSE)</f>
        <v>North</v>
      </c>
    </row>
    <row r="1496" spans="1:15" x14ac:dyDescent="0.3">
      <c r="A1496" t="s">
        <v>3320</v>
      </c>
      <c r="B1496" s="2">
        <v>45251</v>
      </c>
      <c r="C1496" t="s">
        <v>737</v>
      </c>
      <c r="D1496" t="s">
        <v>1568</v>
      </c>
      <c r="E1496" t="s">
        <v>1801</v>
      </c>
      <c r="F1496">
        <v>4</v>
      </c>
      <c r="G1496">
        <f t="shared" si="92"/>
        <v>4</v>
      </c>
      <c r="H1496">
        <v>316.18</v>
      </c>
      <c r="I1496" s="14">
        <f t="shared" si="93"/>
        <v>316.18</v>
      </c>
      <c r="J1496">
        <v>0.12</v>
      </c>
      <c r="K1496" s="7">
        <f t="shared" si="94"/>
        <v>0.12</v>
      </c>
      <c r="L1496" t="s">
        <v>1824</v>
      </c>
      <c r="M1496">
        <v>1112.9536000000001</v>
      </c>
      <c r="N1496" s="14">
        <f t="shared" si="95"/>
        <v>1264.6000000000001</v>
      </c>
      <c r="O1496" t="str">
        <f>VLOOKUP(E1496,Store_Dim!$A$1:$E$21,3,FALSE)</f>
        <v>North</v>
      </c>
    </row>
    <row r="1497" spans="1:15" x14ac:dyDescent="0.3">
      <c r="A1497" t="s">
        <v>3321</v>
      </c>
      <c r="B1497" s="2">
        <v>45555</v>
      </c>
      <c r="C1497" t="s">
        <v>40</v>
      </c>
      <c r="D1497" t="s">
        <v>1574</v>
      </c>
      <c r="E1497" t="s">
        <v>1766</v>
      </c>
      <c r="F1497">
        <v>3</v>
      </c>
      <c r="G1497">
        <f t="shared" si="92"/>
        <v>3</v>
      </c>
      <c r="H1497">
        <v>162.16999999999999</v>
      </c>
      <c r="I1497" s="14">
        <f t="shared" si="93"/>
        <v>162.16999999999999</v>
      </c>
      <c r="J1497">
        <v>0.15</v>
      </c>
      <c r="K1497" s="7">
        <f t="shared" si="94"/>
        <v>0.15</v>
      </c>
      <c r="L1497" t="s">
        <v>1826</v>
      </c>
      <c r="M1497">
        <v>413.5335</v>
      </c>
      <c r="N1497" s="14">
        <f t="shared" si="95"/>
        <v>486.36</v>
      </c>
      <c r="O1497" t="str">
        <f>VLOOKUP(E1497,Store_Dim!$A$1:$E$21,3,FALSE)</f>
        <v>North</v>
      </c>
    </row>
    <row r="1498" spans="1:15" x14ac:dyDescent="0.3">
      <c r="A1498" t="s">
        <v>3322</v>
      </c>
      <c r="B1498" s="2">
        <v>45385</v>
      </c>
      <c r="C1498" t="s">
        <v>1041</v>
      </c>
      <c r="D1498" t="s">
        <v>1553</v>
      </c>
      <c r="E1498" t="s">
        <v>1766</v>
      </c>
      <c r="F1498">
        <v>3</v>
      </c>
      <c r="G1498">
        <f t="shared" si="92"/>
        <v>3</v>
      </c>
      <c r="H1498">
        <v>698.14</v>
      </c>
      <c r="I1498" s="14">
        <f t="shared" si="93"/>
        <v>698.14</v>
      </c>
      <c r="J1498">
        <v>0.04</v>
      </c>
      <c r="K1498" s="7">
        <f t="shared" si="94"/>
        <v>0.04</v>
      </c>
      <c r="L1498" t="s">
        <v>1826</v>
      </c>
      <c r="M1498">
        <v>2010.6432</v>
      </c>
      <c r="N1498" s="14">
        <f t="shared" si="95"/>
        <v>2094.38</v>
      </c>
      <c r="O1498" t="str">
        <f>VLOOKUP(E1498,Store_Dim!$A$1:$E$21,3,FALSE)</f>
        <v>North</v>
      </c>
    </row>
    <row r="1499" spans="1:15" x14ac:dyDescent="0.3">
      <c r="A1499" t="s">
        <v>3323</v>
      </c>
      <c r="B1499" s="2">
        <v>45787</v>
      </c>
      <c r="C1499" t="s">
        <v>978</v>
      </c>
      <c r="D1499" t="s">
        <v>1696</v>
      </c>
      <c r="E1499" t="s">
        <v>1810</v>
      </c>
      <c r="F1499">
        <v>1</v>
      </c>
      <c r="G1499">
        <f t="shared" si="92"/>
        <v>1</v>
      </c>
      <c r="H1499">
        <v>478.08</v>
      </c>
      <c r="I1499" s="14">
        <f t="shared" si="93"/>
        <v>478.08</v>
      </c>
      <c r="J1499">
        <v>7.0000000000000007E-2</v>
      </c>
      <c r="K1499" s="7">
        <f t="shared" si="94"/>
        <v>7.0000000000000007E-2</v>
      </c>
      <c r="L1499" t="s">
        <v>1829</v>
      </c>
      <c r="M1499">
        <v>444.61439999999988</v>
      </c>
      <c r="N1499" s="14">
        <f t="shared" si="95"/>
        <v>478.01</v>
      </c>
      <c r="O1499" t="str">
        <f>VLOOKUP(E1499,Store_Dim!$A$1:$E$21,3,FALSE)</f>
        <v>East</v>
      </c>
    </row>
    <row r="1500" spans="1:15" x14ac:dyDescent="0.3">
      <c r="A1500" t="s">
        <v>3324</v>
      </c>
      <c r="B1500" s="2">
        <v>45822</v>
      </c>
      <c r="C1500" t="s">
        <v>678</v>
      </c>
      <c r="D1500" t="s">
        <v>1666</v>
      </c>
      <c r="E1500" t="s">
        <v>1779</v>
      </c>
      <c r="F1500">
        <v>2</v>
      </c>
      <c r="G1500">
        <f t="shared" si="92"/>
        <v>2</v>
      </c>
      <c r="H1500">
        <v>958.64</v>
      </c>
      <c r="I1500" s="14">
        <f t="shared" si="93"/>
        <v>958.64</v>
      </c>
      <c r="J1500">
        <v>0.2</v>
      </c>
      <c r="K1500" s="7">
        <f t="shared" si="94"/>
        <v>0.2</v>
      </c>
      <c r="L1500" t="s">
        <v>1826</v>
      </c>
      <c r="M1500">
        <v>1533.8240000000001</v>
      </c>
      <c r="N1500" s="14">
        <f t="shared" si="95"/>
        <v>1917.08</v>
      </c>
      <c r="O1500" t="str">
        <f>VLOOKUP(E1500,Store_Dim!$A$1:$E$21,3,FALSE)</f>
        <v>South</v>
      </c>
    </row>
    <row r="1501" spans="1:15" x14ac:dyDescent="0.3">
      <c r="A1501" t="s">
        <v>3325</v>
      </c>
      <c r="B1501" s="2">
        <v>45590</v>
      </c>
      <c r="C1501" t="s">
        <v>1431</v>
      </c>
      <c r="D1501" t="s">
        <v>1630</v>
      </c>
      <c r="E1501" t="s">
        <v>1794</v>
      </c>
      <c r="F1501">
        <v>2</v>
      </c>
      <c r="G1501">
        <f t="shared" si="92"/>
        <v>2</v>
      </c>
      <c r="H1501">
        <v>581.19000000000005</v>
      </c>
      <c r="I1501" s="14">
        <f t="shared" si="93"/>
        <v>581.19000000000005</v>
      </c>
      <c r="J1501">
        <v>7.0000000000000007E-2</v>
      </c>
      <c r="K1501" s="7">
        <f t="shared" si="94"/>
        <v>7.0000000000000007E-2</v>
      </c>
      <c r="L1501" t="s">
        <v>1829</v>
      </c>
      <c r="M1501">
        <v>1081.0134</v>
      </c>
      <c r="N1501" s="14">
        <f t="shared" si="95"/>
        <v>1162.3100000000002</v>
      </c>
      <c r="O1501" t="str">
        <f>VLOOKUP(E1501,Store_Dim!$A$1:$E$21,3,FALSE)</f>
        <v>North</v>
      </c>
    </row>
    <row r="1502" spans="1:15" x14ac:dyDescent="0.3">
      <c r="A1502" t="s">
        <v>3326</v>
      </c>
      <c r="B1502" s="2">
        <v>45618</v>
      </c>
      <c r="C1502" t="s">
        <v>393</v>
      </c>
      <c r="D1502" t="s">
        <v>1746</v>
      </c>
      <c r="E1502" t="s">
        <v>1792</v>
      </c>
      <c r="F1502">
        <v>1</v>
      </c>
      <c r="G1502">
        <f t="shared" si="92"/>
        <v>1</v>
      </c>
      <c r="H1502">
        <v>736.54</v>
      </c>
      <c r="I1502" s="14">
        <f t="shared" si="93"/>
        <v>736.54</v>
      </c>
      <c r="J1502">
        <v>0.16</v>
      </c>
      <c r="K1502" s="7">
        <f t="shared" si="94"/>
        <v>0.16</v>
      </c>
      <c r="L1502" t="s">
        <v>1826</v>
      </c>
      <c r="M1502">
        <v>618.69359999999995</v>
      </c>
      <c r="N1502" s="14">
        <f t="shared" si="95"/>
        <v>736.38</v>
      </c>
      <c r="O1502" t="str">
        <f>VLOOKUP(E1502,Store_Dim!$A$1:$E$21,3,FALSE)</f>
        <v>South</v>
      </c>
    </row>
    <row r="1503" spans="1:15" x14ac:dyDescent="0.3">
      <c r="A1503" t="s">
        <v>3327</v>
      </c>
      <c r="B1503" s="2">
        <v>45586</v>
      </c>
      <c r="C1503" t="s">
        <v>1249</v>
      </c>
      <c r="D1503" t="s">
        <v>1678</v>
      </c>
      <c r="E1503" t="s">
        <v>1801</v>
      </c>
      <c r="F1503">
        <v>1</v>
      </c>
      <c r="G1503">
        <f t="shared" si="92"/>
        <v>1</v>
      </c>
      <c r="H1503">
        <v>524</v>
      </c>
      <c r="I1503" s="14">
        <f t="shared" si="93"/>
        <v>524</v>
      </c>
      <c r="J1503">
        <v>0.28000000000000003</v>
      </c>
      <c r="K1503" s="7">
        <f t="shared" si="94"/>
        <v>0.28000000000000003</v>
      </c>
      <c r="L1503" t="s">
        <v>1824</v>
      </c>
      <c r="M1503">
        <v>377.28</v>
      </c>
      <c r="N1503" s="14">
        <f t="shared" si="95"/>
        <v>523.72</v>
      </c>
      <c r="O1503" t="str">
        <f>VLOOKUP(E1503,Store_Dim!$A$1:$E$21,3,FALSE)</f>
        <v>North</v>
      </c>
    </row>
    <row r="1504" spans="1:15" x14ac:dyDescent="0.3">
      <c r="A1504" t="s">
        <v>3328</v>
      </c>
      <c r="B1504" s="2">
        <v>45548</v>
      </c>
      <c r="C1504" t="s">
        <v>178</v>
      </c>
      <c r="D1504" t="s">
        <v>1604</v>
      </c>
      <c r="E1504" t="s">
        <v>1766</v>
      </c>
      <c r="F1504">
        <v>4</v>
      </c>
      <c r="G1504">
        <f t="shared" si="92"/>
        <v>4</v>
      </c>
      <c r="H1504">
        <v>566.09</v>
      </c>
      <c r="I1504" s="14">
        <f t="shared" si="93"/>
        <v>566.09</v>
      </c>
      <c r="J1504">
        <v>0.28000000000000003</v>
      </c>
      <c r="K1504" s="7">
        <f t="shared" si="94"/>
        <v>0.28000000000000003</v>
      </c>
      <c r="L1504" t="s">
        <v>1829</v>
      </c>
      <c r="M1504">
        <v>1630.3391999999999</v>
      </c>
      <c r="N1504" s="14">
        <f t="shared" si="95"/>
        <v>2264.08</v>
      </c>
      <c r="O1504" t="str">
        <f>VLOOKUP(E1504,Store_Dim!$A$1:$E$21,3,FALSE)</f>
        <v>North</v>
      </c>
    </row>
    <row r="1505" spans="1:15" x14ac:dyDescent="0.3">
      <c r="A1505" t="s">
        <v>3329</v>
      </c>
      <c r="B1505" s="2">
        <v>45772</v>
      </c>
      <c r="C1505" t="s">
        <v>827</v>
      </c>
      <c r="D1505" t="s">
        <v>1590</v>
      </c>
      <c r="E1505" t="s">
        <v>1789</v>
      </c>
      <c r="F1505">
        <v>1</v>
      </c>
      <c r="G1505">
        <f t="shared" si="92"/>
        <v>1</v>
      </c>
      <c r="H1505">
        <v>251.99</v>
      </c>
      <c r="I1505" s="14">
        <f t="shared" si="93"/>
        <v>251.99</v>
      </c>
      <c r="J1505">
        <v>0.09</v>
      </c>
      <c r="K1505" s="7">
        <f t="shared" si="94"/>
        <v>0.09</v>
      </c>
      <c r="L1505" t="s">
        <v>1824</v>
      </c>
      <c r="M1505">
        <v>229.3109</v>
      </c>
      <c r="N1505" s="14">
        <f t="shared" si="95"/>
        <v>251.9</v>
      </c>
      <c r="O1505" t="str">
        <f>VLOOKUP(E1505,Store_Dim!$A$1:$E$21,3,FALSE)</f>
        <v>East</v>
      </c>
    </row>
    <row r="1506" spans="1:15" x14ac:dyDescent="0.3">
      <c r="A1506" t="s">
        <v>3330</v>
      </c>
      <c r="B1506" s="2">
        <v>45361</v>
      </c>
      <c r="C1506" t="s">
        <v>716</v>
      </c>
      <c r="D1506" t="s">
        <v>1582</v>
      </c>
      <c r="E1506" t="s">
        <v>1813</v>
      </c>
      <c r="F1506">
        <v>1</v>
      </c>
      <c r="G1506">
        <f t="shared" si="92"/>
        <v>1</v>
      </c>
      <c r="H1506">
        <v>259.2</v>
      </c>
      <c r="I1506" s="14">
        <f t="shared" si="93"/>
        <v>259.2</v>
      </c>
      <c r="J1506">
        <v>0.27</v>
      </c>
      <c r="K1506" s="7">
        <f t="shared" si="94"/>
        <v>0.27</v>
      </c>
      <c r="L1506" t="s">
        <v>1829</v>
      </c>
      <c r="M1506">
        <v>189.21600000000001</v>
      </c>
      <c r="N1506" s="14">
        <f t="shared" si="95"/>
        <v>258.93</v>
      </c>
      <c r="O1506" t="str">
        <f>VLOOKUP(E1506,Store_Dim!$A$1:$E$21,3,FALSE)</f>
        <v>East</v>
      </c>
    </row>
    <row r="1507" spans="1:15" x14ac:dyDescent="0.3">
      <c r="A1507" t="s">
        <v>3331</v>
      </c>
      <c r="B1507" s="2">
        <v>45235</v>
      </c>
      <c r="C1507" t="s">
        <v>1380</v>
      </c>
      <c r="D1507" t="s">
        <v>1666</v>
      </c>
      <c r="E1507" t="s">
        <v>1801</v>
      </c>
      <c r="F1507">
        <v>1</v>
      </c>
      <c r="G1507">
        <f t="shared" si="92"/>
        <v>1</v>
      </c>
      <c r="H1507">
        <v>935.66</v>
      </c>
      <c r="I1507" s="14">
        <f t="shared" si="93"/>
        <v>935.66</v>
      </c>
      <c r="J1507">
        <v>0.26</v>
      </c>
      <c r="K1507" s="7">
        <f t="shared" si="94"/>
        <v>0.26</v>
      </c>
      <c r="L1507" t="s">
        <v>1826</v>
      </c>
      <c r="M1507">
        <v>692.38839999999993</v>
      </c>
      <c r="N1507" s="14">
        <f t="shared" si="95"/>
        <v>935.4</v>
      </c>
      <c r="O1507" t="str">
        <f>VLOOKUP(E1507,Store_Dim!$A$1:$E$21,3,FALSE)</f>
        <v>North</v>
      </c>
    </row>
    <row r="1508" spans="1:15" x14ac:dyDescent="0.3">
      <c r="A1508" t="s">
        <v>3332</v>
      </c>
      <c r="B1508" s="2">
        <v>45864</v>
      </c>
      <c r="C1508" t="s">
        <v>1446</v>
      </c>
      <c r="D1508" t="s">
        <v>1618</v>
      </c>
      <c r="E1508" t="s">
        <v>1782</v>
      </c>
      <c r="F1508">
        <v>4</v>
      </c>
      <c r="G1508">
        <f t="shared" si="92"/>
        <v>4</v>
      </c>
      <c r="H1508">
        <v>480.75</v>
      </c>
      <c r="I1508" s="14">
        <f t="shared" si="93"/>
        <v>480.75</v>
      </c>
      <c r="J1508">
        <v>0.02</v>
      </c>
      <c r="K1508" s="7">
        <f t="shared" si="94"/>
        <v>0.02</v>
      </c>
      <c r="L1508" t="s">
        <v>1824</v>
      </c>
      <c r="M1508">
        <v>1884.54</v>
      </c>
      <c r="N1508" s="14">
        <f t="shared" si="95"/>
        <v>1922.98</v>
      </c>
      <c r="O1508" t="str">
        <f>VLOOKUP(E1508,Store_Dim!$A$1:$E$21,3,FALSE)</f>
        <v>West</v>
      </c>
    </row>
    <row r="1509" spans="1:15" x14ac:dyDescent="0.3">
      <c r="A1509" t="s">
        <v>3333</v>
      </c>
      <c r="B1509" s="2">
        <v>45681</v>
      </c>
      <c r="C1509" t="s">
        <v>1154</v>
      </c>
      <c r="D1509" t="s">
        <v>1710</v>
      </c>
      <c r="E1509" t="s">
        <v>1801</v>
      </c>
      <c r="F1509">
        <v>2</v>
      </c>
      <c r="G1509">
        <f t="shared" si="92"/>
        <v>2</v>
      </c>
      <c r="H1509">
        <v>457.83</v>
      </c>
      <c r="I1509" s="14">
        <f t="shared" si="93"/>
        <v>457.83</v>
      </c>
      <c r="J1509">
        <v>0.01</v>
      </c>
      <c r="K1509" s="7">
        <f t="shared" si="94"/>
        <v>0.01</v>
      </c>
      <c r="L1509" t="s">
        <v>1829</v>
      </c>
      <c r="M1509">
        <v>906.50339999999994</v>
      </c>
      <c r="N1509" s="14">
        <f t="shared" si="95"/>
        <v>915.65</v>
      </c>
      <c r="O1509" t="str">
        <f>VLOOKUP(E1509,Store_Dim!$A$1:$E$21,3,FALSE)</f>
        <v>North</v>
      </c>
    </row>
    <row r="1510" spans="1:15" x14ac:dyDescent="0.3">
      <c r="A1510" t="s">
        <v>3334</v>
      </c>
      <c r="B1510" s="2">
        <v>45905</v>
      </c>
      <c r="C1510" t="s">
        <v>547</v>
      </c>
      <c r="D1510" t="s">
        <v>1644</v>
      </c>
      <c r="E1510" t="s">
        <v>1799</v>
      </c>
      <c r="F1510">
        <v>1</v>
      </c>
      <c r="G1510">
        <f t="shared" si="92"/>
        <v>1</v>
      </c>
      <c r="H1510">
        <v>994.63</v>
      </c>
      <c r="I1510" s="14">
        <f t="shared" si="93"/>
        <v>994.63</v>
      </c>
      <c r="J1510">
        <v>0.28000000000000003</v>
      </c>
      <c r="K1510" s="7">
        <f t="shared" si="94"/>
        <v>0.28000000000000003</v>
      </c>
      <c r="L1510" t="s">
        <v>1824</v>
      </c>
      <c r="M1510">
        <v>716.1336</v>
      </c>
      <c r="N1510" s="14">
        <f t="shared" si="95"/>
        <v>994.35</v>
      </c>
      <c r="O1510" t="str">
        <f>VLOOKUP(E1510,Store_Dim!$A$1:$E$21,3,FALSE)</f>
        <v>South</v>
      </c>
    </row>
    <row r="1511" spans="1:15" x14ac:dyDescent="0.3">
      <c r="A1511" t="s">
        <v>3335</v>
      </c>
      <c r="B1511" s="2">
        <v>45765</v>
      </c>
      <c r="C1511" t="s">
        <v>785</v>
      </c>
      <c r="D1511" t="s">
        <v>1728</v>
      </c>
      <c r="E1511" t="s">
        <v>1752</v>
      </c>
      <c r="F1511">
        <v>3</v>
      </c>
      <c r="G1511">
        <f t="shared" si="92"/>
        <v>3</v>
      </c>
      <c r="H1511">
        <v>65.569999999999993</v>
      </c>
      <c r="I1511" s="14">
        <f t="shared" si="93"/>
        <v>65.569999999999993</v>
      </c>
      <c r="J1511">
        <v>0.3</v>
      </c>
      <c r="K1511" s="7">
        <f t="shared" si="94"/>
        <v>0.3</v>
      </c>
      <c r="L1511" t="s">
        <v>1829</v>
      </c>
      <c r="M1511">
        <v>137.697</v>
      </c>
      <c r="N1511" s="14">
        <f t="shared" si="95"/>
        <v>196.40999999999997</v>
      </c>
      <c r="O1511" t="str">
        <f>VLOOKUP(E1511,Store_Dim!$A$1:$E$21,3,FALSE)</f>
        <v>East</v>
      </c>
    </row>
    <row r="1512" spans="1:15" x14ac:dyDescent="0.3">
      <c r="A1512" t="s">
        <v>3336</v>
      </c>
      <c r="B1512" s="2">
        <v>45821</v>
      </c>
      <c r="C1512" t="s">
        <v>535</v>
      </c>
      <c r="D1512" t="s">
        <v>1664</v>
      </c>
      <c r="E1512" t="s">
        <v>1807</v>
      </c>
      <c r="F1512">
        <v>3</v>
      </c>
      <c r="G1512">
        <f t="shared" si="92"/>
        <v>3</v>
      </c>
      <c r="H1512">
        <v>622.98</v>
      </c>
      <c r="I1512" s="14">
        <f t="shared" si="93"/>
        <v>622.98</v>
      </c>
      <c r="J1512">
        <v>0.28000000000000003</v>
      </c>
      <c r="K1512" s="7">
        <f t="shared" si="94"/>
        <v>0.28000000000000003</v>
      </c>
      <c r="L1512" t="s">
        <v>1826</v>
      </c>
      <c r="M1512">
        <v>1345.6368</v>
      </c>
      <c r="N1512" s="14">
        <f t="shared" si="95"/>
        <v>1868.66</v>
      </c>
      <c r="O1512" t="str">
        <f>VLOOKUP(E1512,Store_Dim!$A$1:$E$21,3,FALSE)</f>
        <v>North</v>
      </c>
    </row>
    <row r="1513" spans="1:15" x14ac:dyDescent="0.3">
      <c r="A1513" t="s">
        <v>3337</v>
      </c>
      <c r="B1513" s="2">
        <v>45691</v>
      </c>
      <c r="C1513" t="s">
        <v>800</v>
      </c>
      <c r="D1513" t="s">
        <v>1658</v>
      </c>
      <c r="E1513" t="s">
        <v>1797</v>
      </c>
      <c r="F1513">
        <v>1</v>
      </c>
      <c r="G1513">
        <f t="shared" si="92"/>
        <v>1</v>
      </c>
      <c r="H1513">
        <v>170.68</v>
      </c>
      <c r="I1513" s="14">
        <f t="shared" si="93"/>
        <v>170.68</v>
      </c>
      <c r="J1513">
        <v>0.13</v>
      </c>
      <c r="K1513" s="7">
        <f t="shared" si="94"/>
        <v>0.13</v>
      </c>
      <c r="L1513" t="s">
        <v>1826</v>
      </c>
      <c r="M1513">
        <v>148.49160000000001</v>
      </c>
      <c r="N1513" s="14">
        <f t="shared" si="95"/>
        <v>170.55</v>
      </c>
      <c r="O1513" t="str">
        <f>VLOOKUP(E1513,Store_Dim!$A$1:$E$21,3,FALSE)</f>
        <v>East</v>
      </c>
    </row>
    <row r="1514" spans="1:15" x14ac:dyDescent="0.3">
      <c r="A1514" t="s">
        <v>3338</v>
      </c>
      <c r="B1514" s="2">
        <v>45860</v>
      </c>
      <c r="C1514" t="s">
        <v>344</v>
      </c>
      <c r="D1514" t="s">
        <v>1560</v>
      </c>
      <c r="E1514" t="s">
        <v>1782</v>
      </c>
      <c r="F1514">
        <v>4</v>
      </c>
      <c r="G1514">
        <f t="shared" si="92"/>
        <v>4</v>
      </c>
      <c r="H1514">
        <v>797.83</v>
      </c>
      <c r="I1514" s="14">
        <f t="shared" si="93"/>
        <v>797.83</v>
      </c>
      <c r="J1514">
        <v>0.08</v>
      </c>
      <c r="K1514" s="7">
        <f t="shared" si="94"/>
        <v>0.08</v>
      </c>
      <c r="L1514" t="s">
        <v>1824</v>
      </c>
      <c r="M1514">
        <v>2936.0144</v>
      </c>
      <c r="N1514" s="14">
        <f t="shared" si="95"/>
        <v>3191.2400000000002</v>
      </c>
      <c r="O1514" t="str">
        <f>VLOOKUP(E1514,Store_Dim!$A$1:$E$21,3,FALSE)</f>
        <v>West</v>
      </c>
    </row>
    <row r="1515" spans="1:15" x14ac:dyDescent="0.3">
      <c r="A1515" t="s">
        <v>3339</v>
      </c>
      <c r="B1515" s="2">
        <v>45922</v>
      </c>
      <c r="C1515" t="s">
        <v>350</v>
      </c>
      <c r="D1515" t="s">
        <v>1549</v>
      </c>
      <c r="E1515" t="s">
        <v>1804</v>
      </c>
      <c r="F1515">
        <v>1</v>
      </c>
      <c r="G1515">
        <f t="shared" si="92"/>
        <v>1</v>
      </c>
      <c r="H1515">
        <v>372.75</v>
      </c>
      <c r="I1515" s="14">
        <f t="shared" si="93"/>
        <v>372.75</v>
      </c>
      <c r="J1515">
        <v>0.12</v>
      </c>
      <c r="K1515" s="7">
        <f t="shared" si="94"/>
        <v>0.12</v>
      </c>
      <c r="L1515" t="s">
        <v>1824</v>
      </c>
      <c r="M1515">
        <v>328.02</v>
      </c>
      <c r="N1515" s="14">
        <f t="shared" si="95"/>
        <v>372.63</v>
      </c>
      <c r="O1515" t="str">
        <f>VLOOKUP(E1515,Store_Dim!$A$1:$E$21,3,FALSE)</f>
        <v>West</v>
      </c>
    </row>
    <row r="1516" spans="1:15" x14ac:dyDescent="0.3">
      <c r="A1516" t="s">
        <v>3340</v>
      </c>
      <c r="B1516" s="2">
        <v>45477</v>
      </c>
      <c r="C1516" t="s">
        <v>1235</v>
      </c>
      <c r="D1516" t="s">
        <v>1670</v>
      </c>
      <c r="E1516" t="s">
        <v>1769</v>
      </c>
      <c r="F1516">
        <v>1</v>
      </c>
      <c r="G1516">
        <f t="shared" si="92"/>
        <v>1</v>
      </c>
      <c r="H1516">
        <v>994.18</v>
      </c>
      <c r="I1516" s="14">
        <f t="shared" si="93"/>
        <v>994.18</v>
      </c>
      <c r="J1516">
        <v>0.05</v>
      </c>
      <c r="K1516" s="7">
        <f t="shared" si="94"/>
        <v>0.05</v>
      </c>
      <c r="L1516" t="s">
        <v>1826</v>
      </c>
      <c r="M1516">
        <v>944.47099999999989</v>
      </c>
      <c r="N1516" s="14">
        <f t="shared" si="95"/>
        <v>994.13</v>
      </c>
      <c r="O1516" t="str">
        <f>VLOOKUP(E1516,Store_Dim!$A$1:$E$21,3,FALSE)</f>
        <v>South</v>
      </c>
    </row>
    <row r="1517" spans="1:15" x14ac:dyDescent="0.3">
      <c r="A1517" t="s">
        <v>3341</v>
      </c>
      <c r="B1517" s="2">
        <v>45504</v>
      </c>
      <c r="C1517" t="s">
        <v>1310</v>
      </c>
      <c r="D1517" t="s">
        <v>1588</v>
      </c>
      <c r="E1517" t="s">
        <v>1797</v>
      </c>
      <c r="F1517">
        <v>1</v>
      </c>
      <c r="G1517">
        <f t="shared" si="92"/>
        <v>1</v>
      </c>
      <c r="H1517">
        <v>136.12</v>
      </c>
      <c r="I1517" s="14">
        <f t="shared" si="93"/>
        <v>136.12</v>
      </c>
      <c r="J1517">
        <v>7.0000000000000007E-2</v>
      </c>
      <c r="K1517" s="7">
        <f t="shared" si="94"/>
        <v>7.0000000000000007E-2</v>
      </c>
      <c r="L1517" t="s">
        <v>1824</v>
      </c>
      <c r="M1517">
        <v>126.5916</v>
      </c>
      <c r="N1517" s="14">
        <f t="shared" si="95"/>
        <v>136.05000000000001</v>
      </c>
      <c r="O1517" t="str">
        <f>VLOOKUP(E1517,Store_Dim!$A$1:$E$21,3,FALSE)</f>
        <v>East</v>
      </c>
    </row>
    <row r="1518" spans="1:15" x14ac:dyDescent="0.3">
      <c r="A1518" t="s">
        <v>3342</v>
      </c>
      <c r="B1518" s="2">
        <v>45862</v>
      </c>
      <c r="C1518" t="s">
        <v>124</v>
      </c>
      <c r="D1518" t="s">
        <v>1652</v>
      </c>
      <c r="E1518" t="s">
        <v>1810</v>
      </c>
      <c r="F1518">
        <v>3</v>
      </c>
      <c r="G1518">
        <f t="shared" si="92"/>
        <v>3</v>
      </c>
      <c r="H1518">
        <v>634.45000000000005</v>
      </c>
      <c r="I1518" s="14">
        <f t="shared" si="93"/>
        <v>634.45000000000005</v>
      </c>
      <c r="J1518">
        <v>0.17</v>
      </c>
      <c r="K1518" s="7">
        <f t="shared" si="94"/>
        <v>0.17</v>
      </c>
      <c r="L1518" t="s">
        <v>1826</v>
      </c>
      <c r="M1518">
        <v>1579.7805000000001</v>
      </c>
      <c r="N1518" s="14">
        <f t="shared" si="95"/>
        <v>1903.18</v>
      </c>
      <c r="O1518" t="str">
        <f>VLOOKUP(E1518,Store_Dim!$A$1:$E$21,3,FALSE)</f>
        <v>East</v>
      </c>
    </row>
    <row r="1519" spans="1:15" x14ac:dyDescent="0.3">
      <c r="A1519" t="s">
        <v>3343</v>
      </c>
      <c r="B1519" s="2">
        <v>45579</v>
      </c>
      <c r="C1519" t="s">
        <v>1035</v>
      </c>
      <c r="D1519" t="s">
        <v>1676</v>
      </c>
      <c r="E1519" t="s">
        <v>1752</v>
      </c>
      <c r="F1519">
        <v>4</v>
      </c>
      <c r="G1519">
        <f t="shared" si="92"/>
        <v>4</v>
      </c>
      <c r="H1519">
        <v>179.62</v>
      </c>
      <c r="I1519" s="14">
        <f t="shared" si="93"/>
        <v>179.62</v>
      </c>
      <c r="J1519">
        <v>0.05</v>
      </c>
      <c r="K1519" s="7">
        <f t="shared" si="94"/>
        <v>0.05</v>
      </c>
      <c r="L1519" t="s">
        <v>1824</v>
      </c>
      <c r="M1519">
        <v>682.55600000000004</v>
      </c>
      <c r="N1519" s="14">
        <f t="shared" si="95"/>
        <v>718.43000000000006</v>
      </c>
      <c r="O1519" t="str">
        <f>VLOOKUP(E1519,Store_Dim!$A$1:$E$21,3,FALSE)</f>
        <v>East</v>
      </c>
    </row>
    <row r="1520" spans="1:15" x14ac:dyDescent="0.3">
      <c r="A1520" t="s">
        <v>3344</v>
      </c>
      <c r="B1520" s="2">
        <v>45658</v>
      </c>
      <c r="C1520" t="s">
        <v>932</v>
      </c>
      <c r="D1520" t="s">
        <v>1588</v>
      </c>
      <c r="E1520" t="s">
        <v>1810</v>
      </c>
      <c r="F1520">
        <v>4</v>
      </c>
      <c r="G1520">
        <f t="shared" si="92"/>
        <v>4</v>
      </c>
      <c r="H1520">
        <v>558.83000000000004</v>
      </c>
      <c r="I1520" s="14">
        <f t="shared" si="93"/>
        <v>558.83000000000004</v>
      </c>
      <c r="J1520">
        <v>0.16</v>
      </c>
      <c r="K1520" s="7">
        <f t="shared" si="94"/>
        <v>0.16</v>
      </c>
      <c r="L1520" t="s">
        <v>1826</v>
      </c>
      <c r="M1520">
        <v>1877.6687999999999</v>
      </c>
      <c r="N1520" s="14">
        <f t="shared" si="95"/>
        <v>2235.1600000000003</v>
      </c>
      <c r="O1520" t="str">
        <f>VLOOKUP(E1520,Store_Dim!$A$1:$E$21,3,FALSE)</f>
        <v>East</v>
      </c>
    </row>
    <row r="1521" spans="1:15" x14ac:dyDescent="0.3">
      <c r="A1521" t="s">
        <v>3345</v>
      </c>
      <c r="B1521" s="2">
        <v>45664</v>
      </c>
      <c r="C1521" t="s">
        <v>568</v>
      </c>
      <c r="D1521" t="s">
        <v>1736</v>
      </c>
      <c r="E1521" t="s">
        <v>1776</v>
      </c>
      <c r="F1521">
        <v>2</v>
      </c>
      <c r="G1521">
        <f t="shared" si="92"/>
        <v>2</v>
      </c>
      <c r="H1521">
        <v>859.74</v>
      </c>
      <c r="I1521" s="14">
        <f t="shared" si="93"/>
        <v>859.74</v>
      </c>
      <c r="J1521">
        <v>0.25</v>
      </c>
      <c r="K1521" s="7">
        <f t="shared" si="94"/>
        <v>0.25</v>
      </c>
      <c r="L1521" t="s">
        <v>1829</v>
      </c>
      <c r="M1521">
        <v>1289.6099999999999</v>
      </c>
      <c r="N1521" s="14">
        <f t="shared" si="95"/>
        <v>1719.23</v>
      </c>
      <c r="O1521" t="str">
        <f>VLOOKUP(E1521,Store_Dim!$A$1:$E$21,3,FALSE)</f>
        <v>East</v>
      </c>
    </row>
    <row r="1522" spans="1:15" x14ac:dyDescent="0.3">
      <c r="A1522" t="s">
        <v>3346</v>
      </c>
      <c r="B1522" s="2">
        <v>45936</v>
      </c>
      <c r="C1522" t="s">
        <v>375</v>
      </c>
      <c r="D1522" t="s">
        <v>1678</v>
      </c>
      <c r="E1522" t="s">
        <v>1804</v>
      </c>
      <c r="F1522">
        <v>3</v>
      </c>
      <c r="G1522">
        <f t="shared" si="92"/>
        <v>3</v>
      </c>
      <c r="H1522">
        <v>578.47</v>
      </c>
      <c r="I1522" s="14">
        <f t="shared" si="93"/>
        <v>578.47</v>
      </c>
      <c r="J1522">
        <v>0.06</v>
      </c>
      <c r="K1522" s="7">
        <f t="shared" si="94"/>
        <v>0.06</v>
      </c>
      <c r="L1522" t="s">
        <v>1829</v>
      </c>
      <c r="M1522">
        <v>1631.2854</v>
      </c>
      <c r="N1522" s="14">
        <f t="shared" si="95"/>
        <v>1735.3500000000001</v>
      </c>
      <c r="O1522" t="str">
        <f>VLOOKUP(E1522,Store_Dim!$A$1:$E$21,3,FALSE)</f>
        <v>West</v>
      </c>
    </row>
    <row r="1523" spans="1:15" x14ac:dyDescent="0.3">
      <c r="A1523" t="s">
        <v>3347</v>
      </c>
      <c r="B1523" s="2">
        <v>45344</v>
      </c>
      <c r="C1523" t="s">
        <v>208</v>
      </c>
      <c r="D1523" t="s">
        <v>1590</v>
      </c>
      <c r="E1523" t="s">
        <v>1794</v>
      </c>
      <c r="F1523">
        <v>1</v>
      </c>
      <c r="G1523">
        <f t="shared" si="92"/>
        <v>1</v>
      </c>
      <c r="H1523">
        <v>440.48</v>
      </c>
      <c r="I1523" s="14">
        <f t="shared" si="93"/>
        <v>440.48</v>
      </c>
      <c r="J1523">
        <v>0.11</v>
      </c>
      <c r="K1523" s="7">
        <f t="shared" si="94"/>
        <v>0.11</v>
      </c>
      <c r="L1523" t="s">
        <v>1829</v>
      </c>
      <c r="M1523">
        <v>392.02720000000011</v>
      </c>
      <c r="N1523" s="14">
        <f t="shared" si="95"/>
        <v>440.37</v>
      </c>
      <c r="O1523" t="str">
        <f>VLOOKUP(E1523,Store_Dim!$A$1:$E$21,3,FALSE)</f>
        <v>North</v>
      </c>
    </row>
    <row r="1524" spans="1:15" x14ac:dyDescent="0.3">
      <c r="A1524" t="s">
        <v>3348</v>
      </c>
      <c r="B1524" s="2">
        <v>45329</v>
      </c>
      <c r="C1524" t="s">
        <v>75</v>
      </c>
      <c r="D1524" t="s">
        <v>1580</v>
      </c>
      <c r="E1524" t="s">
        <v>1813</v>
      </c>
      <c r="F1524">
        <v>2</v>
      </c>
      <c r="G1524">
        <f t="shared" si="92"/>
        <v>2</v>
      </c>
      <c r="H1524">
        <v>303.67</v>
      </c>
      <c r="I1524" s="14">
        <f t="shared" si="93"/>
        <v>303.67</v>
      </c>
      <c r="J1524">
        <v>0.05</v>
      </c>
      <c r="K1524" s="7">
        <f t="shared" si="94"/>
        <v>0.05</v>
      </c>
      <c r="L1524" t="s">
        <v>1826</v>
      </c>
      <c r="M1524">
        <v>576.97299999999996</v>
      </c>
      <c r="N1524" s="14">
        <f t="shared" si="95"/>
        <v>607.29000000000008</v>
      </c>
      <c r="O1524" t="str">
        <f>VLOOKUP(E1524,Store_Dim!$A$1:$E$21,3,FALSE)</f>
        <v>East</v>
      </c>
    </row>
    <row r="1525" spans="1:15" x14ac:dyDescent="0.3">
      <c r="A1525" t="s">
        <v>3349</v>
      </c>
      <c r="B1525" s="2">
        <v>45895</v>
      </c>
      <c r="C1525" t="s">
        <v>1056</v>
      </c>
      <c r="D1525" t="s">
        <v>1696</v>
      </c>
      <c r="E1525" t="s">
        <v>1799</v>
      </c>
      <c r="F1525">
        <v>2</v>
      </c>
      <c r="G1525">
        <f t="shared" si="92"/>
        <v>2</v>
      </c>
      <c r="H1525">
        <v>611.21</v>
      </c>
      <c r="I1525" s="14">
        <f t="shared" si="93"/>
        <v>611.21</v>
      </c>
      <c r="J1525">
        <v>0.22</v>
      </c>
      <c r="K1525" s="7">
        <f t="shared" si="94"/>
        <v>0.22</v>
      </c>
      <c r="L1525" t="s">
        <v>1829</v>
      </c>
      <c r="M1525">
        <v>953.48760000000004</v>
      </c>
      <c r="N1525" s="14">
        <f t="shared" si="95"/>
        <v>1222.2</v>
      </c>
      <c r="O1525" t="str">
        <f>VLOOKUP(E1525,Store_Dim!$A$1:$E$21,3,FALSE)</f>
        <v>South</v>
      </c>
    </row>
    <row r="1526" spans="1:15" x14ac:dyDescent="0.3">
      <c r="A1526" t="s">
        <v>3350</v>
      </c>
      <c r="B1526" s="2">
        <v>45239</v>
      </c>
      <c r="C1526" t="s">
        <v>660</v>
      </c>
      <c r="D1526" t="s">
        <v>1626</v>
      </c>
      <c r="E1526" t="s">
        <v>1801</v>
      </c>
      <c r="F1526">
        <v>2</v>
      </c>
      <c r="G1526">
        <f t="shared" si="92"/>
        <v>2</v>
      </c>
      <c r="H1526">
        <v>768.08</v>
      </c>
      <c r="I1526" s="14">
        <f t="shared" si="93"/>
        <v>768.08</v>
      </c>
      <c r="J1526">
        <v>0.26</v>
      </c>
      <c r="K1526" s="7">
        <f t="shared" si="94"/>
        <v>0.26</v>
      </c>
      <c r="L1526" t="s">
        <v>1826</v>
      </c>
      <c r="M1526">
        <v>1136.7583999999999</v>
      </c>
      <c r="N1526" s="14">
        <f t="shared" si="95"/>
        <v>1535.9</v>
      </c>
      <c r="O1526" t="str">
        <f>VLOOKUP(E1526,Store_Dim!$A$1:$E$21,3,FALSE)</f>
        <v>North</v>
      </c>
    </row>
    <row r="1527" spans="1:15" x14ac:dyDescent="0.3">
      <c r="A1527" t="s">
        <v>3351</v>
      </c>
      <c r="B1527" s="2">
        <v>45296</v>
      </c>
      <c r="C1527" t="s">
        <v>937</v>
      </c>
      <c r="D1527" t="s">
        <v>1594</v>
      </c>
      <c r="E1527" t="s">
        <v>1810</v>
      </c>
      <c r="F1527">
        <v>1</v>
      </c>
      <c r="G1527">
        <f t="shared" si="92"/>
        <v>1</v>
      </c>
      <c r="H1527">
        <v>616.82000000000005</v>
      </c>
      <c r="I1527" s="14">
        <f t="shared" si="93"/>
        <v>616.82000000000005</v>
      </c>
      <c r="J1527">
        <v>0.24</v>
      </c>
      <c r="K1527" s="7">
        <f t="shared" si="94"/>
        <v>0.24</v>
      </c>
      <c r="L1527" t="s">
        <v>1824</v>
      </c>
      <c r="M1527">
        <v>468.78320000000002</v>
      </c>
      <c r="N1527" s="14">
        <f t="shared" si="95"/>
        <v>616.58000000000004</v>
      </c>
      <c r="O1527" t="str">
        <f>VLOOKUP(E1527,Store_Dim!$A$1:$E$21,3,FALSE)</f>
        <v>East</v>
      </c>
    </row>
    <row r="1528" spans="1:15" x14ac:dyDescent="0.3">
      <c r="A1528" t="s">
        <v>3352</v>
      </c>
      <c r="B1528" s="2">
        <v>45672</v>
      </c>
      <c r="C1528" t="s">
        <v>604</v>
      </c>
      <c r="D1528" t="s">
        <v>1628</v>
      </c>
      <c r="E1528" t="s">
        <v>1810</v>
      </c>
      <c r="F1528">
        <v>1</v>
      </c>
      <c r="G1528">
        <f t="shared" si="92"/>
        <v>1</v>
      </c>
      <c r="H1528">
        <v>470.34</v>
      </c>
      <c r="I1528" s="14">
        <f t="shared" si="93"/>
        <v>470.34</v>
      </c>
      <c r="J1528">
        <v>0.18</v>
      </c>
      <c r="K1528" s="7">
        <f t="shared" si="94"/>
        <v>0.18</v>
      </c>
      <c r="L1528" t="s">
        <v>1829</v>
      </c>
      <c r="M1528">
        <v>385.67880000000002</v>
      </c>
      <c r="N1528" s="14">
        <f t="shared" si="95"/>
        <v>470.15999999999997</v>
      </c>
      <c r="O1528" t="str">
        <f>VLOOKUP(E1528,Store_Dim!$A$1:$E$21,3,FALSE)</f>
        <v>East</v>
      </c>
    </row>
    <row r="1529" spans="1:15" x14ac:dyDescent="0.3">
      <c r="A1529" t="s">
        <v>3353</v>
      </c>
      <c r="B1529" s="2">
        <v>45499</v>
      </c>
      <c r="C1529" t="s">
        <v>711</v>
      </c>
      <c r="D1529" t="s">
        <v>1654</v>
      </c>
      <c r="E1529" t="s">
        <v>1782</v>
      </c>
      <c r="F1529">
        <v>2</v>
      </c>
      <c r="G1529">
        <f t="shared" si="92"/>
        <v>2</v>
      </c>
      <c r="H1529">
        <v>616.36</v>
      </c>
      <c r="I1529" s="14">
        <f t="shared" si="93"/>
        <v>616.36</v>
      </c>
      <c r="J1529">
        <v>0.12</v>
      </c>
      <c r="K1529" s="7">
        <f t="shared" si="94"/>
        <v>0.12</v>
      </c>
      <c r="L1529" t="s">
        <v>1826</v>
      </c>
      <c r="M1529">
        <v>1084.7936</v>
      </c>
      <c r="N1529" s="14">
        <f t="shared" si="95"/>
        <v>1232.6000000000001</v>
      </c>
      <c r="O1529" t="str">
        <f>VLOOKUP(E1529,Store_Dim!$A$1:$E$21,3,FALSE)</f>
        <v>West</v>
      </c>
    </row>
    <row r="1530" spans="1:15" x14ac:dyDescent="0.3">
      <c r="A1530" t="s">
        <v>3354</v>
      </c>
      <c r="B1530" s="2">
        <v>45434</v>
      </c>
      <c r="C1530" t="s">
        <v>298</v>
      </c>
      <c r="D1530" t="s">
        <v>1551</v>
      </c>
      <c r="E1530" t="s">
        <v>1786</v>
      </c>
      <c r="F1530">
        <v>3</v>
      </c>
      <c r="G1530">
        <f t="shared" si="92"/>
        <v>3</v>
      </c>
      <c r="H1530">
        <v>657.24</v>
      </c>
      <c r="I1530" s="14">
        <f t="shared" si="93"/>
        <v>657.24</v>
      </c>
      <c r="J1530">
        <v>0.18</v>
      </c>
      <c r="K1530" s="7">
        <f t="shared" si="94"/>
        <v>0.18</v>
      </c>
      <c r="L1530" t="s">
        <v>1826</v>
      </c>
      <c r="M1530">
        <v>1616.8104000000001</v>
      </c>
      <c r="N1530" s="14">
        <f t="shared" si="95"/>
        <v>1971.54</v>
      </c>
      <c r="O1530" t="str">
        <f>VLOOKUP(E1530,Store_Dim!$A$1:$E$21,3,FALSE)</f>
        <v>South</v>
      </c>
    </row>
    <row r="1531" spans="1:15" x14ac:dyDescent="0.3">
      <c r="A1531" t="s">
        <v>3355</v>
      </c>
      <c r="B1531" s="2">
        <v>45893</v>
      </c>
      <c r="C1531" t="s">
        <v>137</v>
      </c>
      <c r="D1531" t="s">
        <v>1630</v>
      </c>
      <c r="E1531" t="s">
        <v>1813</v>
      </c>
      <c r="F1531">
        <v>2</v>
      </c>
      <c r="G1531">
        <f t="shared" si="92"/>
        <v>2</v>
      </c>
      <c r="H1531">
        <v>392.45</v>
      </c>
      <c r="I1531" s="14">
        <f t="shared" si="93"/>
        <v>392.45</v>
      </c>
      <c r="J1531">
        <v>0.04</v>
      </c>
      <c r="K1531" s="7">
        <f t="shared" si="94"/>
        <v>0.04</v>
      </c>
      <c r="L1531" t="s">
        <v>1826</v>
      </c>
      <c r="M1531">
        <v>753.50399999999991</v>
      </c>
      <c r="N1531" s="14">
        <f t="shared" si="95"/>
        <v>784.86</v>
      </c>
      <c r="O1531" t="str">
        <f>VLOOKUP(E1531,Store_Dim!$A$1:$E$21,3,FALSE)</f>
        <v>East</v>
      </c>
    </row>
    <row r="1532" spans="1:15" x14ac:dyDescent="0.3">
      <c r="A1532" t="s">
        <v>3356</v>
      </c>
      <c r="B1532" s="2">
        <v>45346</v>
      </c>
      <c r="C1532" t="s">
        <v>785</v>
      </c>
      <c r="D1532" t="s">
        <v>1628</v>
      </c>
      <c r="E1532" t="s">
        <v>1799</v>
      </c>
      <c r="F1532">
        <v>3</v>
      </c>
      <c r="G1532">
        <f t="shared" si="92"/>
        <v>3</v>
      </c>
      <c r="H1532">
        <v>62.03</v>
      </c>
      <c r="I1532" s="14">
        <f t="shared" si="93"/>
        <v>62.03</v>
      </c>
      <c r="J1532">
        <v>0.01</v>
      </c>
      <c r="K1532" s="7">
        <f t="shared" si="94"/>
        <v>0.01</v>
      </c>
      <c r="L1532" t="s">
        <v>1829</v>
      </c>
      <c r="M1532">
        <v>184.22909999999999</v>
      </c>
      <c r="N1532" s="14">
        <f t="shared" si="95"/>
        <v>186.08</v>
      </c>
      <c r="O1532" t="str">
        <f>VLOOKUP(E1532,Store_Dim!$A$1:$E$21,3,FALSE)</f>
        <v>South</v>
      </c>
    </row>
    <row r="1533" spans="1:15" x14ac:dyDescent="0.3">
      <c r="A1533" t="s">
        <v>3357</v>
      </c>
      <c r="B1533" s="2">
        <v>45613</v>
      </c>
      <c r="C1533" t="s">
        <v>332</v>
      </c>
      <c r="D1533" t="s">
        <v>1740</v>
      </c>
      <c r="E1533" t="s">
        <v>1766</v>
      </c>
      <c r="F1533">
        <v>4</v>
      </c>
      <c r="G1533">
        <f t="shared" si="92"/>
        <v>4</v>
      </c>
      <c r="H1533">
        <v>933.73</v>
      </c>
      <c r="I1533" s="14">
        <f t="shared" si="93"/>
        <v>933.73</v>
      </c>
      <c r="J1533">
        <v>0.25</v>
      </c>
      <c r="K1533" s="7">
        <f t="shared" si="94"/>
        <v>0.25</v>
      </c>
      <c r="L1533" t="s">
        <v>1826</v>
      </c>
      <c r="M1533">
        <v>2801.19</v>
      </c>
      <c r="N1533" s="14">
        <f t="shared" si="95"/>
        <v>3734.67</v>
      </c>
      <c r="O1533" t="str">
        <f>VLOOKUP(E1533,Store_Dim!$A$1:$E$21,3,FALSE)</f>
        <v>North</v>
      </c>
    </row>
    <row r="1534" spans="1:15" x14ac:dyDescent="0.3">
      <c r="A1534" t="s">
        <v>3358</v>
      </c>
      <c r="B1534" s="2">
        <v>45928</v>
      </c>
      <c r="C1534" t="s">
        <v>520</v>
      </c>
      <c r="D1534" t="s">
        <v>1718</v>
      </c>
      <c r="E1534" t="s">
        <v>1804</v>
      </c>
      <c r="F1534">
        <v>3</v>
      </c>
      <c r="G1534">
        <f t="shared" si="92"/>
        <v>3</v>
      </c>
      <c r="H1534">
        <v>615.30999999999995</v>
      </c>
      <c r="I1534" s="14">
        <f t="shared" si="93"/>
        <v>615.30999999999995</v>
      </c>
      <c r="J1534">
        <v>0.14000000000000001</v>
      </c>
      <c r="K1534" s="7">
        <f t="shared" si="94"/>
        <v>0.14000000000000001</v>
      </c>
      <c r="L1534" t="s">
        <v>1826</v>
      </c>
      <c r="M1534">
        <v>1587.4998000000001</v>
      </c>
      <c r="N1534" s="14">
        <f t="shared" si="95"/>
        <v>1845.7899999999997</v>
      </c>
      <c r="O1534" t="str">
        <f>VLOOKUP(E1534,Store_Dim!$A$1:$E$21,3,FALSE)</f>
        <v>West</v>
      </c>
    </row>
    <row r="1535" spans="1:15" x14ac:dyDescent="0.3">
      <c r="A1535" t="s">
        <v>3359</v>
      </c>
      <c r="B1535" s="2">
        <v>45619</v>
      </c>
      <c r="C1535" t="s">
        <v>1166</v>
      </c>
      <c r="D1535" t="s">
        <v>1666</v>
      </c>
      <c r="E1535" t="s">
        <v>1810</v>
      </c>
      <c r="F1535">
        <v>4</v>
      </c>
      <c r="G1535">
        <f t="shared" si="92"/>
        <v>4</v>
      </c>
      <c r="H1535">
        <v>790.38</v>
      </c>
      <c r="I1535" s="14">
        <f t="shared" si="93"/>
        <v>790.38</v>
      </c>
      <c r="J1535">
        <v>0.22</v>
      </c>
      <c r="K1535" s="7">
        <f t="shared" si="94"/>
        <v>0.22</v>
      </c>
      <c r="L1535" t="s">
        <v>1829</v>
      </c>
      <c r="M1535">
        <v>2465.9856</v>
      </c>
      <c r="N1535" s="14">
        <f t="shared" si="95"/>
        <v>3161.3</v>
      </c>
      <c r="O1535" t="str">
        <f>VLOOKUP(E1535,Store_Dim!$A$1:$E$21,3,FALSE)</f>
        <v>East</v>
      </c>
    </row>
    <row r="1536" spans="1:15" x14ac:dyDescent="0.3">
      <c r="A1536" t="s">
        <v>3360</v>
      </c>
      <c r="B1536" s="2">
        <v>45533</v>
      </c>
      <c r="C1536" t="s">
        <v>857</v>
      </c>
      <c r="D1536" t="s">
        <v>1666</v>
      </c>
      <c r="E1536" t="s">
        <v>1807</v>
      </c>
      <c r="F1536">
        <v>2</v>
      </c>
      <c r="G1536">
        <f t="shared" si="92"/>
        <v>2</v>
      </c>
      <c r="H1536">
        <v>102.85</v>
      </c>
      <c r="I1536" s="14">
        <f t="shared" si="93"/>
        <v>102.85</v>
      </c>
      <c r="J1536">
        <v>0.08</v>
      </c>
      <c r="K1536" s="7">
        <f t="shared" si="94"/>
        <v>0.08</v>
      </c>
      <c r="L1536" t="s">
        <v>1826</v>
      </c>
      <c r="M1536">
        <v>189.244</v>
      </c>
      <c r="N1536" s="14">
        <f t="shared" si="95"/>
        <v>205.61999999999998</v>
      </c>
      <c r="O1536" t="str">
        <f>VLOOKUP(E1536,Store_Dim!$A$1:$E$21,3,FALSE)</f>
        <v>North</v>
      </c>
    </row>
    <row r="1537" spans="1:15" x14ac:dyDescent="0.3">
      <c r="A1537" t="s">
        <v>3361</v>
      </c>
      <c r="B1537" s="2">
        <v>45781</v>
      </c>
      <c r="C1537" t="s">
        <v>153</v>
      </c>
      <c r="D1537" t="s">
        <v>1570</v>
      </c>
      <c r="E1537" t="s">
        <v>1804</v>
      </c>
      <c r="F1537">
        <v>3</v>
      </c>
      <c r="G1537">
        <f t="shared" si="92"/>
        <v>3</v>
      </c>
      <c r="H1537">
        <v>866.78</v>
      </c>
      <c r="I1537" s="14">
        <f t="shared" si="93"/>
        <v>866.78</v>
      </c>
      <c r="J1537">
        <v>0.27</v>
      </c>
      <c r="K1537" s="7">
        <f t="shared" si="94"/>
        <v>0.27</v>
      </c>
      <c r="L1537" t="s">
        <v>1826</v>
      </c>
      <c r="M1537">
        <v>1898.2482</v>
      </c>
      <c r="N1537" s="14">
        <f t="shared" si="95"/>
        <v>2600.0700000000002</v>
      </c>
      <c r="O1537" t="str">
        <f>VLOOKUP(E1537,Store_Dim!$A$1:$E$21,3,FALSE)</f>
        <v>West</v>
      </c>
    </row>
    <row r="1538" spans="1:15" x14ac:dyDescent="0.3">
      <c r="A1538" t="s">
        <v>3362</v>
      </c>
      <c r="B1538" s="2">
        <v>45378</v>
      </c>
      <c r="C1538" t="s">
        <v>678</v>
      </c>
      <c r="D1538" t="s">
        <v>1704</v>
      </c>
      <c r="E1538" t="s">
        <v>1804</v>
      </c>
      <c r="F1538">
        <v>3</v>
      </c>
      <c r="G1538">
        <f t="shared" si="92"/>
        <v>3</v>
      </c>
      <c r="H1538">
        <v>392.84</v>
      </c>
      <c r="I1538" s="14">
        <f t="shared" si="93"/>
        <v>392.84</v>
      </c>
      <c r="J1538">
        <v>0.27</v>
      </c>
      <c r="K1538" s="7">
        <f t="shared" si="94"/>
        <v>0.27</v>
      </c>
      <c r="L1538" t="s">
        <v>1826</v>
      </c>
      <c r="M1538">
        <v>860.31959999999992</v>
      </c>
      <c r="N1538" s="14">
        <f t="shared" si="95"/>
        <v>1178.25</v>
      </c>
      <c r="O1538" t="str">
        <f>VLOOKUP(E1538,Store_Dim!$A$1:$E$21,3,FALSE)</f>
        <v>West</v>
      </c>
    </row>
    <row r="1539" spans="1:15" x14ac:dyDescent="0.3">
      <c r="A1539" t="s">
        <v>3363</v>
      </c>
      <c r="B1539" s="2">
        <v>45688</v>
      </c>
      <c r="C1539" t="s">
        <v>1017</v>
      </c>
      <c r="D1539" t="s">
        <v>1565</v>
      </c>
      <c r="E1539" t="s">
        <v>1773</v>
      </c>
      <c r="F1539">
        <v>2</v>
      </c>
      <c r="G1539">
        <f t="shared" ref="G1539:G1602" si="96">IF(F1539="",1,F1539)</f>
        <v>2</v>
      </c>
      <c r="H1539">
        <v>753.1</v>
      </c>
      <c r="I1539" s="14">
        <f t="shared" ref="I1539:I1602" si="97">IF(ISBLANK(H1539),AVERAGE($H$2:$H$2001),H1539)</f>
        <v>753.1</v>
      </c>
      <c r="J1539">
        <v>0.19</v>
      </c>
      <c r="K1539" s="7">
        <f t="shared" ref="K1539:K1602" si="98">IF(ISBLANK(J1539),AVERAGE($J$2:$J$2001),J1539)</f>
        <v>0.19</v>
      </c>
      <c r="L1539" t="s">
        <v>1826</v>
      </c>
      <c r="M1539">
        <v>1220.0219999999999</v>
      </c>
      <c r="N1539" s="14">
        <f t="shared" ref="N1539:N1602" si="99">(I1539*G1539)-J1539</f>
        <v>1506.01</v>
      </c>
      <c r="O1539" t="str">
        <f>VLOOKUP(E1539,Store_Dim!$A$1:$E$21,3,FALSE)</f>
        <v>North</v>
      </c>
    </row>
    <row r="1540" spans="1:15" x14ac:dyDescent="0.3">
      <c r="A1540" t="s">
        <v>3364</v>
      </c>
      <c r="B1540" s="2">
        <v>45927</v>
      </c>
      <c r="C1540" t="s">
        <v>40</v>
      </c>
      <c r="D1540" t="s">
        <v>1656</v>
      </c>
      <c r="E1540" t="s">
        <v>1807</v>
      </c>
      <c r="F1540">
        <v>2</v>
      </c>
      <c r="G1540">
        <f t="shared" si="96"/>
        <v>2</v>
      </c>
      <c r="H1540">
        <v>700.91</v>
      </c>
      <c r="I1540" s="14">
        <f t="shared" si="97"/>
        <v>700.91</v>
      </c>
      <c r="J1540">
        <v>0.1</v>
      </c>
      <c r="K1540" s="7">
        <f t="shared" si="98"/>
        <v>0.1</v>
      </c>
      <c r="L1540" t="s">
        <v>1826</v>
      </c>
      <c r="M1540">
        <v>1261.6379999999999</v>
      </c>
      <c r="N1540" s="14">
        <f t="shared" si="99"/>
        <v>1401.72</v>
      </c>
      <c r="O1540" t="str">
        <f>VLOOKUP(E1540,Store_Dim!$A$1:$E$21,3,FALSE)</f>
        <v>North</v>
      </c>
    </row>
    <row r="1541" spans="1:15" x14ac:dyDescent="0.3">
      <c r="A1541" t="s">
        <v>3365</v>
      </c>
      <c r="B1541" s="2">
        <v>45775</v>
      </c>
      <c r="C1541" t="s">
        <v>264</v>
      </c>
      <c r="D1541" t="s">
        <v>1578</v>
      </c>
      <c r="E1541" t="s">
        <v>1794</v>
      </c>
      <c r="F1541">
        <v>4</v>
      </c>
      <c r="G1541">
        <f t="shared" si="96"/>
        <v>4</v>
      </c>
      <c r="H1541">
        <v>935.98</v>
      </c>
      <c r="I1541" s="14">
        <f t="shared" si="97"/>
        <v>935.98</v>
      </c>
      <c r="J1541">
        <v>0.11</v>
      </c>
      <c r="K1541" s="7">
        <f t="shared" si="98"/>
        <v>0.11</v>
      </c>
      <c r="L1541" t="s">
        <v>1826</v>
      </c>
      <c r="M1541">
        <v>3332.0888</v>
      </c>
      <c r="N1541" s="14">
        <f t="shared" si="99"/>
        <v>3743.81</v>
      </c>
      <c r="O1541" t="str">
        <f>VLOOKUP(E1541,Store_Dim!$A$1:$E$21,3,FALSE)</f>
        <v>North</v>
      </c>
    </row>
    <row r="1542" spans="1:15" x14ac:dyDescent="0.3">
      <c r="A1542" t="s">
        <v>3366</v>
      </c>
      <c r="B1542" s="2">
        <v>45849</v>
      </c>
      <c r="C1542" t="s">
        <v>1492</v>
      </c>
      <c r="D1542" t="s">
        <v>1700</v>
      </c>
      <c r="E1542" t="s">
        <v>1804</v>
      </c>
      <c r="F1542">
        <v>1</v>
      </c>
      <c r="G1542">
        <f t="shared" si="96"/>
        <v>1</v>
      </c>
      <c r="H1542">
        <v>539.9</v>
      </c>
      <c r="I1542" s="14">
        <f t="shared" si="97"/>
        <v>539.9</v>
      </c>
      <c r="J1542">
        <v>7.0000000000000007E-2</v>
      </c>
      <c r="K1542" s="7">
        <f t="shared" si="98"/>
        <v>7.0000000000000007E-2</v>
      </c>
      <c r="L1542" t="s">
        <v>1824</v>
      </c>
      <c r="M1542">
        <v>502.10700000000003</v>
      </c>
      <c r="N1542" s="14">
        <f t="shared" si="99"/>
        <v>539.82999999999993</v>
      </c>
      <c r="O1542" t="str">
        <f>VLOOKUP(E1542,Store_Dim!$A$1:$E$21,3,FALSE)</f>
        <v>West</v>
      </c>
    </row>
    <row r="1543" spans="1:15" x14ac:dyDescent="0.3">
      <c r="A1543" t="s">
        <v>3367</v>
      </c>
      <c r="B1543" s="2">
        <v>45573</v>
      </c>
      <c r="C1543" t="s">
        <v>568</v>
      </c>
      <c r="D1543" t="s">
        <v>1628</v>
      </c>
      <c r="E1543" t="s">
        <v>1776</v>
      </c>
      <c r="F1543">
        <v>1</v>
      </c>
      <c r="G1543">
        <f t="shared" si="96"/>
        <v>1</v>
      </c>
      <c r="H1543">
        <v>312.81</v>
      </c>
      <c r="I1543" s="14">
        <f t="shared" si="97"/>
        <v>312.81</v>
      </c>
      <c r="J1543">
        <v>0.14000000000000001</v>
      </c>
      <c r="K1543" s="7">
        <f t="shared" si="98"/>
        <v>0.14000000000000001</v>
      </c>
      <c r="L1543" t="s">
        <v>1826</v>
      </c>
      <c r="M1543">
        <v>269.01659999999998</v>
      </c>
      <c r="N1543" s="14">
        <f t="shared" si="99"/>
        <v>312.67</v>
      </c>
      <c r="O1543" t="str">
        <f>VLOOKUP(E1543,Store_Dim!$A$1:$E$21,3,FALSE)</f>
        <v>East</v>
      </c>
    </row>
    <row r="1544" spans="1:15" x14ac:dyDescent="0.3">
      <c r="A1544" t="s">
        <v>3368</v>
      </c>
      <c r="B1544" s="2">
        <v>45356</v>
      </c>
      <c r="C1544" t="s">
        <v>797</v>
      </c>
      <c r="D1544" t="s">
        <v>1644</v>
      </c>
      <c r="E1544" t="s">
        <v>1779</v>
      </c>
      <c r="F1544">
        <v>3</v>
      </c>
      <c r="G1544">
        <f t="shared" si="96"/>
        <v>3</v>
      </c>
      <c r="H1544">
        <v>855.96</v>
      </c>
      <c r="I1544" s="14">
        <f t="shared" si="97"/>
        <v>855.96</v>
      </c>
      <c r="J1544">
        <v>0.28999999999999998</v>
      </c>
      <c r="K1544" s="7">
        <f t="shared" si="98"/>
        <v>0.28999999999999998</v>
      </c>
      <c r="L1544" t="s">
        <v>1829</v>
      </c>
      <c r="M1544">
        <v>1823.1948</v>
      </c>
      <c r="N1544" s="14">
        <f t="shared" si="99"/>
        <v>2567.59</v>
      </c>
      <c r="O1544" t="str">
        <f>VLOOKUP(E1544,Store_Dim!$A$1:$E$21,3,FALSE)</f>
        <v>South</v>
      </c>
    </row>
    <row r="1545" spans="1:15" x14ac:dyDescent="0.3">
      <c r="A1545" t="s">
        <v>3369</v>
      </c>
      <c r="B1545" s="2">
        <v>45326</v>
      </c>
      <c r="C1545" t="s">
        <v>1112</v>
      </c>
      <c r="D1545" t="s">
        <v>1546</v>
      </c>
      <c r="E1545" t="s">
        <v>1792</v>
      </c>
      <c r="F1545">
        <v>3</v>
      </c>
      <c r="G1545">
        <f t="shared" si="96"/>
        <v>3</v>
      </c>
      <c r="H1545">
        <v>305</v>
      </c>
      <c r="I1545" s="14">
        <f t="shared" si="97"/>
        <v>305</v>
      </c>
      <c r="J1545">
        <v>0.01</v>
      </c>
      <c r="K1545" s="7">
        <f t="shared" si="98"/>
        <v>0.01</v>
      </c>
      <c r="L1545" t="s">
        <v>1829</v>
      </c>
      <c r="M1545">
        <v>905.85</v>
      </c>
      <c r="N1545" s="14">
        <f t="shared" si="99"/>
        <v>914.99</v>
      </c>
      <c r="O1545" t="str">
        <f>VLOOKUP(E1545,Store_Dim!$A$1:$E$21,3,FALSE)</f>
        <v>South</v>
      </c>
    </row>
    <row r="1546" spans="1:15" x14ac:dyDescent="0.3">
      <c r="A1546" t="s">
        <v>3370</v>
      </c>
      <c r="B1546" s="2">
        <v>45361</v>
      </c>
      <c r="C1546" t="s">
        <v>1443</v>
      </c>
      <c r="D1546" t="s">
        <v>1746</v>
      </c>
      <c r="E1546" t="s">
        <v>1794</v>
      </c>
      <c r="F1546">
        <v>3</v>
      </c>
      <c r="G1546">
        <f t="shared" si="96"/>
        <v>3</v>
      </c>
      <c r="H1546">
        <v>831.15</v>
      </c>
      <c r="I1546" s="14">
        <f t="shared" si="97"/>
        <v>831.15</v>
      </c>
      <c r="J1546">
        <v>0.19</v>
      </c>
      <c r="K1546" s="7">
        <f t="shared" si="98"/>
        <v>0.19</v>
      </c>
      <c r="L1546" t="s">
        <v>1824</v>
      </c>
      <c r="M1546">
        <v>2019.6945000000001</v>
      </c>
      <c r="N1546" s="14">
        <f t="shared" si="99"/>
        <v>2493.2599999999998</v>
      </c>
      <c r="O1546" t="str">
        <f>VLOOKUP(E1546,Store_Dim!$A$1:$E$21,3,FALSE)</f>
        <v>North</v>
      </c>
    </row>
    <row r="1547" spans="1:15" x14ac:dyDescent="0.3">
      <c r="A1547" t="s">
        <v>3371</v>
      </c>
      <c r="B1547" s="2">
        <v>45926</v>
      </c>
      <c r="C1547" t="s">
        <v>675</v>
      </c>
      <c r="D1547" t="s">
        <v>1740</v>
      </c>
      <c r="E1547" t="s">
        <v>1766</v>
      </c>
      <c r="F1547">
        <v>2</v>
      </c>
      <c r="G1547">
        <f t="shared" si="96"/>
        <v>2</v>
      </c>
      <c r="H1547">
        <v>644.97</v>
      </c>
      <c r="I1547" s="14">
        <f t="shared" si="97"/>
        <v>644.97</v>
      </c>
      <c r="J1547">
        <v>0.24</v>
      </c>
      <c r="K1547" s="7">
        <f t="shared" si="98"/>
        <v>0.24</v>
      </c>
      <c r="L1547" t="s">
        <v>1829</v>
      </c>
      <c r="M1547">
        <v>980.35440000000006</v>
      </c>
      <c r="N1547" s="14">
        <f t="shared" si="99"/>
        <v>1289.7</v>
      </c>
      <c r="O1547" t="str">
        <f>VLOOKUP(E1547,Store_Dim!$A$1:$E$21,3,FALSE)</f>
        <v>North</v>
      </c>
    </row>
    <row r="1548" spans="1:15" x14ac:dyDescent="0.3">
      <c r="A1548" t="s">
        <v>3372</v>
      </c>
      <c r="B1548" s="2">
        <v>45839</v>
      </c>
      <c r="C1548" t="s">
        <v>341</v>
      </c>
      <c r="D1548" t="s">
        <v>1724</v>
      </c>
      <c r="E1548" t="s">
        <v>1757</v>
      </c>
      <c r="F1548">
        <v>1</v>
      </c>
      <c r="G1548">
        <f t="shared" si="96"/>
        <v>1</v>
      </c>
      <c r="H1548">
        <v>149.56</v>
      </c>
      <c r="I1548" s="14">
        <f t="shared" si="97"/>
        <v>149.56</v>
      </c>
      <c r="J1548">
        <v>0.09</v>
      </c>
      <c r="K1548" s="7">
        <f t="shared" si="98"/>
        <v>0.09</v>
      </c>
      <c r="L1548" t="s">
        <v>1824</v>
      </c>
      <c r="M1548">
        <v>136.09960000000001</v>
      </c>
      <c r="N1548" s="14">
        <f t="shared" si="99"/>
        <v>149.47</v>
      </c>
      <c r="O1548" t="str">
        <f>VLOOKUP(E1548,Store_Dim!$A$1:$E$21,3,FALSE)</f>
        <v>North</v>
      </c>
    </row>
    <row r="1549" spans="1:15" x14ac:dyDescent="0.3">
      <c r="A1549" t="s">
        <v>3373</v>
      </c>
      <c r="B1549" s="2">
        <v>45434</v>
      </c>
      <c r="C1549" t="s">
        <v>705</v>
      </c>
      <c r="D1549" t="s">
        <v>1634</v>
      </c>
      <c r="E1549" t="s">
        <v>1813</v>
      </c>
      <c r="F1549">
        <v>1</v>
      </c>
      <c r="G1549">
        <f t="shared" si="96"/>
        <v>1</v>
      </c>
      <c r="H1549">
        <v>661.77</v>
      </c>
      <c r="I1549" s="14">
        <f t="shared" si="97"/>
        <v>661.77</v>
      </c>
      <c r="J1549">
        <v>0.03</v>
      </c>
      <c r="K1549" s="7">
        <f t="shared" si="98"/>
        <v>0.03</v>
      </c>
      <c r="L1549" t="s">
        <v>1826</v>
      </c>
      <c r="M1549">
        <v>641.91689999999994</v>
      </c>
      <c r="N1549" s="14">
        <f t="shared" si="99"/>
        <v>661.74</v>
      </c>
      <c r="O1549" t="str">
        <f>VLOOKUP(E1549,Store_Dim!$A$1:$E$21,3,FALSE)</f>
        <v>East</v>
      </c>
    </row>
    <row r="1550" spans="1:15" x14ac:dyDescent="0.3">
      <c r="A1550" t="s">
        <v>3374</v>
      </c>
      <c r="B1550" s="2">
        <v>45819</v>
      </c>
      <c r="C1550" t="s">
        <v>381</v>
      </c>
      <c r="D1550" t="s">
        <v>1736</v>
      </c>
      <c r="E1550" t="s">
        <v>1779</v>
      </c>
      <c r="F1550">
        <v>3</v>
      </c>
      <c r="G1550">
        <f t="shared" si="96"/>
        <v>3</v>
      </c>
      <c r="H1550">
        <v>99.67</v>
      </c>
      <c r="I1550" s="14">
        <f t="shared" si="97"/>
        <v>99.67</v>
      </c>
      <c r="J1550">
        <v>0.17</v>
      </c>
      <c r="K1550" s="7">
        <f t="shared" si="98"/>
        <v>0.17</v>
      </c>
      <c r="L1550" t="s">
        <v>1824</v>
      </c>
      <c r="M1550">
        <v>248.17830000000001</v>
      </c>
      <c r="N1550" s="14">
        <f t="shared" si="99"/>
        <v>298.83999999999997</v>
      </c>
      <c r="O1550" t="str">
        <f>VLOOKUP(E1550,Store_Dim!$A$1:$E$21,3,FALSE)</f>
        <v>South</v>
      </c>
    </row>
    <row r="1551" spans="1:15" x14ac:dyDescent="0.3">
      <c r="A1551" t="s">
        <v>3375</v>
      </c>
      <c r="B1551" s="2">
        <v>45553</v>
      </c>
      <c r="C1551" t="s">
        <v>716</v>
      </c>
      <c r="D1551" t="s">
        <v>1672</v>
      </c>
      <c r="E1551" t="s">
        <v>1757</v>
      </c>
      <c r="F1551">
        <v>3</v>
      </c>
      <c r="G1551">
        <f t="shared" si="96"/>
        <v>3</v>
      </c>
      <c r="H1551">
        <v>103.66</v>
      </c>
      <c r="I1551" s="14">
        <f t="shared" si="97"/>
        <v>103.66</v>
      </c>
      <c r="J1551">
        <v>0.26</v>
      </c>
      <c r="K1551" s="7">
        <f t="shared" si="98"/>
        <v>0.26</v>
      </c>
      <c r="L1551" t="s">
        <v>1829</v>
      </c>
      <c r="M1551">
        <v>230.12520000000001</v>
      </c>
      <c r="N1551" s="14">
        <f t="shared" si="99"/>
        <v>310.72000000000003</v>
      </c>
      <c r="O1551" t="str">
        <f>VLOOKUP(E1551,Store_Dim!$A$1:$E$21,3,FALSE)</f>
        <v>North</v>
      </c>
    </row>
    <row r="1552" spans="1:15" x14ac:dyDescent="0.3">
      <c r="A1552" t="s">
        <v>3376</v>
      </c>
      <c r="B1552" s="2">
        <v>45258</v>
      </c>
      <c r="C1552" t="s">
        <v>1352</v>
      </c>
      <c r="D1552" t="s">
        <v>1628</v>
      </c>
      <c r="E1552" t="s">
        <v>1761</v>
      </c>
      <c r="F1552">
        <v>4</v>
      </c>
      <c r="G1552">
        <f t="shared" si="96"/>
        <v>4</v>
      </c>
      <c r="H1552">
        <v>54.4</v>
      </c>
      <c r="I1552" s="14">
        <f t="shared" si="97"/>
        <v>54.4</v>
      </c>
      <c r="J1552">
        <v>0.22</v>
      </c>
      <c r="K1552" s="7">
        <f t="shared" si="98"/>
        <v>0.22</v>
      </c>
      <c r="L1552" t="s">
        <v>1824</v>
      </c>
      <c r="M1552">
        <v>169.72800000000001</v>
      </c>
      <c r="N1552" s="14">
        <f t="shared" si="99"/>
        <v>217.38</v>
      </c>
      <c r="O1552" t="str">
        <f>VLOOKUP(E1552,Store_Dim!$A$1:$E$21,3,FALSE)</f>
        <v>South</v>
      </c>
    </row>
    <row r="1553" spans="1:15" x14ac:dyDescent="0.3">
      <c r="A1553" t="s">
        <v>3377</v>
      </c>
      <c r="B1553" s="2">
        <v>45435</v>
      </c>
      <c r="C1553" t="s">
        <v>1507</v>
      </c>
      <c r="D1553" t="s">
        <v>1716</v>
      </c>
      <c r="E1553" t="s">
        <v>1799</v>
      </c>
      <c r="F1553">
        <v>1</v>
      </c>
      <c r="G1553">
        <f t="shared" si="96"/>
        <v>1</v>
      </c>
      <c r="H1553">
        <v>46.66</v>
      </c>
      <c r="I1553" s="14">
        <f t="shared" si="97"/>
        <v>46.66</v>
      </c>
      <c r="J1553">
        <v>0.2</v>
      </c>
      <c r="K1553" s="7">
        <f t="shared" si="98"/>
        <v>0.2</v>
      </c>
      <c r="L1553" t="s">
        <v>1824</v>
      </c>
      <c r="M1553">
        <v>37.328000000000003</v>
      </c>
      <c r="N1553" s="14">
        <f t="shared" si="99"/>
        <v>46.459999999999994</v>
      </c>
      <c r="O1553" t="str">
        <f>VLOOKUP(E1553,Store_Dim!$A$1:$E$21,3,FALSE)</f>
        <v>South</v>
      </c>
    </row>
    <row r="1554" spans="1:15" x14ac:dyDescent="0.3">
      <c r="A1554" t="s">
        <v>3378</v>
      </c>
      <c r="B1554" s="2">
        <v>45447</v>
      </c>
      <c r="C1554" t="s">
        <v>40</v>
      </c>
      <c r="D1554" t="s">
        <v>1694</v>
      </c>
      <c r="E1554" t="s">
        <v>1792</v>
      </c>
      <c r="F1554">
        <v>4</v>
      </c>
      <c r="G1554">
        <f t="shared" si="96"/>
        <v>4</v>
      </c>
      <c r="H1554">
        <v>871.2</v>
      </c>
      <c r="I1554" s="14">
        <f t="shared" si="97"/>
        <v>871.2</v>
      </c>
      <c r="J1554">
        <v>0.28999999999999998</v>
      </c>
      <c r="K1554" s="7">
        <f t="shared" si="98"/>
        <v>0.28999999999999998</v>
      </c>
      <c r="L1554" t="s">
        <v>1824</v>
      </c>
      <c r="M1554">
        <v>2474.2080000000001</v>
      </c>
      <c r="N1554" s="14">
        <f t="shared" si="99"/>
        <v>3484.51</v>
      </c>
      <c r="O1554" t="str">
        <f>VLOOKUP(E1554,Store_Dim!$A$1:$E$21,3,FALSE)</f>
        <v>South</v>
      </c>
    </row>
    <row r="1555" spans="1:15" x14ac:dyDescent="0.3">
      <c r="A1555" t="s">
        <v>3379</v>
      </c>
      <c r="B1555" s="2">
        <v>45724</v>
      </c>
      <c r="C1555" t="s">
        <v>1184</v>
      </c>
      <c r="D1555" t="s">
        <v>1584</v>
      </c>
      <c r="E1555" t="s">
        <v>1799</v>
      </c>
      <c r="F1555">
        <v>4</v>
      </c>
      <c r="G1555">
        <f t="shared" si="96"/>
        <v>4</v>
      </c>
      <c r="H1555">
        <v>317.11</v>
      </c>
      <c r="I1555" s="14">
        <f t="shared" si="97"/>
        <v>317.11</v>
      </c>
      <c r="J1555">
        <v>0.16</v>
      </c>
      <c r="K1555" s="7">
        <f t="shared" si="98"/>
        <v>0.16</v>
      </c>
      <c r="L1555" t="s">
        <v>1826</v>
      </c>
      <c r="M1555">
        <v>1065.4896000000001</v>
      </c>
      <c r="N1555" s="14">
        <f t="shared" si="99"/>
        <v>1268.28</v>
      </c>
      <c r="O1555" t="str">
        <f>VLOOKUP(E1555,Store_Dim!$A$1:$E$21,3,FALSE)</f>
        <v>South</v>
      </c>
    </row>
    <row r="1556" spans="1:15" x14ac:dyDescent="0.3">
      <c r="A1556" t="s">
        <v>3380</v>
      </c>
      <c r="B1556" s="2">
        <v>45338</v>
      </c>
      <c r="C1556" t="s">
        <v>824</v>
      </c>
      <c r="D1556" t="s">
        <v>1598</v>
      </c>
      <c r="E1556" t="s">
        <v>1797</v>
      </c>
      <c r="F1556">
        <v>2</v>
      </c>
      <c r="G1556">
        <f t="shared" si="96"/>
        <v>2</v>
      </c>
      <c r="H1556">
        <v>388.34</v>
      </c>
      <c r="I1556" s="14">
        <f t="shared" si="97"/>
        <v>388.34</v>
      </c>
      <c r="J1556">
        <v>0.09</v>
      </c>
      <c r="K1556" s="7">
        <f t="shared" si="98"/>
        <v>0.09</v>
      </c>
      <c r="L1556" t="s">
        <v>1826</v>
      </c>
      <c r="M1556">
        <v>706.77879999999993</v>
      </c>
      <c r="N1556" s="14">
        <f t="shared" si="99"/>
        <v>776.58999999999992</v>
      </c>
      <c r="O1556" t="str">
        <f>VLOOKUP(E1556,Store_Dim!$A$1:$E$21,3,FALSE)</f>
        <v>East</v>
      </c>
    </row>
    <row r="1557" spans="1:15" x14ac:dyDescent="0.3">
      <c r="A1557" t="s">
        <v>3381</v>
      </c>
      <c r="B1557" s="2">
        <v>45252</v>
      </c>
      <c r="C1557" t="s">
        <v>1005</v>
      </c>
      <c r="D1557" t="s">
        <v>1608</v>
      </c>
      <c r="E1557" t="s">
        <v>1776</v>
      </c>
      <c r="F1557">
        <v>4</v>
      </c>
      <c r="G1557">
        <f t="shared" si="96"/>
        <v>4</v>
      </c>
      <c r="H1557">
        <v>998.2</v>
      </c>
      <c r="I1557" s="14">
        <f t="shared" si="97"/>
        <v>998.2</v>
      </c>
      <c r="J1557">
        <v>0.15</v>
      </c>
      <c r="K1557" s="7">
        <f t="shared" si="98"/>
        <v>0.15</v>
      </c>
      <c r="L1557" t="s">
        <v>1824</v>
      </c>
      <c r="M1557">
        <v>3393.88</v>
      </c>
      <c r="N1557" s="14">
        <f t="shared" si="99"/>
        <v>3992.65</v>
      </c>
      <c r="O1557" t="str">
        <f>VLOOKUP(E1557,Store_Dim!$A$1:$E$21,3,FALSE)</f>
        <v>East</v>
      </c>
    </row>
    <row r="1558" spans="1:15" x14ac:dyDescent="0.3">
      <c r="A1558" t="s">
        <v>3382</v>
      </c>
      <c r="B1558" s="2">
        <v>45606</v>
      </c>
      <c r="C1558" t="s">
        <v>1516</v>
      </c>
      <c r="D1558" t="s">
        <v>1620</v>
      </c>
      <c r="E1558" t="s">
        <v>1752</v>
      </c>
      <c r="F1558">
        <v>1</v>
      </c>
      <c r="G1558">
        <f t="shared" si="96"/>
        <v>1</v>
      </c>
      <c r="H1558">
        <v>887.38</v>
      </c>
      <c r="I1558" s="14">
        <f t="shared" si="97"/>
        <v>887.38</v>
      </c>
      <c r="J1558">
        <v>0.01</v>
      </c>
      <c r="K1558" s="7">
        <f t="shared" si="98"/>
        <v>0.01</v>
      </c>
      <c r="L1558" t="s">
        <v>1829</v>
      </c>
      <c r="M1558">
        <v>878.50620000000004</v>
      </c>
      <c r="N1558" s="14">
        <f t="shared" si="99"/>
        <v>887.37</v>
      </c>
      <c r="O1558" t="str">
        <f>VLOOKUP(E1558,Store_Dim!$A$1:$E$21,3,FALSE)</f>
        <v>East</v>
      </c>
    </row>
    <row r="1559" spans="1:15" x14ac:dyDescent="0.3">
      <c r="A1559" t="s">
        <v>3383</v>
      </c>
      <c r="B1559" s="2">
        <v>45524</v>
      </c>
      <c r="C1559" t="s">
        <v>984</v>
      </c>
      <c r="D1559" t="s">
        <v>1622</v>
      </c>
      <c r="E1559" t="s">
        <v>1794</v>
      </c>
      <c r="F1559">
        <v>4</v>
      </c>
      <c r="G1559">
        <f t="shared" si="96"/>
        <v>4</v>
      </c>
      <c r="H1559">
        <v>332.97</v>
      </c>
      <c r="I1559" s="14">
        <f t="shared" si="97"/>
        <v>332.97</v>
      </c>
      <c r="J1559">
        <v>0.28000000000000003</v>
      </c>
      <c r="K1559" s="7">
        <f t="shared" si="98"/>
        <v>0.28000000000000003</v>
      </c>
      <c r="L1559" t="s">
        <v>1824</v>
      </c>
      <c r="M1559">
        <v>958.95360000000005</v>
      </c>
      <c r="N1559" s="14">
        <f t="shared" si="99"/>
        <v>1331.6000000000001</v>
      </c>
      <c r="O1559" t="str">
        <f>VLOOKUP(E1559,Store_Dim!$A$1:$E$21,3,FALSE)</f>
        <v>North</v>
      </c>
    </row>
    <row r="1560" spans="1:15" x14ac:dyDescent="0.3">
      <c r="A1560" t="s">
        <v>3384</v>
      </c>
      <c r="B1560" s="2">
        <v>45934</v>
      </c>
      <c r="C1560" t="s">
        <v>93</v>
      </c>
      <c r="D1560" t="s">
        <v>1640</v>
      </c>
      <c r="E1560" t="s">
        <v>1752</v>
      </c>
      <c r="F1560">
        <v>2</v>
      </c>
      <c r="G1560">
        <f t="shared" si="96"/>
        <v>2</v>
      </c>
      <c r="H1560">
        <v>157.91</v>
      </c>
      <c r="I1560" s="14">
        <f t="shared" si="97"/>
        <v>157.91</v>
      </c>
      <c r="J1560">
        <v>0.09</v>
      </c>
      <c r="K1560" s="7">
        <f t="shared" si="98"/>
        <v>0.09</v>
      </c>
      <c r="L1560" t="s">
        <v>1829</v>
      </c>
      <c r="M1560">
        <v>287.39620000000002</v>
      </c>
      <c r="N1560" s="14">
        <f t="shared" si="99"/>
        <v>315.73</v>
      </c>
      <c r="O1560" t="str">
        <f>VLOOKUP(E1560,Store_Dim!$A$1:$E$21,3,FALSE)</f>
        <v>East</v>
      </c>
    </row>
    <row r="1561" spans="1:15" x14ac:dyDescent="0.3">
      <c r="A1561" t="s">
        <v>3385</v>
      </c>
      <c r="B1561" s="2">
        <v>45539</v>
      </c>
      <c r="C1561" t="s">
        <v>1115</v>
      </c>
      <c r="D1561" t="s">
        <v>1572</v>
      </c>
      <c r="E1561" t="s">
        <v>1810</v>
      </c>
      <c r="F1561">
        <v>1</v>
      </c>
      <c r="G1561">
        <f t="shared" si="96"/>
        <v>1</v>
      </c>
      <c r="H1561">
        <v>548.15</v>
      </c>
      <c r="I1561" s="14">
        <f t="shared" si="97"/>
        <v>548.15</v>
      </c>
      <c r="J1561">
        <v>0.11</v>
      </c>
      <c r="K1561" s="7">
        <f t="shared" si="98"/>
        <v>0.11</v>
      </c>
      <c r="L1561" t="s">
        <v>1824</v>
      </c>
      <c r="M1561">
        <v>487.8535</v>
      </c>
      <c r="N1561" s="14">
        <f t="shared" si="99"/>
        <v>548.04</v>
      </c>
      <c r="O1561" t="str">
        <f>VLOOKUP(E1561,Store_Dim!$A$1:$E$21,3,FALSE)</f>
        <v>East</v>
      </c>
    </row>
    <row r="1562" spans="1:15" x14ac:dyDescent="0.3">
      <c r="A1562" t="s">
        <v>3386</v>
      </c>
      <c r="B1562" s="2">
        <v>45555</v>
      </c>
      <c r="C1562" t="s">
        <v>681</v>
      </c>
      <c r="D1562" t="s">
        <v>1644</v>
      </c>
      <c r="E1562" t="s">
        <v>1801</v>
      </c>
      <c r="F1562">
        <v>1</v>
      </c>
      <c r="G1562">
        <f t="shared" si="96"/>
        <v>1</v>
      </c>
      <c r="H1562">
        <v>135.13</v>
      </c>
      <c r="I1562" s="14">
        <f t="shared" si="97"/>
        <v>135.13</v>
      </c>
      <c r="J1562">
        <v>0.04</v>
      </c>
      <c r="K1562" s="7">
        <f t="shared" si="98"/>
        <v>0.04</v>
      </c>
      <c r="L1562" t="s">
        <v>1824</v>
      </c>
      <c r="M1562">
        <v>129.72479999999999</v>
      </c>
      <c r="N1562" s="14">
        <f t="shared" si="99"/>
        <v>135.09</v>
      </c>
      <c r="O1562" t="str">
        <f>VLOOKUP(E1562,Store_Dim!$A$1:$E$21,3,FALSE)</f>
        <v>North</v>
      </c>
    </row>
    <row r="1563" spans="1:15" x14ac:dyDescent="0.3">
      <c r="A1563" t="s">
        <v>3387</v>
      </c>
      <c r="B1563" s="2">
        <v>45281</v>
      </c>
      <c r="C1563" t="s">
        <v>711</v>
      </c>
      <c r="D1563" t="s">
        <v>1660</v>
      </c>
      <c r="E1563" t="s">
        <v>1766</v>
      </c>
      <c r="F1563">
        <v>3</v>
      </c>
      <c r="G1563">
        <f t="shared" si="96"/>
        <v>3</v>
      </c>
      <c r="H1563">
        <v>579.26</v>
      </c>
      <c r="I1563" s="14">
        <f t="shared" si="97"/>
        <v>579.26</v>
      </c>
      <c r="J1563">
        <v>0.19</v>
      </c>
      <c r="K1563" s="7">
        <f t="shared" si="98"/>
        <v>0.19</v>
      </c>
      <c r="L1563" t="s">
        <v>1824</v>
      </c>
      <c r="M1563">
        <v>1407.6017999999999</v>
      </c>
      <c r="N1563" s="14">
        <f t="shared" si="99"/>
        <v>1737.59</v>
      </c>
      <c r="O1563" t="str">
        <f>VLOOKUP(E1563,Store_Dim!$A$1:$E$21,3,FALSE)</f>
        <v>North</v>
      </c>
    </row>
    <row r="1564" spans="1:15" x14ac:dyDescent="0.3">
      <c r="A1564" t="s">
        <v>3388</v>
      </c>
      <c r="B1564" s="2">
        <v>45582</v>
      </c>
      <c r="C1564" t="s">
        <v>1214</v>
      </c>
      <c r="D1564" t="s">
        <v>1582</v>
      </c>
      <c r="E1564" t="s">
        <v>1752</v>
      </c>
      <c r="F1564">
        <v>1</v>
      </c>
      <c r="G1564">
        <f t="shared" si="96"/>
        <v>1</v>
      </c>
      <c r="H1564">
        <v>465.63</v>
      </c>
      <c r="I1564" s="14">
        <f t="shared" si="97"/>
        <v>465.63</v>
      </c>
      <c r="J1564">
        <v>0.25</v>
      </c>
      <c r="K1564" s="7">
        <f t="shared" si="98"/>
        <v>0.25</v>
      </c>
      <c r="L1564" t="s">
        <v>1824</v>
      </c>
      <c r="M1564">
        <v>349.22250000000003</v>
      </c>
      <c r="N1564" s="14">
        <f t="shared" si="99"/>
        <v>465.38</v>
      </c>
      <c r="O1564" t="str">
        <f>VLOOKUP(E1564,Store_Dim!$A$1:$E$21,3,FALSE)</f>
        <v>East</v>
      </c>
    </row>
    <row r="1565" spans="1:15" x14ac:dyDescent="0.3">
      <c r="A1565" t="s">
        <v>3389</v>
      </c>
      <c r="B1565" s="2">
        <v>45372</v>
      </c>
      <c r="C1565" t="s">
        <v>181</v>
      </c>
      <c r="D1565" t="s">
        <v>1700</v>
      </c>
      <c r="E1565" t="s">
        <v>1804</v>
      </c>
      <c r="F1565">
        <v>2</v>
      </c>
      <c r="G1565">
        <f t="shared" si="96"/>
        <v>2</v>
      </c>
      <c r="H1565">
        <v>675.61</v>
      </c>
      <c r="I1565" s="14">
        <f t="shared" si="97"/>
        <v>675.61</v>
      </c>
      <c r="J1565">
        <v>0.08</v>
      </c>
      <c r="K1565" s="7">
        <f t="shared" si="98"/>
        <v>0.08</v>
      </c>
      <c r="L1565" t="s">
        <v>1829</v>
      </c>
      <c r="M1565">
        <v>1243.1224</v>
      </c>
      <c r="N1565" s="14">
        <f t="shared" si="99"/>
        <v>1351.14</v>
      </c>
      <c r="O1565" t="str">
        <f>VLOOKUP(E1565,Store_Dim!$A$1:$E$21,3,FALSE)</f>
        <v>West</v>
      </c>
    </row>
    <row r="1566" spans="1:15" x14ac:dyDescent="0.3">
      <c r="A1566" t="s">
        <v>3390</v>
      </c>
      <c r="B1566" s="2">
        <v>45458</v>
      </c>
      <c r="C1566" t="s">
        <v>1292</v>
      </c>
      <c r="D1566" t="s">
        <v>1614</v>
      </c>
      <c r="E1566" t="s">
        <v>1776</v>
      </c>
      <c r="F1566">
        <v>1</v>
      </c>
      <c r="G1566">
        <f t="shared" si="96"/>
        <v>1</v>
      </c>
      <c r="H1566">
        <v>718.99</v>
      </c>
      <c r="I1566" s="14">
        <f t="shared" si="97"/>
        <v>718.99</v>
      </c>
      <c r="J1566">
        <v>0.08</v>
      </c>
      <c r="K1566" s="7">
        <f t="shared" si="98"/>
        <v>0.08</v>
      </c>
      <c r="L1566" t="s">
        <v>1826</v>
      </c>
      <c r="M1566">
        <v>661.47080000000005</v>
      </c>
      <c r="N1566" s="14">
        <f t="shared" si="99"/>
        <v>718.91</v>
      </c>
      <c r="O1566" t="str">
        <f>VLOOKUP(E1566,Store_Dim!$A$1:$E$21,3,FALSE)</f>
        <v>East</v>
      </c>
    </row>
    <row r="1567" spans="1:15" x14ac:dyDescent="0.3">
      <c r="A1567" t="s">
        <v>3391</v>
      </c>
      <c r="B1567" s="2">
        <v>45943</v>
      </c>
      <c r="C1567" t="s">
        <v>1175</v>
      </c>
      <c r="D1567" t="s">
        <v>1576</v>
      </c>
      <c r="E1567" t="s">
        <v>1789</v>
      </c>
      <c r="F1567">
        <v>2</v>
      </c>
      <c r="G1567">
        <f t="shared" si="96"/>
        <v>2</v>
      </c>
      <c r="H1567">
        <v>675.65</v>
      </c>
      <c r="I1567" s="14">
        <f t="shared" si="97"/>
        <v>675.65</v>
      </c>
      <c r="J1567">
        <v>0.2</v>
      </c>
      <c r="K1567" s="7">
        <f t="shared" si="98"/>
        <v>0.2</v>
      </c>
      <c r="L1567" t="s">
        <v>1829</v>
      </c>
      <c r="M1567">
        <v>1081.04</v>
      </c>
      <c r="N1567" s="14">
        <f t="shared" si="99"/>
        <v>1351.1</v>
      </c>
      <c r="O1567" t="str">
        <f>VLOOKUP(E1567,Store_Dim!$A$1:$E$21,3,FALSE)</f>
        <v>East</v>
      </c>
    </row>
    <row r="1568" spans="1:15" x14ac:dyDescent="0.3">
      <c r="A1568" t="s">
        <v>3392</v>
      </c>
      <c r="B1568" s="2">
        <v>45374</v>
      </c>
      <c r="C1568" t="s">
        <v>1056</v>
      </c>
      <c r="D1568" t="s">
        <v>1738</v>
      </c>
      <c r="E1568" t="s">
        <v>1801</v>
      </c>
      <c r="F1568">
        <v>4</v>
      </c>
      <c r="G1568">
        <f t="shared" si="96"/>
        <v>4</v>
      </c>
      <c r="H1568">
        <v>284.24</v>
      </c>
      <c r="I1568" s="14">
        <f t="shared" si="97"/>
        <v>284.24</v>
      </c>
      <c r="J1568">
        <v>0.1</v>
      </c>
      <c r="K1568" s="7">
        <f t="shared" si="98"/>
        <v>0.1</v>
      </c>
      <c r="L1568" t="s">
        <v>1824</v>
      </c>
      <c r="M1568">
        <v>1023.264</v>
      </c>
      <c r="N1568" s="14">
        <f t="shared" si="99"/>
        <v>1136.8600000000001</v>
      </c>
      <c r="O1568" t="str">
        <f>VLOOKUP(E1568,Store_Dim!$A$1:$E$21,3,FALSE)</f>
        <v>North</v>
      </c>
    </row>
    <row r="1569" spans="1:15" x14ac:dyDescent="0.3">
      <c r="A1569" t="s">
        <v>3393</v>
      </c>
      <c r="B1569" s="2">
        <v>45374</v>
      </c>
      <c r="C1569" t="s">
        <v>693</v>
      </c>
      <c r="D1569" t="s">
        <v>1546</v>
      </c>
      <c r="E1569" t="s">
        <v>1766</v>
      </c>
      <c r="F1569">
        <v>1</v>
      </c>
      <c r="G1569">
        <f t="shared" si="96"/>
        <v>1</v>
      </c>
      <c r="H1569">
        <v>94.26</v>
      </c>
      <c r="I1569" s="14">
        <f t="shared" si="97"/>
        <v>94.26</v>
      </c>
      <c r="J1569">
        <v>0.18</v>
      </c>
      <c r="K1569" s="7">
        <f t="shared" si="98"/>
        <v>0.18</v>
      </c>
      <c r="L1569" t="s">
        <v>1826</v>
      </c>
      <c r="M1569">
        <v>77.293200000000013</v>
      </c>
      <c r="N1569" s="14">
        <f t="shared" si="99"/>
        <v>94.08</v>
      </c>
      <c r="O1569" t="str">
        <f>VLOOKUP(E1569,Store_Dim!$A$1:$E$21,3,FALSE)</f>
        <v>North</v>
      </c>
    </row>
    <row r="1570" spans="1:15" x14ac:dyDescent="0.3">
      <c r="A1570" t="s">
        <v>3394</v>
      </c>
      <c r="B1570" s="2">
        <v>45789</v>
      </c>
      <c r="C1570" t="s">
        <v>1292</v>
      </c>
      <c r="D1570" t="s">
        <v>1557</v>
      </c>
      <c r="E1570" t="s">
        <v>1789</v>
      </c>
      <c r="F1570">
        <v>4</v>
      </c>
      <c r="G1570">
        <f t="shared" si="96"/>
        <v>4</v>
      </c>
      <c r="H1570">
        <v>458.58</v>
      </c>
      <c r="I1570" s="14">
        <f t="shared" si="97"/>
        <v>458.58</v>
      </c>
      <c r="J1570">
        <v>0.28999999999999998</v>
      </c>
      <c r="K1570" s="7">
        <f t="shared" si="98"/>
        <v>0.28999999999999998</v>
      </c>
      <c r="L1570" t="s">
        <v>1829</v>
      </c>
      <c r="M1570">
        <v>1302.3671999999999</v>
      </c>
      <c r="N1570" s="14">
        <f t="shared" si="99"/>
        <v>1834.03</v>
      </c>
      <c r="O1570" t="str">
        <f>VLOOKUP(E1570,Store_Dim!$A$1:$E$21,3,FALSE)</f>
        <v>East</v>
      </c>
    </row>
    <row r="1571" spans="1:15" x14ac:dyDescent="0.3">
      <c r="A1571" t="s">
        <v>3395</v>
      </c>
      <c r="B1571" s="2">
        <v>45452</v>
      </c>
      <c r="C1571" t="s">
        <v>396</v>
      </c>
      <c r="D1571" t="s">
        <v>1678</v>
      </c>
      <c r="E1571" t="s">
        <v>1789</v>
      </c>
      <c r="F1571">
        <v>4</v>
      </c>
      <c r="G1571">
        <f t="shared" si="96"/>
        <v>4</v>
      </c>
      <c r="H1571">
        <v>704.49</v>
      </c>
      <c r="I1571" s="14">
        <f t="shared" si="97"/>
        <v>704.49</v>
      </c>
      <c r="J1571">
        <v>0.05</v>
      </c>
      <c r="K1571" s="7">
        <f t="shared" si="98"/>
        <v>0.05</v>
      </c>
      <c r="L1571" t="s">
        <v>1829</v>
      </c>
      <c r="M1571">
        <v>2677.0619999999999</v>
      </c>
      <c r="N1571" s="14">
        <f t="shared" si="99"/>
        <v>2817.91</v>
      </c>
      <c r="O1571" t="str">
        <f>VLOOKUP(E1571,Store_Dim!$A$1:$E$21,3,FALSE)</f>
        <v>East</v>
      </c>
    </row>
    <row r="1572" spans="1:15" x14ac:dyDescent="0.3">
      <c r="A1572" t="s">
        <v>3396</v>
      </c>
      <c r="B1572" s="2">
        <v>45284</v>
      </c>
      <c r="C1572" t="s">
        <v>130</v>
      </c>
      <c r="D1572" t="s">
        <v>1602</v>
      </c>
      <c r="E1572" t="s">
        <v>1813</v>
      </c>
      <c r="F1572">
        <v>4</v>
      </c>
      <c r="G1572">
        <f t="shared" si="96"/>
        <v>4</v>
      </c>
      <c r="H1572">
        <v>822.32</v>
      </c>
      <c r="I1572" s="14">
        <f t="shared" si="97"/>
        <v>822.32</v>
      </c>
      <c r="J1572">
        <v>0.26</v>
      </c>
      <c r="K1572" s="7">
        <f t="shared" si="98"/>
        <v>0.26</v>
      </c>
      <c r="L1572" t="s">
        <v>1826</v>
      </c>
      <c r="M1572">
        <v>2434.0672</v>
      </c>
      <c r="N1572" s="14">
        <f t="shared" si="99"/>
        <v>3289.02</v>
      </c>
      <c r="O1572" t="str">
        <f>VLOOKUP(E1572,Store_Dim!$A$1:$E$21,3,FALSE)</f>
        <v>East</v>
      </c>
    </row>
    <row r="1573" spans="1:15" x14ac:dyDescent="0.3">
      <c r="A1573" t="s">
        <v>3397</v>
      </c>
      <c r="B1573" s="2">
        <v>45325</v>
      </c>
      <c r="C1573" t="s">
        <v>785</v>
      </c>
      <c r="D1573" t="s">
        <v>1551</v>
      </c>
      <c r="E1573" t="s">
        <v>1797</v>
      </c>
      <c r="F1573">
        <v>4</v>
      </c>
      <c r="G1573">
        <f t="shared" si="96"/>
        <v>4</v>
      </c>
      <c r="H1573">
        <v>785.41</v>
      </c>
      <c r="I1573" s="14">
        <f t="shared" si="97"/>
        <v>785.41</v>
      </c>
      <c r="J1573">
        <v>0.13</v>
      </c>
      <c r="K1573" s="7">
        <f t="shared" si="98"/>
        <v>0.13</v>
      </c>
      <c r="L1573" t="s">
        <v>1829</v>
      </c>
      <c r="M1573">
        <v>2733.2267999999999</v>
      </c>
      <c r="N1573" s="14">
        <f t="shared" si="99"/>
        <v>3141.5099999999998</v>
      </c>
      <c r="O1573" t="str">
        <f>VLOOKUP(E1573,Store_Dim!$A$1:$E$21,3,FALSE)</f>
        <v>East</v>
      </c>
    </row>
    <row r="1574" spans="1:15" x14ac:dyDescent="0.3">
      <c r="A1574" t="s">
        <v>3398</v>
      </c>
      <c r="B1574" s="2">
        <v>45465</v>
      </c>
      <c r="C1574" t="s">
        <v>127</v>
      </c>
      <c r="D1574" t="s">
        <v>1626</v>
      </c>
      <c r="E1574" t="s">
        <v>1799</v>
      </c>
      <c r="F1574">
        <v>1</v>
      </c>
      <c r="G1574">
        <f t="shared" si="96"/>
        <v>1</v>
      </c>
      <c r="H1574">
        <v>405.8</v>
      </c>
      <c r="I1574" s="14">
        <f t="shared" si="97"/>
        <v>405.8</v>
      </c>
      <c r="J1574">
        <v>0.11</v>
      </c>
      <c r="K1574" s="7">
        <f t="shared" si="98"/>
        <v>0.11</v>
      </c>
      <c r="L1574" t="s">
        <v>1826</v>
      </c>
      <c r="M1574">
        <v>361.16199999999998</v>
      </c>
      <c r="N1574" s="14">
        <f t="shared" si="99"/>
        <v>405.69</v>
      </c>
      <c r="O1574" t="str">
        <f>VLOOKUP(E1574,Store_Dim!$A$1:$E$21,3,FALSE)</f>
        <v>South</v>
      </c>
    </row>
    <row r="1575" spans="1:15" x14ac:dyDescent="0.3">
      <c r="A1575" t="s">
        <v>3399</v>
      </c>
      <c r="B1575" s="2">
        <v>45612</v>
      </c>
      <c r="C1575" t="s">
        <v>1343</v>
      </c>
      <c r="D1575" t="s">
        <v>1730</v>
      </c>
      <c r="E1575" t="s">
        <v>1786</v>
      </c>
      <c r="F1575">
        <v>2</v>
      </c>
      <c r="G1575">
        <f t="shared" si="96"/>
        <v>2</v>
      </c>
      <c r="H1575">
        <v>976.83</v>
      </c>
      <c r="I1575" s="14">
        <f t="shared" si="97"/>
        <v>976.83</v>
      </c>
      <c r="J1575">
        <v>0.1</v>
      </c>
      <c r="K1575" s="7">
        <f t="shared" si="98"/>
        <v>0.1</v>
      </c>
      <c r="L1575" t="s">
        <v>1826</v>
      </c>
      <c r="M1575">
        <v>1758.2940000000001</v>
      </c>
      <c r="N1575" s="14">
        <f t="shared" si="99"/>
        <v>1953.5600000000002</v>
      </c>
      <c r="O1575" t="str">
        <f>VLOOKUP(E1575,Store_Dim!$A$1:$E$21,3,FALSE)</f>
        <v>South</v>
      </c>
    </row>
    <row r="1576" spans="1:15" x14ac:dyDescent="0.3">
      <c r="A1576" t="s">
        <v>3400</v>
      </c>
      <c r="B1576" s="2">
        <v>45472</v>
      </c>
      <c r="C1576" t="s">
        <v>869</v>
      </c>
      <c r="D1576" t="s">
        <v>1676</v>
      </c>
      <c r="E1576" t="s">
        <v>1761</v>
      </c>
      <c r="F1576">
        <v>1</v>
      </c>
      <c r="G1576">
        <f t="shared" si="96"/>
        <v>1</v>
      </c>
      <c r="H1576">
        <v>644.15</v>
      </c>
      <c r="I1576" s="14">
        <f t="shared" si="97"/>
        <v>644.15</v>
      </c>
      <c r="J1576">
        <v>0.06</v>
      </c>
      <c r="K1576" s="7">
        <f t="shared" si="98"/>
        <v>0.06</v>
      </c>
      <c r="L1576" t="s">
        <v>1824</v>
      </c>
      <c r="M1576">
        <v>605.50099999999998</v>
      </c>
      <c r="N1576" s="14">
        <f t="shared" si="99"/>
        <v>644.09</v>
      </c>
      <c r="O1576" t="str">
        <f>VLOOKUP(E1576,Store_Dim!$A$1:$E$21,3,FALSE)</f>
        <v>South</v>
      </c>
    </row>
    <row r="1577" spans="1:15" x14ac:dyDescent="0.3">
      <c r="A1577" t="s">
        <v>3401</v>
      </c>
      <c r="B1577" s="2">
        <v>45897</v>
      </c>
      <c r="C1577" t="s">
        <v>1059</v>
      </c>
      <c r="D1577" t="s">
        <v>1682</v>
      </c>
      <c r="E1577" t="s">
        <v>1797</v>
      </c>
      <c r="F1577">
        <v>1</v>
      </c>
      <c r="G1577">
        <f t="shared" si="96"/>
        <v>1</v>
      </c>
      <c r="H1577">
        <v>470.55</v>
      </c>
      <c r="I1577" s="14">
        <f t="shared" si="97"/>
        <v>470.55</v>
      </c>
      <c r="J1577">
        <v>0.23</v>
      </c>
      <c r="K1577" s="7">
        <f t="shared" si="98"/>
        <v>0.23</v>
      </c>
      <c r="L1577" t="s">
        <v>1826</v>
      </c>
      <c r="M1577">
        <v>362.32350000000002</v>
      </c>
      <c r="N1577" s="14">
        <f t="shared" si="99"/>
        <v>470.32</v>
      </c>
      <c r="O1577" t="str">
        <f>VLOOKUP(E1577,Store_Dim!$A$1:$E$21,3,FALSE)</f>
        <v>East</v>
      </c>
    </row>
    <row r="1578" spans="1:15" x14ac:dyDescent="0.3">
      <c r="A1578" t="s">
        <v>3402</v>
      </c>
      <c r="B1578" s="2">
        <v>45241</v>
      </c>
      <c r="C1578" t="s">
        <v>1472</v>
      </c>
      <c r="D1578" t="s">
        <v>1560</v>
      </c>
      <c r="E1578" t="s">
        <v>1776</v>
      </c>
      <c r="F1578">
        <v>3</v>
      </c>
      <c r="G1578">
        <f t="shared" si="96"/>
        <v>3</v>
      </c>
      <c r="H1578">
        <v>598.82000000000005</v>
      </c>
      <c r="I1578" s="14">
        <f t="shared" si="97"/>
        <v>598.82000000000005</v>
      </c>
      <c r="J1578">
        <v>0.19</v>
      </c>
      <c r="K1578" s="7">
        <f t="shared" si="98"/>
        <v>0.19</v>
      </c>
      <c r="L1578" t="s">
        <v>1829</v>
      </c>
      <c r="M1578">
        <v>1455.1325999999999</v>
      </c>
      <c r="N1578" s="14">
        <f t="shared" si="99"/>
        <v>1796.27</v>
      </c>
      <c r="O1578" t="str">
        <f>VLOOKUP(E1578,Store_Dim!$A$1:$E$21,3,FALSE)</f>
        <v>East</v>
      </c>
    </row>
    <row r="1579" spans="1:15" x14ac:dyDescent="0.3">
      <c r="A1579" t="s">
        <v>3403</v>
      </c>
      <c r="B1579" s="2">
        <v>45851</v>
      </c>
      <c r="C1579" t="s">
        <v>360</v>
      </c>
      <c r="D1579" t="s">
        <v>1588</v>
      </c>
      <c r="E1579" t="s">
        <v>1794</v>
      </c>
      <c r="F1579">
        <v>4</v>
      </c>
      <c r="G1579">
        <f t="shared" si="96"/>
        <v>4</v>
      </c>
      <c r="H1579">
        <v>659.17</v>
      </c>
      <c r="I1579" s="14">
        <f t="shared" si="97"/>
        <v>659.17</v>
      </c>
      <c r="J1579">
        <v>0.12</v>
      </c>
      <c r="K1579" s="7">
        <f t="shared" si="98"/>
        <v>0.12</v>
      </c>
      <c r="L1579" t="s">
        <v>1824</v>
      </c>
      <c r="M1579">
        <v>2320.2784000000001</v>
      </c>
      <c r="N1579" s="14">
        <f t="shared" si="99"/>
        <v>2636.56</v>
      </c>
      <c r="O1579" t="str">
        <f>VLOOKUP(E1579,Store_Dim!$A$1:$E$21,3,FALSE)</f>
        <v>North</v>
      </c>
    </row>
    <row r="1580" spans="1:15" x14ac:dyDescent="0.3">
      <c r="A1580" t="s">
        <v>3404</v>
      </c>
      <c r="B1580" s="2">
        <v>45572</v>
      </c>
      <c r="C1580" t="s">
        <v>369</v>
      </c>
      <c r="D1580" t="s">
        <v>1640</v>
      </c>
      <c r="E1580" t="s">
        <v>1757</v>
      </c>
      <c r="F1580">
        <v>2</v>
      </c>
      <c r="G1580">
        <f t="shared" si="96"/>
        <v>2</v>
      </c>
      <c r="H1580">
        <v>216.02</v>
      </c>
      <c r="I1580" s="14">
        <f t="shared" si="97"/>
        <v>216.02</v>
      </c>
      <c r="J1580">
        <v>0.25</v>
      </c>
      <c r="K1580" s="7">
        <f t="shared" si="98"/>
        <v>0.25</v>
      </c>
      <c r="L1580" t="s">
        <v>1824</v>
      </c>
      <c r="M1580">
        <v>324.02999999999997</v>
      </c>
      <c r="N1580" s="14">
        <f t="shared" si="99"/>
        <v>431.79</v>
      </c>
      <c r="O1580" t="str">
        <f>VLOOKUP(E1580,Store_Dim!$A$1:$E$21,3,FALSE)</f>
        <v>North</v>
      </c>
    </row>
    <row r="1581" spans="1:15" x14ac:dyDescent="0.3">
      <c r="A1581" t="s">
        <v>3405</v>
      </c>
      <c r="B1581" s="2">
        <v>45774</v>
      </c>
      <c r="C1581" t="s">
        <v>124</v>
      </c>
      <c r="D1581" t="s">
        <v>1610</v>
      </c>
      <c r="E1581" t="s">
        <v>1789</v>
      </c>
      <c r="F1581">
        <v>2</v>
      </c>
      <c r="G1581">
        <f t="shared" si="96"/>
        <v>2</v>
      </c>
      <c r="H1581">
        <v>613.47</v>
      </c>
      <c r="I1581" s="14">
        <f t="shared" si="97"/>
        <v>613.47</v>
      </c>
      <c r="J1581">
        <v>0.02</v>
      </c>
      <c r="K1581" s="7">
        <f t="shared" si="98"/>
        <v>0.02</v>
      </c>
      <c r="L1581" t="s">
        <v>1826</v>
      </c>
      <c r="M1581">
        <v>1202.4012</v>
      </c>
      <c r="N1581" s="14">
        <f t="shared" si="99"/>
        <v>1226.92</v>
      </c>
      <c r="O1581" t="str">
        <f>VLOOKUP(E1581,Store_Dim!$A$1:$E$21,3,FALSE)</f>
        <v>East</v>
      </c>
    </row>
    <row r="1582" spans="1:15" x14ac:dyDescent="0.3">
      <c r="A1582" t="s">
        <v>3406</v>
      </c>
      <c r="B1582" s="2">
        <v>45921</v>
      </c>
      <c r="C1582" t="s">
        <v>350</v>
      </c>
      <c r="D1582" t="s">
        <v>1664</v>
      </c>
      <c r="E1582" t="s">
        <v>1794</v>
      </c>
      <c r="F1582">
        <v>2</v>
      </c>
      <c r="G1582">
        <f t="shared" si="96"/>
        <v>2</v>
      </c>
      <c r="H1582">
        <v>485.17</v>
      </c>
      <c r="I1582" s="14">
        <f t="shared" si="97"/>
        <v>485.17</v>
      </c>
      <c r="J1582">
        <v>0.11</v>
      </c>
      <c r="K1582" s="7">
        <f t="shared" si="98"/>
        <v>0.11</v>
      </c>
      <c r="L1582" t="s">
        <v>1826</v>
      </c>
      <c r="M1582">
        <v>863.60260000000005</v>
      </c>
      <c r="N1582" s="14">
        <f t="shared" si="99"/>
        <v>970.23</v>
      </c>
      <c r="O1582" t="str">
        <f>VLOOKUP(E1582,Store_Dim!$A$1:$E$21,3,FALSE)</f>
        <v>North</v>
      </c>
    </row>
    <row r="1583" spans="1:15" x14ac:dyDescent="0.3">
      <c r="A1583" t="s">
        <v>3407</v>
      </c>
      <c r="B1583" s="2">
        <v>45268</v>
      </c>
      <c r="C1583" t="s">
        <v>969</v>
      </c>
      <c r="D1583" t="s">
        <v>1640</v>
      </c>
      <c r="E1583" t="s">
        <v>1789</v>
      </c>
      <c r="F1583">
        <v>1</v>
      </c>
      <c r="G1583">
        <f t="shared" si="96"/>
        <v>1</v>
      </c>
      <c r="H1583">
        <v>209.7</v>
      </c>
      <c r="I1583" s="14">
        <f t="shared" si="97"/>
        <v>209.7</v>
      </c>
      <c r="J1583">
        <v>0.2</v>
      </c>
      <c r="K1583" s="7">
        <f t="shared" si="98"/>
        <v>0.2</v>
      </c>
      <c r="L1583" t="s">
        <v>1826</v>
      </c>
      <c r="M1583">
        <v>167.76</v>
      </c>
      <c r="N1583" s="14">
        <f t="shared" si="99"/>
        <v>209.5</v>
      </c>
      <c r="O1583" t="str">
        <f>VLOOKUP(E1583,Store_Dim!$A$1:$E$21,3,FALSE)</f>
        <v>East</v>
      </c>
    </row>
    <row r="1584" spans="1:15" x14ac:dyDescent="0.3">
      <c r="A1584" t="s">
        <v>3408</v>
      </c>
      <c r="B1584" s="2">
        <v>45402</v>
      </c>
      <c r="C1584" t="s">
        <v>1026</v>
      </c>
      <c r="D1584" t="s">
        <v>1732</v>
      </c>
      <c r="E1584" t="s">
        <v>1752</v>
      </c>
      <c r="F1584">
        <v>1</v>
      </c>
      <c r="G1584">
        <f t="shared" si="96"/>
        <v>1</v>
      </c>
      <c r="H1584">
        <v>681.47</v>
      </c>
      <c r="I1584" s="14">
        <f t="shared" si="97"/>
        <v>681.47</v>
      </c>
      <c r="J1584">
        <v>0.15</v>
      </c>
      <c r="K1584" s="7">
        <f t="shared" si="98"/>
        <v>0.15</v>
      </c>
      <c r="L1584" t="s">
        <v>1824</v>
      </c>
      <c r="M1584">
        <v>579.24950000000001</v>
      </c>
      <c r="N1584" s="14">
        <f t="shared" si="99"/>
        <v>681.32</v>
      </c>
      <c r="O1584" t="str">
        <f>VLOOKUP(E1584,Store_Dim!$A$1:$E$21,3,FALSE)</f>
        <v>East</v>
      </c>
    </row>
    <row r="1585" spans="1:15" x14ac:dyDescent="0.3">
      <c r="A1585" t="s">
        <v>3409</v>
      </c>
      <c r="B1585" s="2">
        <v>45667</v>
      </c>
      <c r="C1585" t="s">
        <v>1362</v>
      </c>
      <c r="D1585" t="s">
        <v>1700</v>
      </c>
      <c r="E1585" t="s">
        <v>1807</v>
      </c>
      <c r="F1585">
        <v>2</v>
      </c>
      <c r="G1585">
        <f t="shared" si="96"/>
        <v>2</v>
      </c>
      <c r="H1585">
        <v>877.21</v>
      </c>
      <c r="I1585" s="14">
        <f t="shared" si="97"/>
        <v>877.21</v>
      </c>
      <c r="J1585">
        <v>0.1</v>
      </c>
      <c r="K1585" s="7">
        <f t="shared" si="98"/>
        <v>0.1</v>
      </c>
      <c r="L1585" t="s">
        <v>1824</v>
      </c>
      <c r="M1585">
        <v>1578.9780000000001</v>
      </c>
      <c r="N1585" s="14">
        <f t="shared" si="99"/>
        <v>1754.3200000000002</v>
      </c>
      <c r="O1585" t="str">
        <f>VLOOKUP(E1585,Store_Dim!$A$1:$E$21,3,FALSE)</f>
        <v>North</v>
      </c>
    </row>
    <row r="1586" spans="1:15" x14ac:dyDescent="0.3">
      <c r="A1586" t="s">
        <v>3410</v>
      </c>
      <c r="B1586" s="2">
        <v>45902</v>
      </c>
      <c r="C1586" t="s">
        <v>1002</v>
      </c>
      <c r="D1586" t="s">
        <v>1704</v>
      </c>
      <c r="E1586" t="s">
        <v>1773</v>
      </c>
      <c r="F1586">
        <v>2</v>
      </c>
      <c r="G1586">
        <f t="shared" si="96"/>
        <v>2</v>
      </c>
      <c r="H1586">
        <v>479.77</v>
      </c>
      <c r="I1586" s="14">
        <f t="shared" si="97"/>
        <v>479.77</v>
      </c>
      <c r="J1586">
        <v>0.21</v>
      </c>
      <c r="K1586" s="7">
        <f t="shared" si="98"/>
        <v>0.21</v>
      </c>
      <c r="L1586" t="s">
        <v>1826</v>
      </c>
      <c r="M1586">
        <v>758.03660000000002</v>
      </c>
      <c r="N1586" s="14">
        <f t="shared" si="99"/>
        <v>959.32999999999993</v>
      </c>
      <c r="O1586" t="str">
        <f>VLOOKUP(E1586,Store_Dim!$A$1:$E$21,3,FALSE)</f>
        <v>North</v>
      </c>
    </row>
    <row r="1587" spans="1:15" x14ac:dyDescent="0.3">
      <c r="A1587" t="s">
        <v>3411</v>
      </c>
      <c r="B1587" s="2">
        <v>45589</v>
      </c>
      <c r="C1587" t="s">
        <v>1014</v>
      </c>
      <c r="D1587" t="s">
        <v>1714</v>
      </c>
      <c r="E1587" t="s">
        <v>1801</v>
      </c>
      <c r="F1587">
        <v>1</v>
      </c>
      <c r="G1587">
        <f t="shared" si="96"/>
        <v>1</v>
      </c>
      <c r="H1587">
        <v>140.72</v>
      </c>
      <c r="I1587" s="14">
        <f t="shared" si="97"/>
        <v>140.72</v>
      </c>
      <c r="J1587">
        <v>0</v>
      </c>
      <c r="K1587" s="7">
        <f t="shared" si="98"/>
        <v>0</v>
      </c>
      <c r="L1587" t="s">
        <v>1829</v>
      </c>
      <c r="M1587">
        <v>140.72</v>
      </c>
      <c r="N1587" s="14">
        <f t="shared" si="99"/>
        <v>140.72</v>
      </c>
      <c r="O1587" t="str">
        <f>VLOOKUP(E1587,Store_Dim!$A$1:$E$21,3,FALSE)</f>
        <v>North</v>
      </c>
    </row>
    <row r="1588" spans="1:15" x14ac:dyDescent="0.3">
      <c r="A1588" t="s">
        <v>3412</v>
      </c>
      <c r="B1588" s="2">
        <v>45668</v>
      </c>
      <c r="C1588" t="s">
        <v>114</v>
      </c>
      <c r="D1588" t="s">
        <v>1586</v>
      </c>
      <c r="E1588" t="s">
        <v>1776</v>
      </c>
      <c r="F1588">
        <v>2</v>
      </c>
      <c r="G1588">
        <f t="shared" si="96"/>
        <v>2</v>
      </c>
      <c r="H1588">
        <v>764.25</v>
      </c>
      <c r="I1588" s="14">
        <f t="shared" si="97"/>
        <v>764.25</v>
      </c>
      <c r="J1588">
        <v>0.23</v>
      </c>
      <c r="K1588" s="7">
        <f t="shared" si="98"/>
        <v>0.23</v>
      </c>
      <c r="L1588" t="s">
        <v>1826</v>
      </c>
      <c r="M1588">
        <v>1176.9449999999999</v>
      </c>
      <c r="N1588" s="14">
        <f t="shared" si="99"/>
        <v>1528.27</v>
      </c>
      <c r="O1588" t="str">
        <f>VLOOKUP(E1588,Store_Dim!$A$1:$E$21,3,FALSE)</f>
        <v>East</v>
      </c>
    </row>
    <row r="1589" spans="1:15" x14ac:dyDescent="0.3">
      <c r="A1589" t="s">
        <v>3413</v>
      </c>
      <c r="B1589" s="2">
        <v>45300</v>
      </c>
      <c r="C1589" t="s">
        <v>719</v>
      </c>
      <c r="D1589" t="s">
        <v>1714</v>
      </c>
      <c r="E1589" t="s">
        <v>1773</v>
      </c>
      <c r="F1589">
        <v>3</v>
      </c>
      <c r="G1589">
        <f t="shared" si="96"/>
        <v>3</v>
      </c>
      <c r="H1589">
        <v>107.8</v>
      </c>
      <c r="I1589" s="14">
        <f t="shared" si="97"/>
        <v>107.8</v>
      </c>
      <c r="J1589">
        <v>0.28999999999999998</v>
      </c>
      <c r="K1589" s="7">
        <f t="shared" si="98"/>
        <v>0.28999999999999998</v>
      </c>
      <c r="L1589" t="s">
        <v>1826</v>
      </c>
      <c r="M1589">
        <v>229.614</v>
      </c>
      <c r="N1589" s="14">
        <f t="shared" si="99"/>
        <v>323.10999999999996</v>
      </c>
      <c r="O1589" t="str">
        <f>VLOOKUP(E1589,Store_Dim!$A$1:$E$21,3,FALSE)</f>
        <v>North</v>
      </c>
    </row>
    <row r="1590" spans="1:15" x14ac:dyDescent="0.3">
      <c r="A1590" t="s">
        <v>3414</v>
      </c>
      <c r="B1590" s="2">
        <v>45757</v>
      </c>
      <c r="C1590" t="s">
        <v>496</v>
      </c>
      <c r="D1590" t="s">
        <v>1592</v>
      </c>
      <c r="E1590" t="s">
        <v>1782</v>
      </c>
      <c r="F1590">
        <v>4</v>
      </c>
      <c r="G1590">
        <f t="shared" si="96"/>
        <v>4</v>
      </c>
      <c r="H1590">
        <v>565.37</v>
      </c>
      <c r="I1590" s="14">
        <f t="shared" si="97"/>
        <v>565.37</v>
      </c>
      <c r="J1590">
        <v>7.0000000000000007E-2</v>
      </c>
      <c r="K1590" s="7">
        <f t="shared" si="98"/>
        <v>7.0000000000000007E-2</v>
      </c>
      <c r="L1590" t="s">
        <v>1826</v>
      </c>
      <c r="M1590">
        <v>2103.1763999999998</v>
      </c>
      <c r="N1590" s="14">
        <f t="shared" si="99"/>
        <v>2261.41</v>
      </c>
      <c r="O1590" t="str">
        <f>VLOOKUP(E1590,Store_Dim!$A$1:$E$21,3,FALSE)</f>
        <v>West</v>
      </c>
    </row>
    <row r="1591" spans="1:15" x14ac:dyDescent="0.3">
      <c r="A1591" t="s">
        <v>3415</v>
      </c>
      <c r="B1591" s="2">
        <v>45235</v>
      </c>
      <c r="C1591" t="s">
        <v>137</v>
      </c>
      <c r="D1591" t="s">
        <v>1620</v>
      </c>
      <c r="E1591" t="s">
        <v>1769</v>
      </c>
      <c r="F1591">
        <v>3</v>
      </c>
      <c r="G1591">
        <f t="shared" si="96"/>
        <v>3</v>
      </c>
      <c r="H1591">
        <v>811.45</v>
      </c>
      <c r="I1591" s="14">
        <f t="shared" si="97"/>
        <v>811.45</v>
      </c>
      <c r="J1591">
        <v>0.26</v>
      </c>
      <c r="K1591" s="7">
        <f t="shared" si="98"/>
        <v>0.26</v>
      </c>
      <c r="L1591" t="s">
        <v>1824</v>
      </c>
      <c r="M1591">
        <v>1801.4190000000001</v>
      </c>
      <c r="N1591" s="14">
        <f t="shared" si="99"/>
        <v>2434.09</v>
      </c>
      <c r="O1591" t="str">
        <f>VLOOKUP(E1591,Store_Dim!$A$1:$E$21,3,FALSE)</f>
        <v>South</v>
      </c>
    </row>
    <row r="1592" spans="1:15" x14ac:dyDescent="0.3">
      <c r="A1592" t="s">
        <v>3416</v>
      </c>
      <c r="B1592" s="2">
        <v>45749</v>
      </c>
      <c r="C1592" t="s">
        <v>1275</v>
      </c>
      <c r="D1592" t="s">
        <v>1614</v>
      </c>
      <c r="E1592" t="s">
        <v>1813</v>
      </c>
      <c r="F1592">
        <v>4</v>
      </c>
      <c r="G1592">
        <f t="shared" si="96"/>
        <v>4</v>
      </c>
      <c r="H1592">
        <v>62.25</v>
      </c>
      <c r="I1592" s="14">
        <f t="shared" si="97"/>
        <v>62.25</v>
      </c>
      <c r="J1592">
        <v>0.11</v>
      </c>
      <c r="K1592" s="7">
        <f t="shared" si="98"/>
        <v>0.11</v>
      </c>
      <c r="L1592" t="s">
        <v>1826</v>
      </c>
      <c r="M1592">
        <v>221.61</v>
      </c>
      <c r="N1592" s="14">
        <f t="shared" si="99"/>
        <v>248.89</v>
      </c>
      <c r="O1592" t="str">
        <f>VLOOKUP(E1592,Store_Dim!$A$1:$E$21,3,FALSE)</f>
        <v>East</v>
      </c>
    </row>
    <row r="1593" spans="1:15" x14ac:dyDescent="0.3">
      <c r="A1593" t="s">
        <v>3417</v>
      </c>
      <c r="B1593" s="2">
        <v>45807</v>
      </c>
      <c r="C1593" t="s">
        <v>107</v>
      </c>
      <c r="D1593" t="s">
        <v>1738</v>
      </c>
      <c r="E1593" t="s">
        <v>1789</v>
      </c>
      <c r="F1593">
        <v>1</v>
      </c>
      <c r="G1593">
        <f t="shared" si="96"/>
        <v>1</v>
      </c>
      <c r="H1593">
        <v>749.78</v>
      </c>
      <c r="I1593" s="14">
        <f t="shared" si="97"/>
        <v>749.78</v>
      </c>
      <c r="J1593">
        <v>0.03</v>
      </c>
      <c r="K1593" s="7">
        <f t="shared" si="98"/>
        <v>0.03</v>
      </c>
      <c r="L1593" t="s">
        <v>1824</v>
      </c>
      <c r="M1593">
        <v>727.28659999999991</v>
      </c>
      <c r="N1593" s="14">
        <f t="shared" si="99"/>
        <v>749.75</v>
      </c>
      <c r="O1593" t="str">
        <f>VLOOKUP(E1593,Store_Dim!$A$1:$E$21,3,FALSE)</f>
        <v>East</v>
      </c>
    </row>
    <row r="1594" spans="1:15" x14ac:dyDescent="0.3">
      <c r="A1594" t="s">
        <v>3418</v>
      </c>
      <c r="B1594" s="2">
        <v>45496</v>
      </c>
      <c r="C1594" t="s">
        <v>1098</v>
      </c>
      <c r="D1594" t="s">
        <v>1666</v>
      </c>
      <c r="E1594" t="s">
        <v>1773</v>
      </c>
      <c r="F1594">
        <v>3</v>
      </c>
      <c r="G1594">
        <f t="shared" si="96"/>
        <v>3</v>
      </c>
      <c r="H1594">
        <v>630.28</v>
      </c>
      <c r="I1594" s="14">
        <f t="shared" si="97"/>
        <v>630.28</v>
      </c>
      <c r="J1594">
        <v>7.0000000000000007E-2</v>
      </c>
      <c r="K1594" s="7">
        <f t="shared" si="98"/>
        <v>7.0000000000000007E-2</v>
      </c>
      <c r="L1594" t="s">
        <v>1829</v>
      </c>
      <c r="M1594">
        <v>1758.4811999999999</v>
      </c>
      <c r="N1594" s="14">
        <f t="shared" si="99"/>
        <v>1890.77</v>
      </c>
      <c r="O1594" t="str">
        <f>VLOOKUP(E1594,Store_Dim!$A$1:$E$21,3,FALSE)</f>
        <v>North</v>
      </c>
    </row>
    <row r="1595" spans="1:15" x14ac:dyDescent="0.3">
      <c r="A1595" t="s">
        <v>3419</v>
      </c>
      <c r="B1595" s="2">
        <v>45355</v>
      </c>
      <c r="C1595" t="s">
        <v>484</v>
      </c>
      <c r="D1595" t="s">
        <v>1608</v>
      </c>
      <c r="E1595" t="s">
        <v>1804</v>
      </c>
      <c r="F1595">
        <v>1</v>
      </c>
      <c r="G1595">
        <f t="shared" si="96"/>
        <v>1</v>
      </c>
      <c r="H1595">
        <v>101.84</v>
      </c>
      <c r="I1595" s="14">
        <f t="shared" si="97"/>
        <v>101.84</v>
      </c>
      <c r="J1595">
        <v>0.17</v>
      </c>
      <c r="K1595" s="7">
        <f t="shared" si="98"/>
        <v>0.17</v>
      </c>
      <c r="L1595" t="s">
        <v>1824</v>
      </c>
      <c r="M1595">
        <v>84.527199999999993</v>
      </c>
      <c r="N1595" s="14">
        <f t="shared" si="99"/>
        <v>101.67</v>
      </c>
      <c r="O1595" t="str">
        <f>VLOOKUP(E1595,Store_Dim!$A$1:$E$21,3,FALSE)</f>
        <v>West</v>
      </c>
    </row>
    <row r="1596" spans="1:15" x14ac:dyDescent="0.3">
      <c r="A1596" t="s">
        <v>3420</v>
      </c>
      <c r="B1596" s="2">
        <v>45256</v>
      </c>
      <c r="C1596" t="s">
        <v>208</v>
      </c>
      <c r="D1596" t="s">
        <v>1596</v>
      </c>
      <c r="E1596" t="s">
        <v>1810</v>
      </c>
      <c r="F1596">
        <v>4</v>
      </c>
      <c r="G1596">
        <f t="shared" si="96"/>
        <v>4</v>
      </c>
      <c r="H1596">
        <v>641.45000000000005</v>
      </c>
      <c r="I1596" s="14">
        <f t="shared" si="97"/>
        <v>641.45000000000005</v>
      </c>
      <c r="J1596">
        <v>0.16</v>
      </c>
      <c r="K1596" s="7">
        <f t="shared" si="98"/>
        <v>0.16</v>
      </c>
      <c r="L1596" t="s">
        <v>1829</v>
      </c>
      <c r="M1596">
        <v>2155.2719999999999</v>
      </c>
      <c r="N1596" s="14">
        <f t="shared" si="99"/>
        <v>2565.6400000000003</v>
      </c>
      <c r="O1596" t="str">
        <f>VLOOKUP(E1596,Store_Dim!$A$1:$E$21,3,FALSE)</f>
        <v>East</v>
      </c>
    </row>
    <row r="1597" spans="1:15" x14ac:dyDescent="0.3">
      <c r="A1597" t="s">
        <v>3421</v>
      </c>
      <c r="B1597" s="2">
        <v>45849</v>
      </c>
      <c r="C1597" t="s">
        <v>1452</v>
      </c>
      <c r="D1597" t="s">
        <v>1634</v>
      </c>
      <c r="E1597" t="s">
        <v>1757</v>
      </c>
      <c r="F1597">
        <v>1</v>
      </c>
      <c r="G1597">
        <f t="shared" si="96"/>
        <v>1</v>
      </c>
      <c r="H1597">
        <v>135.87</v>
      </c>
      <c r="I1597" s="14">
        <f t="shared" si="97"/>
        <v>135.87</v>
      </c>
      <c r="J1597">
        <v>0.23</v>
      </c>
      <c r="K1597" s="7">
        <f t="shared" si="98"/>
        <v>0.23</v>
      </c>
      <c r="L1597" t="s">
        <v>1826</v>
      </c>
      <c r="M1597">
        <v>104.6199</v>
      </c>
      <c r="N1597" s="14">
        <f t="shared" si="99"/>
        <v>135.64000000000001</v>
      </c>
      <c r="O1597" t="str">
        <f>VLOOKUP(E1597,Store_Dim!$A$1:$E$21,3,FALSE)</f>
        <v>North</v>
      </c>
    </row>
    <row r="1598" spans="1:15" x14ac:dyDescent="0.3">
      <c r="A1598" t="s">
        <v>3422</v>
      </c>
      <c r="B1598" s="2">
        <v>45344</v>
      </c>
      <c r="C1598" t="s">
        <v>341</v>
      </c>
      <c r="D1598" t="s">
        <v>1590</v>
      </c>
      <c r="E1598" t="s">
        <v>1776</v>
      </c>
      <c r="F1598">
        <v>1</v>
      </c>
      <c r="G1598">
        <f t="shared" si="96"/>
        <v>1</v>
      </c>
      <c r="H1598">
        <v>388.35</v>
      </c>
      <c r="I1598" s="14">
        <f t="shared" si="97"/>
        <v>388.35</v>
      </c>
      <c r="J1598">
        <v>0.01</v>
      </c>
      <c r="K1598" s="7">
        <f t="shared" si="98"/>
        <v>0.01</v>
      </c>
      <c r="L1598" t="s">
        <v>1826</v>
      </c>
      <c r="M1598">
        <v>384.4665</v>
      </c>
      <c r="N1598" s="14">
        <f t="shared" si="99"/>
        <v>388.34000000000003</v>
      </c>
      <c r="O1598" t="str">
        <f>VLOOKUP(E1598,Store_Dim!$A$1:$E$21,3,FALSE)</f>
        <v>East</v>
      </c>
    </row>
    <row r="1599" spans="1:15" x14ac:dyDescent="0.3">
      <c r="A1599" t="s">
        <v>3423</v>
      </c>
      <c r="B1599" s="2">
        <v>45367</v>
      </c>
      <c r="C1599" t="s">
        <v>1495</v>
      </c>
      <c r="D1599" t="s">
        <v>1624</v>
      </c>
      <c r="E1599" t="s">
        <v>1786</v>
      </c>
      <c r="F1599">
        <v>2</v>
      </c>
      <c r="G1599">
        <f t="shared" si="96"/>
        <v>2</v>
      </c>
      <c r="H1599">
        <v>999.08</v>
      </c>
      <c r="I1599" s="14">
        <f t="shared" si="97"/>
        <v>999.08</v>
      </c>
      <c r="J1599">
        <v>0.3</v>
      </c>
      <c r="K1599" s="7">
        <f t="shared" si="98"/>
        <v>0.3</v>
      </c>
      <c r="L1599" t="s">
        <v>1826</v>
      </c>
      <c r="M1599">
        <v>1398.712</v>
      </c>
      <c r="N1599" s="14">
        <f t="shared" si="99"/>
        <v>1997.8600000000001</v>
      </c>
      <c r="O1599" t="str">
        <f>VLOOKUP(E1599,Store_Dim!$A$1:$E$21,3,FALSE)</f>
        <v>South</v>
      </c>
    </row>
    <row r="1600" spans="1:15" x14ac:dyDescent="0.3">
      <c r="A1600" t="s">
        <v>3424</v>
      </c>
      <c r="B1600" s="2">
        <v>45887</v>
      </c>
      <c r="C1600" t="s">
        <v>565</v>
      </c>
      <c r="D1600" t="s">
        <v>1624</v>
      </c>
      <c r="E1600" t="s">
        <v>1807</v>
      </c>
      <c r="F1600">
        <v>3</v>
      </c>
      <c r="G1600">
        <f t="shared" si="96"/>
        <v>3</v>
      </c>
      <c r="H1600">
        <v>453.19</v>
      </c>
      <c r="I1600" s="14">
        <f t="shared" si="97"/>
        <v>453.19</v>
      </c>
      <c r="J1600">
        <v>0.08</v>
      </c>
      <c r="K1600" s="7">
        <f t="shared" si="98"/>
        <v>0.08</v>
      </c>
      <c r="L1600" t="s">
        <v>1829</v>
      </c>
      <c r="M1600">
        <v>1250.8044</v>
      </c>
      <c r="N1600" s="14">
        <f t="shared" si="99"/>
        <v>1359.49</v>
      </c>
      <c r="O1600" t="str">
        <f>VLOOKUP(E1600,Store_Dim!$A$1:$E$21,3,FALSE)</f>
        <v>North</v>
      </c>
    </row>
    <row r="1601" spans="1:15" x14ac:dyDescent="0.3">
      <c r="A1601" t="s">
        <v>3425</v>
      </c>
      <c r="B1601" s="2">
        <v>45567</v>
      </c>
      <c r="C1601" t="s">
        <v>755</v>
      </c>
      <c r="D1601" t="s">
        <v>1708</v>
      </c>
      <c r="E1601" t="s">
        <v>1789</v>
      </c>
      <c r="F1601">
        <v>2</v>
      </c>
      <c r="G1601">
        <f t="shared" si="96"/>
        <v>2</v>
      </c>
      <c r="H1601">
        <v>61.31</v>
      </c>
      <c r="I1601" s="14">
        <f t="shared" si="97"/>
        <v>61.31</v>
      </c>
      <c r="J1601">
        <v>0.15</v>
      </c>
      <c r="K1601" s="7">
        <f t="shared" si="98"/>
        <v>0.15</v>
      </c>
      <c r="L1601" t="s">
        <v>1829</v>
      </c>
      <c r="M1601">
        <v>104.227</v>
      </c>
      <c r="N1601" s="14">
        <f t="shared" si="99"/>
        <v>122.47</v>
      </c>
      <c r="O1601" t="str">
        <f>VLOOKUP(E1601,Store_Dim!$A$1:$E$21,3,FALSE)</f>
        <v>East</v>
      </c>
    </row>
    <row r="1602" spans="1:15" x14ac:dyDescent="0.3">
      <c r="A1602" t="s">
        <v>3426</v>
      </c>
      <c r="B1602" s="2">
        <v>45223</v>
      </c>
      <c r="C1602" t="s">
        <v>1074</v>
      </c>
      <c r="D1602" t="s">
        <v>1710</v>
      </c>
      <c r="E1602" t="s">
        <v>1789</v>
      </c>
      <c r="F1602">
        <v>2</v>
      </c>
      <c r="G1602">
        <f t="shared" si="96"/>
        <v>2</v>
      </c>
      <c r="H1602">
        <v>870.13</v>
      </c>
      <c r="I1602" s="14">
        <f t="shared" si="97"/>
        <v>870.13</v>
      </c>
      <c r="J1602">
        <v>0.23</v>
      </c>
      <c r="K1602" s="7">
        <f t="shared" si="98"/>
        <v>0.23</v>
      </c>
      <c r="L1602" t="s">
        <v>1824</v>
      </c>
      <c r="M1602">
        <v>1340.0001999999999</v>
      </c>
      <c r="N1602" s="14">
        <f t="shared" si="99"/>
        <v>1740.03</v>
      </c>
      <c r="O1602" t="str">
        <f>VLOOKUP(E1602,Store_Dim!$A$1:$E$21,3,FALSE)</f>
        <v>East</v>
      </c>
    </row>
    <row r="1603" spans="1:15" x14ac:dyDescent="0.3">
      <c r="A1603" t="s">
        <v>3427</v>
      </c>
      <c r="B1603" s="2">
        <v>45664</v>
      </c>
      <c r="C1603" t="s">
        <v>247</v>
      </c>
      <c r="D1603" t="s">
        <v>1578</v>
      </c>
      <c r="E1603" t="s">
        <v>1813</v>
      </c>
      <c r="F1603">
        <v>1</v>
      </c>
      <c r="G1603">
        <f t="shared" ref="G1603:G1666" si="100">IF(F1603="",1,F1603)</f>
        <v>1</v>
      </c>
      <c r="H1603">
        <v>336.51</v>
      </c>
      <c r="I1603" s="14">
        <f t="shared" ref="I1603:I1666" si="101">IF(ISBLANK(H1603),AVERAGE($H$2:$H$2001),H1603)</f>
        <v>336.51</v>
      </c>
      <c r="J1603">
        <v>0.11</v>
      </c>
      <c r="K1603" s="7">
        <f t="shared" ref="K1603:K1666" si="102">IF(ISBLANK(J1603),AVERAGE($J$2:$J$2001),J1603)</f>
        <v>0.11</v>
      </c>
      <c r="L1603" t="s">
        <v>1826</v>
      </c>
      <c r="M1603">
        <v>299.4939</v>
      </c>
      <c r="N1603" s="14">
        <f t="shared" ref="N1603:N1666" si="103">(I1603*G1603)-J1603</f>
        <v>336.4</v>
      </c>
      <c r="O1603" t="str">
        <f>VLOOKUP(E1603,Store_Dim!$A$1:$E$21,3,FALSE)</f>
        <v>East</v>
      </c>
    </row>
    <row r="1604" spans="1:15" x14ac:dyDescent="0.3">
      <c r="A1604" t="s">
        <v>3428</v>
      </c>
      <c r="B1604" s="2">
        <v>45313</v>
      </c>
      <c r="C1604" t="s">
        <v>598</v>
      </c>
      <c r="D1604" t="s">
        <v>1682</v>
      </c>
      <c r="E1604" t="s">
        <v>1752</v>
      </c>
      <c r="F1604">
        <v>1</v>
      </c>
      <c r="G1604">
        <f t="shared" si="100"/>
        <v>1</v>
      </c>
      <c r="H1604">
        <v>305.70999999999998</v>
      </c>
      <c r="I1604" s="14">
        <f t="shared" si="101"/>
        <v>305.70999999999998</v>
      </c>
      <c r="J1604">
        <v>0.26</v>
      </c>
      <c r="K1604" s="7">
        <f t="shared" si="102"/>
        <v>0.26</v>
      </c>
      <c r="L1604" t="s">
        <v>1829</v>
      </c>
      <c r="M1604">
        <v>226.22540000000001</v>
      </c>
      <c r="N1604" s="14">
        <f t="shared" si="103"/>
        <v>305.45</v>
      </c>
      <c r="O1604" t="str">
        <f>VLOOKUP(E1604,Store_Dim!$A$1:$E$21,3,FALSE)</f>
        <v>East</v>
      </c>
    </row>
    <row r="1605" spans="1:15" x14ac:dyDescent="0.3">
      <c r="A1605" t="s">
        <v>3429</v>
      </c>
      <c r="B1605" s="2">
        <v>45224</v>
      </c>
      <c r="C1605" t="s">
        <v>419</v>
      </c>
      <c r="D1605" t="s">
        <v>1568</v>
      </c>
      <c r="E1605" t="s">
        <v>1810</v>
      </c>
      <c r="F1605">
        <v>2</v>
      </c>
      <c r="G1605">
        <f t="shared" si="100"/>
        <v>2</v>
      </c>
      <c r="H1605">
        <v>635.39</v>
      </c>
      <c r="I1605" s="14">
        <f t="shared" si="101"/>
        <v>635.39</v>
      </c>
      <c r="J1605">
        <v>0.28999999999999998</v>
      </c>
      <c r="K1605" s="7">
        <f t="shared" si="102"/>
        <v>0.28999999999999998</v>
      </c>
      <c r="L1605" t="s">
        <v>1829</v>
      </c>
      <c r="M1605">
        <v>902.25379999999996</v>
      </c>
      <c r="N1605" s="14">
        <f t="shared" si="103"/>
        <v>1270.49</v>
      </c>
      <c r="O1605" t="str">
        <f>VLOOKUP(E1605,Store_Dim!$A$1:$E$21,3,FALSE)</f>
        <v>East</v>
      </c>
    </row>
    <row r="1606" spans="1:15" x14ac:dyDescent="0.3">
      <c r="A1606" t="s">
        <v>3430</v>
      </c>
      <c r="B1606" s="2">
        <v>45491</v>
      </c>
      <c r="C1606" t="s">
        <v>405</v>
      </c>
      <c r="D1606" t="s">
        <v>1732</v>
      </c>
      <c r="E1606" t="s">
        <v>1813</v>
      </c>
      <c r="F1606">
        <v>2</v>
      </c>
      <c r="G1606">
        <f t="shared" si="100"/>
        <v>2</v>
      </c>
      <c r="H1606">
        <v>253.87</v>
      </c>
      <c r="I1606" s="14">
        <f t="shared" si="101"/>
        <v>253.87</v>
      </c>
      <c r="J1606">
        <v>0.23</v>
      </c>
      <c r="K1606" s="7">
        <f t="shared" si="102"/>
        <v>0.23</v>
      </c>
      <c r="L1606" t="s">
        <v>1829</v>
      </c>
      <c r="M1606">
        <v>390.95979999999997</v>
      </c>
      <c r="N1606" s="14">
        <f t="shared" si="103"/>
        <v>507.51</v>
      </c>
      <c r="O1606" t="str">
        <f>VLOOKUP(E1606,Store_Dim!$A$1:$E$21,3,FALSE)</f>
        <v>East</v>
      </c>
    </row>
    <row r="1607" spans="1:15" x14ac:dyDescent="0.3">
      <c r="A1607" t="s">
        <v>3431</v>
      </c>
      <c r="B1607" s="2">
        <v>45472</v>
      </c>
      <c r="C1607" t="s">
        <v>1489</v>
      </c>
      <c r="D1607" t="s">
        <v>1700</v>
      </c>
      <c r="E1607" t="s">
        <v>1807</v>
      </c>
      <c r="F1607">
        <v>3</v>
      </c>
      <c r="G1607">
        <f t="shared" si="100"/>
        <v>3</v>
      </c>
      <c r="H1607">
        <v>915.81</v>
      </c>
      <c r="I1607" s="14">
        <f t="shared" si="101"/>
        <v>915.81</v>
      </c>
      <c r="J1607">
        <v>0.17</v>
      </c>
      <c r="K1607" s="7">
        <f t="shared" si="102"/>
        <v>0.17</v>
      </c>
      <c r="L1607" t="s">
        <v>1829</v>
      </c>
      <c r="M1607">
        <v>2280.3669</v>
      </c>
      <c r="N1607" s="14">
        <f t="shared" si="103"/>
        <v>2747.2599999999998</v>
      </c>
      <c r="O1607" t="str">
        <f>VLOOKUP(E1607,Store_Dim!$A$1:$E$21,3,FALSE)</f>
        <v>North</v>
      </c>
    </row>
    <row r="1608" spans="1:15" x14ac:dyDescent="0.3">
      <c r="A1608" t="s">
        <v>3432</v>
      </c>
      <c r="B1608" s="2">
        <v>45795</v>
      </c>
      <c r="C1608" t="s">
        <v>681</v>
      </c>
      <c r="D1608" t="s">
        <v>1632</v>
      </c>
      <c r="E1608" t="s">
        <v>1782</v>
      </c>
      <c r="F1608">
        <v>3</v>
      </c>
      <c r="G1608">
        <f t="shared" si="100"/>
        <v>3</v>
      </c>
      <c r="H1608">
        <v>779.5</v>
      </c>
      <c r="I1608" s="14">
        <f t="shared" si="101"/>
        <v>779.5</v>
      </c>
      <c r="J1608">
        <v>0.02</v>
      </c>
      <c r="K1608" s="7">
        <f t="shared" si="102"/>
        <v>0.02</v>
      </c>
      <c r="L1608" t="s">
        <v>1824</v>
      </c>
      <c r="M1608">
        <v>2291.73</v>
      </c>
      <c r="N1608" s="14">
        <f t="shared" si="103"/>
        <v>2338.48</v>
      </c>
      <c r="O1608" t="str">
        <f>VLOOKUP(E1608,Store_Dim!$A$1:$E$21,3,FALSE)</f>
        <v>West</v>
      </c>
    </row>
    <row r="1609" spans="1:15" x14ac:dyDescent="0.3">
      <c r="A1609" t="s">
        <v>3433</v>
      </c>
      <c r="B1609" s="2">
        <v>45470</v>
      </c>
      <c r="C1609" t="s">
        <v>1446</v>
      </c>
      <c r="D1609" t="s">
        <v>1670</v>
      </c>
      <c r="E1609" t="s">
        <v>1804</v>
      </c>
      <c r="F1609">
        <v>2</v>
      </c>
      <c r="G1609">
        <f t="shared" si="100"/>
        <v>2</v>
      </c>
      <c r="H1609">
        <v>780.57</v>
      </c>
      <c r="I1609" s="14">
        <f t="shared" si="101"/>
        <v>780.57</v>
      </c>
      <c r="J1609">
        <v>0.26</v>
      </c>
      <c r="K1609" s="7">
        <f t="shared" si="102"/>
        <v>0.26</v>
      </c>
      <c r="L1609" t="s">
        <v>1824</v>
      </c>
      <c r="M1609">
        <v>1155.2436</v>
      </c>
      <c r="N1609" s="14">
        <f t="shared" si="103"/>
        <v>1560.88</v>
      </c>
      <c r="O1609" t="str">
        <f>VLOOKUP(E1609,Store_Dim!$A$1:$E$21,3,FALSE)</f>
        <v>West</v>
      </c>
    </row>
    <row r="1610" spans="1:15" x14ac:dyDescent="0.3">
      <c r="A1610" t="s">
        <v>3434</v>
      </c>
      <c r="B1610" s="2">
        <v>45390</v>
      </c>
      <c r="C1610" t="s">
        <v>1196</v>
      </c>
      <c r="D1610" t="s">
        <v>1738</v>
      </c>
      <c r="E1610" t="s">
        <v>1813</v>
      </c>
      <c r="F1610">
        <v>1</v>
      </c>
      <c r="G1610">
        <f t="shared" si="100"/>
        <v>1</v>
      </c>
      <c r="H1610">
        <v>511.35</v>
      </c>
      <c r="I1610" s="14">
        <f t="shared" si="101"/>
        <v>511.35</v>
      </c>
      <c r="J1610">
        <v>0</v>
      </c>
      <c r="K1610" s="7">
        <f t="shared" si="102"/>
        <v>0</v>
      </c>
      <c r="L1610" t="s">
        <v>1824</v>
      </c>
      <c r="M1610">
        <v>511.35</v>
      </c>
      <c r="N1610" s="14">
        <f t="shared" si="103"/>
        <v>511.35</v>
      </c>
      <c r="O1610" t="str">
        <f>VLOOKUP(E1610,Store_Dim!$A$1:$E$21,3,FALSE)</f>
        <v>East</v>
      </c>
    </row>
    <row r="1611" spans="1:15" x14ac:dyDescent="0.3">
      <c r="A1611" t="s">
        <v>3435</v>
      </c>
      <c r="B1611" s="2">
        <v>45803</v>
      </c>
      <c r="C1611" t="s">
        <v>75</v>
      </c>
      <c r="D1611" t="s">
        <v>1742</v>
      </c>
      <c r="E1611" t="s">
        <v>1766</v>
      </c>
      <c r="F1611">
        <v>4</v>
      </c>
      <c r="G1611">
        <f t="shared" si="100"/>
        <v>4</v>
      </c>
      <c r="H1611">
        <v>44.07</v>
      </c>
      <c r="I1611" s="14">
        <f t="shared" si="101"/>
        <v>44.07</v>
      </c>
      <c r="J1611">
        <v>0.28999999999999998</v>
      </c>
      <c r="K1611" s="7">
        <f t="shared" si="102"/>
        <v>0.28999999999999998</v>
      </c>
      <c r="L1611" t="s">
        <v>1829</v>
      </c>
      <c r="M1611">
        <v>125.1588</v>
      </c>
      <c r="N1611" s="14">
        <f t="shared" si="103"/>
        <v>175.99</v>
      </c>
      <c r="O1611" t="str">
        <f>VLOOKUP(E1611,Store_Dim!$A$1:$E$21,3,FALSE)</f>
        <v>North</v>
      </c>
    </row>
    <row r="1612" spans="1:15" x14ac:dyDescent="0.3">
      <c r="A1612" t="s">
        <v>3436</v>
      </c>
      <c r="B1612" s="2">
        <v>45320</v>
      </c>
      <c r="C1612" t="s">
        <v>646</v>
      </c>
      <c r="D1612" t="s">
        <v>1686</v>
      </c>
      <c r="E1612" t="s">
        <v>1792</v>
      </c>
      <c r="F1612">
        <v>2</v>
      </c>
      <c r="G1612">
        <f t="shared" si="100"/>
        <v>2</v>
      </c>
      <c r="H1612">
        <v>895.92</v>
      </c>
      <c r="I1612" s="14">
        <f t="shared" si="101"/>
        <v>895.92</v>
      </c>
      <c r="J1612">
        <v>0.15</v>
      </c>
      <c r="K1612" s="7">
        <f t="shared" si="102"/>
        <v>0.15</v>
      </c>
      <c r="L1612" t="s">
        <v>1824</v>
      </c>
      <c r="M1612">
        <v>1523.0640000000001</v>
      </c>
      <c r="N1612" s="14">
        <f t="shared" si="103"/>
        <v>1791.6899999999998</v>
      </c>
      <c r="O1612" t="str">
        <f>VLOOKUP(E1612,Store_Dim!$A$1:$E$21,3,FALSE)</f>
        <v>South</v>
      </c>
    </row>
    <row r="1613" spans="1:15" x14ac:dyDescent="0.3">
      <c r="A1613" t="s">
        <v>3437</v>
      </c>
      <c r="B1613" s="2">
        <v>45619</v>
      </c>
      <c r="C1613" t="s">
        <v>963</v>
      </c>
      <c r="D1613" t="s">
        <v>1654</v>
      </c>
      <c r="E1613" t="s">
        <v>1761</v>
      </c>
      <c r="F1613">
        <v>4</v>
      </c>
      <c r="G1613">
        <f t="shared" si="100"/>
        <v>4</v>
      </c>
      <c r="H1613">
        <v>456.32</v>
      </c>
      <c r="I1613" s="14">
        <f t="shared" si="101"/>
        <v>456.32</v>
      </c>
      <c r="J1613">
        <v>0.22</v>
      </c>
      <c r="K1613" s="7">
        <f t="shared" si="102"/>
        <v>0.22</v>
      </c>
      <c r="L1613" t="s">
        <v>1829</v>
      </c>
      <c r="M1613">
        <v>1423.7184</v>
      </c>
      <c r="N1613" s="14">
        <f t="shared" si="103"/>
        <v>1825.06</v>
      </c>
      <c r="O1613" t="str">
        <f>VLOOKUP(E1613,Store_Dim!$A$1:$E$21,3,FALSE)</f>
        <v>South</v>
      </c>
    </row>
    <row r="1614" spans="1:15" x14ac:dyDescent="0.3">
      <c r="A1614" t="s">
        <v>3438</v>
      </c>
      <c r="B1614" s="2">
        <v>45777</v>
      </c>
      <c r="C1614" t="s">
        <v>1304</v>
      </c>
      <c r="D1614" t="s">
        <v>1616</v>
      </c>
      <c r="E1614" t="s">
        <v>1752</v>
      </c>
      <c r="F1614">
        <v>1</v>
      </c>
      <c r="G1614">
        <f t="shared" si="100"/>
        <v>1</v>
      </c>
      <c r="H1614">
        <v>905.5</v>
      </c>
      <c r="I1614" s="14">
        <f t="shared" si="101"/>
        <v>905.5</v>
      </c>
      <c r="J1614">
        <v>0.28999999999999998</v>
      </c>
      <c r="K1614" s="7">
        <f t="shared" si="102"/>
        <v>0.28999999999999998</v>
      </c>
      <c r="L1614" t="s">
        <v>1829</v>
      </c>
      <c r="M1614">
        <v>642.90499999999997</v>
      </c>
      <c r="N1614" s="14">
        <f t="shared" si="103"/>
        <v>905.21</v>
      </c>
      <c r="O1614" t="str">
        <f>VLOOKUP(E1614,Store_Dim!$A$1:$E$21,3,FALSE)</f>
        <v>East</v>
      </c>
    </row>
    <row r="1615" spans="1:15" x14ac:dyDescent="0.3">
      <c r="A1615" t="s">
        <v>3439</v>
      </c>
      <c r="B1615" s="2">
        <v>45523</v>
      </c>
      <c r="C1615" t="s">
        <v>666</v>
      </c>
      <c r="D1615" t="s">
        <v>1580</v>
      </c>
      <c r="E1615" t="s">
        <v>1797</v>
      </c>
      <c r="F1615">
        <v>3</v>
      </c>
      <c r="G1615">
        <f t="shared" si="100"/>
        <v>3</v>
      </c>
      <c r="H1615">
        <v>63.19</v>
      </c>
      <c r="I1615" s="14">
        <f t="shared" si="101"/>
        <v>63.19</v>
      </c>
      <c r="J1615">
        <v>0.08</v>
      </c>
      <c r="K1615" s="7">
        <f t="shared" si="102"/>
        <v>0.08</v>
      </c>
      <c r="L1615" t="s">
        <v>1824</v>
      </c>
      <c r="M1615">
        <v>174.40440000000001</v>
      </c>
      <c r="N1615" s="14">
        <f t="shared" si="103"/>
        <v>189.48999999999998</v>
      </c>
      <c r="O1615" t="str">
        <f>VLOOKUP(E1615,Store_Dim!$A$1:$E$21,3,FALSE)</f>
        <v>East</v>
      </c>
    </row>
    <row r="1616" spans="1:15" x14ac:dyDescent="0.3">
      <c r="A1616" t="s">
        <v>3440</v>
      </c>
      <c r="B1616" s="2">
        <v>45628</v>
      </c>
      <c r="C1616" t="s">
        <v>191</v>
      </c>
      <c r="D1616" t="s">
        <v>1688</v>
      </c>
      <c r="E1616" t="s">
        <v>1779</v>
      </c>
      <c r="F1616">
        <v>3</v>
      </c>
      <c r="G1616">
        <f t="shared" si="100"/>
        <v>3</v>
      </c>
      <c r="H1616">
        <v>687.66</v>
      </c>
      <c r="I1616" s="14">
        <f t="shared" si="101"/>
        <v>687.66</v>
      </c>
      <c r="J1616">
        <v>0.06</v>
      </c>
      <c r="K1616" s="7">
        <f t="shared" si="102"/>
        <v>0.06</v>
      </c>
      <c r="L1616" t="s">
        <v>1826</v>
      </c>
      <c r="M1616">
        <v>1939.2012</v>
      </c>
      <c r="N1616" s="14">
        <f t="shared" si="103"/>
        <v>2062.92</v>
      </c>
      <c r="O1616" t="str">
        <f>VLOOKUP(E1616,Store_Dim!$A$1:$E$21,3,FALSE)</f>
        <v>South</v>
      </c>
    </row>
    <row r="1617" spans="1:15" x14ac:dyDescent="0.3">
      <c r="A1617" t="s">
        <v>3441</v>
      </c>
      <c r="B1617" s="2">
        <v>45742</v>
      </c>
      <c r="C1617" t="s">
        <v>711</v>
      </c>
      <c r="D1617" t="s">
        <v>1634</v>
      </c>
      <c r="E1617" t="s">
        <v>1786</v>
      </c>
      <c r="F1617">
        <v>4</v>
      </c>
      <c r="G1617">
        <f t="shared" si="100"/>
        <v>4</v>
      </c>
      <c r="H1617">
        <v>639.05999999999995</v>
      </c>
      <c r="I1617" s="14">
        <f t="shared" si="101"/>
        <v>639.05999999999995</v>
      </c>
      <c r="J1617">
        <v>0.12</v>
      </c>
      <c r="K1617" s="7">
        <f t="shared" si="102"/>
        <v>0.12</v>
      </c>
      <c r="L1617" t="s">
        <v>1826</v>
      </c>
      <c r="M1617">
        <v>2249.4911999999999</v>
      </c>
      <c r="N1617" s="14">
        <f t="shared" si="103"/>
        <v>2556.12</v>
      </c>
      <c r="O1617" t="str">
        <f>VLOOKUP(E1617,Store_Dim!$A$1:$E$21,3,FALSE)</f>
        <v>South</v>
      </c>
    </row>
    <row r="1618" spans="1:15" x14ac:dyDescent="0.3">
      <c r="A1618" t="s">
        <v>3442</v>
      </c>
      <c r="B1618" s="2">
        <v>45456</v>
      </c>
      <c r="C1618" t="s">
        <v>247</v>
      </c>
      <c r="D1618" t="s">
        <v>1690</v>
      </c>
      <c r="E1618" t="s">
        <v>1779</v>
      </c>
      <c r="F1618">
        <v>1</v>
      </c>
      <c r="G1618">
        <f t="shared" si="100"/>
        <v>1</v>
      </c>
      <c r="H1618">
        <v>475.15</v>
      </c>
      <c r="I1618" s="14">
        <f t="shared" si="101"/>
        <v>475.15</v>
      </c>
      <c r="J1618">
        <v>0.04</v>
      </c>
      <c r="K1618" s="7">
        <f t="shared" si="102"/>
        <v>0.04</v>
      </c>
      <c r="L1618" t="s">
        <v>1829</v>
      </c>
      <c r="M1618">
        <v>456.14399999999989</v>
      </c>
      <c r="N1618" s="14">
        <f t="shared" si="103"/>
        <v>475.10999999999996</v>
      </c>
      <c r="O1618" t="str">
        <f>VLOOKUP(E1618,Store_Dim!$A$1:$E$21,3,FALSE)</f>
        <v>South</v>
      </c>
    </row>
    <row r="1619" spans="1:15" x14ac:dyDescent="0.3">
      <c r="A1619" t="s">
        <v>3443</v>
      </c>
      <c r="B1619" s="2">
        <v>45534</v>
      </c>
      <c r="C1619" t="s">
        <v>625</v>
      </c>
      <c r="D1619" t="s">
        <v>1636</v>
      </c>
      <c r="E1619" t="s">
        <v>1776</v>
      </c>
      <c r="F1619">
        <v>1</v>
      </c>
      <c r="G1619">
        <f t="shared" si="100"/>
        <v>1</v>
      </c>
      <c r="H1619">
        <v>62.38</v>
      </c>
      <c r="I1619" s="14">
        <f t="shared" si="101"/>
        <v>62.38</v>
      </c>
      <c r="J1619">
        <v>0.08</v>
      </c>
      <c r="K1619" s="7">
        <f t="shared" si="102"/>
        <v>0.08</v>
      </c>
      <c r="L1619" t="s">
        <v>1829</v>
      </c>
      <c r="M1619">
        <v>57.389600000000002</v>
      </c>
      <c r="N1619" s="14">
        <f t="shared" si="103"/>
        <v>62.300000000000004</v>
      </c>
      <c r="O1619" t="str">
        <f>VLOOKUP(E1619,Store_Dim!$A$1:$E$21,3,FALSE)</f>
        <v>East</v>
      </c>
    </row>
    <row r="1620" spans="1:15" x14ac:dyDescent="0.3">
      <c r="A1620" t="s">
        <v>3444</v>
      </c>
      <c r="B1620" s="2">
        <v>45375</v>
      </c>
      <c r="C1620" t="s">
        <v>1109</v>
      </c>
      <c r="D1620" t="s">
        <v>1578</v>
      </c>
      <c r="E1620" t="s">
        <v>1779</v>
      </c>
      <c r="F1620">
        <v>1</v>
      </c>
      <c r="G1620">
        <f t="shared" si="100"/>
        <v>1</v>
      </c>
      <c r="H1620">
        <v>977.02</v>
      </c>
      <c r="I1620" s="14">
        <f t="shared" si="101"/>
        <v>977.02</v>
      </c>
      <c r="J1620">
        <v>0.2</v>
      </c>
      <c r="K1620" s="7">
        <f t="shared" si="102"/>
        <v>0.2</v>
      </c>
      <c r="L1620" t="s">
        <v>1829</v>
      </c>
      <c r="M1620">
        <v>781.61599999999999</v>
      </c>
      <c r="N1620" s="14">
        <f t="shared" si="103"/>
        <v>976.81999999999994</v>
      </c>
      <c r="O1620" t="str">
        <f>VLOOKUP(E1620,Store_Dim!$A$1:$E$21,3,FALSE)</f>
        <v>South</v>
      </c>
    </row>
    <row r="1621" spans="1:15" x14ac:dyDescent="0.3">
      <c r="A1621" t="s">
        <v>3445</v>
      </c>
      <c r="B1621" s="2">
        <v>45546</v>
      </c>
      <c r="C1621" t="s">
        <v>271</v>
      </c>
      <c r="D1621" t="s">
        <v>1714</v>
      </c>
      <c r="E1621" t="s">
        <v>1769</v>
      </c>
      <c r="F1621">
        <v>2</v>
      </c>
      <c r="G1621">
        <f t="shared" si="100"/>
        <v>2</v>
      </c>
      <c r="H1621">
        <v>898.81</v>
      </c>
      <c r="I1621" s="14">
        <f t="shared" si="101"/>
        <v>898.81</v>
      </c>
      <c r="J1621">
        <v>0.25</v>
      </c>
      <c r="K1621" s="7">
        <f t="shared" si="102"/>
        <v>0.25</v>
      </c>
      <c r="L1621" t="s">
        <v>1824</v>
      </c>
      <c r="M1621">
        <v>1348.2149999999999</v>
      </c>
      <c r="N1621" s="14">
        <f t="shared" si="103"/>
        <v>1797.37</v>
      </c>
      <c r="O1621" t="str">
        <f>VLOOKUP(E1621,Store_Dim!$A$1:$E$21,3,FALSE)</f>
        <v>South</v>
      </c>
    </row>
    <row r="1622" spans="1:15" x14ac:dyDescent="0.3">
      <c r="A1622" t="s">
        <v>3446</v>
      </c>
      <c r="B1622" s="2">
        <v>45769</v>
      </c>
      <c r="C1622" t="s">
        <v>1101</v>
      </c>
      <c r="D1622" t="s">
        <v>1662</v>
      </c>
      <c r="E1622" t="s">
        <v>1766</v>
      </c>
      <c r="F1622">
        <v>2</v>
      </c>
      <c r="G1622">
        <f t="shared" si="100"/>
        <v>2</v>
      </c>
      <c r="H1622">
        <v>422.13</v>
      </c>
      <c r="I1622" s="14">
        <f t="shared" si="101"/>
        <v>422.13</v>
      </c>
      <c r="J1622">
        <v>0.28000000000000003</v>
      </c>
      <c r="K1622" s="7">
        <f t="shared" si="102"/>
        <v>0.28000000000000003</v>
      </c>
      <c r="L1622" t="s">
        <v>1824</v>
      </c>
      <c r="M1622">
        <v>607.86720000000003</v>
      </c>
      <c r="N1622" s="14">
        <f t="shared" si="103"/>
        <v>843.98</v>
      </c>
      <c r="O1622" t="str">
        <f>VLOOKUP(E1622,Store_Dim!$A$1:$E$21,3,FALSE)</f>
        <v>North</v>
      </c>
    </row>
    <row r="1623" spans="1:15" x14ac:dyDescent="0.3">
      <c r="A1623" t="s">
        <v>3447</v>
      </c>
      <c r="B1623" s="2">
        <v>45524</v>
      </c>
      <c r="C1623" t="s">
        <v>191</v>
      </c>
      <c r="D1623" t="s">
        <v>1616</v>
      </c>
      <c r="E1623" t="s">
        <v>1792</v>
      </c>
      <c r="F1623">
        <v>1</v>
      </c>
      <c r="G1623">
        <f t="shared" si="100"/>
        <v>1</v>
      </c>
      <c r="H1623">
        <v>324.56</v>
      </c>
      <c r="I1623" s="14">
        <f t="shared" si="101"/>
        <v>324.56</v>
      </c>
      <c r="J1623">
        <v>0.03</v>
      </c>
      <c r="K1623" s="7">
        <f t="shared" si="102"/>
        <v>0.03</v>
      </c>
      <c r="L1623" t="s">
        <v>1829</v>
      </c>
      <c r="M1623">
        <v>314.82319999999999</v>
      </c>
      <c r="N1623" s="14">
        <f t="shared" si="103"/>
        <v>324.53000000000003</v>
      </c>
      <c r="O1623" t="str">
        <f>VLOOKUP(E1623,Store_Dim!$A$1:$E$21,3,FALSE)</f>
        <v>South</v>
      </c>
    </row>
    <row r="1624" spans="1:15" x14ac:dyDescent="0.3">
      <c r="A1624" t="s">
        <v>3448</v>
      </c>
      <c r="B1624" s="2">
        <v>45531</v>
      </c>
      <c r="C1624" t="s">
        <v>1443</v>
      </c>
      <c r="D1624" t="s">
        <v>1658</v>
      </c>
      <c r="E1624" t="s">
        <v>1804</v>
      </c>
      <c r="F1624">
        <v>4</v>
      </c>
      <c r="G1624">
        <f t="shared" si="100"/>
        <v>4</v>
      </c>
      <c r="H1624">
        <v>570.38</v>
      </c>
      <c r="I1624" s="14">
        <f t="shared" si="101"/>
        <v>570.38</v>
      </c>
      <c r="J1624">
        <v>0.26</v>
      </c>
      <c r="K1624" s="7">
        <f t="shared" si="102"/>
        <v>0.26</v>
      </c>
      <c r="L1624" t="s">
        <v>1826</v>
      </c>
      <c r="M1624">
        <v>1688.3248000000001</v>
      </c>
      <c r="N1624" s="14">
        <f t="shared" si="103"/>
        <v>2281.2599999999998</v>
      </c>
      <c r="O1624" t="str">
        <f>VLOOKUP(E1624,Store_Dim!$A$1:$E$21,3,FALSE)</f>
        <v>West</v>
      </c>
    </row>
    <row r="1625" spans="1:15" x14ac:dyDescent="0.3">
      <c r="A1625" t="s">
        <v>3449</v>
      </c>
      <c r="B1625" s="2">
        <v>45479</v>
      </c>
      <c r="C1625" t="s">
        <v>1229</v>
      </c>
      <c r="D1625" t="s">
        <v>1616</v>
      </c>
      <c r="E1625" t="s">
        <v>1801</v>
      </c>
      <c r="F1625">
        <v>2</v>
      </c>
      <c r="G1625">
        <f t="shared" si="100"/>
        <v>2</v>
      </c>
      <c r="H1625">
        <v>223.73</v>
      </c>
      <c r="I1625" s="14">
        <f t="shared" si="101"/>
        <v>223.73</v>
      </c>
      <c r="J1625">
        <v>0.11</v>
      </c>
      <c r="K1625" s="7">
        <f t="shared" si="102"/>
        <v>0.11</v>
      </c>
      <c r="L1625" t="s">
        <v>1826</v>
      </c>
      <c r="M1625">
        <v>398.23939999999999</v>
      </c>
      <c r="N1625" s="14">
        <f t="shared" si="103"/>
        <v>447.34999999999997</v>
      </c>
      <c r="O1625" t="str">
        <f>VLOOKUP(E1625,Store_Dim!$A$1:$E$21,3,FALSE)</f>
        <v>North</v>
      </c>
    </row>
    <row r="1626" spans="1:15" x14ac:dyDescent="0.3">
      <c r="A1626" t="s">
        <v>3450</v>
      </c>
      <c r="B1626" s="2">
        <v>45868</v>
      </c>
      <c r="C1626" t="s">
        <v>1101</v>
      </c>
      <c r="D1626" t="s">
        <v>1720</v>
      </c>
      <c r="E1626" t="s">
        <v>1804</v>
      </c>
      <c r="F1626">
        <v>4</v>
      </c>
      <c r="G1626">
        <f t="shared" si="100"/>
        <v>4</v>
      </c>
      <c r="H1626">
        <v>164.93</v>
      </c>
      <c r="I1626" s="14">
        <f t="shared" si="101"/>
        <v>164.93</v>
      </c>
      <c r="J1626">
        <v>0.11</v>
      </c>
      <c r="K1626" s="7">
        <f t="shared" si="102"/>
        <v>0.11</v>
      </c>
      <c r="L1626" t="s">
        <v>1824</v>
      </c>
      <c r="M1626">
        <v>587.1508</v>
      </c>
      <c r="N1626" s="14">
        <f t="shared" si="103"/>
        <v>659.61</v>
      </c>
      <c r="O1626" t="str">
        <f>VLOOKUP(E1626,Store_Dim!$A$1:$E$21,3,FALSE)</f>
        <v>West</v>
      </c>
    </row>
    <row r="1627" spans="1:15" x14ac:dyDescent="0.3">
      <c r="A1627" t="s">
        <v>3451</v>
      </c>
      <c r="B1627" s="2">
        <v>45569</v>
      </c>
      <c r="C1627" t="s">
        <v>797</v>
      </c>
      <c r="D1627" t="s">
        <v>1578</v>
      </c>
      <c r="E1627" t="s">
        <v>1779</v>
      </c>
      <c r="F1627">
        <v>3</v>
      </c>
      <c r="G1627">
        <f t="shared" si="100"/>
        <v>3</v>
      </c>
      <c r="H1627">
        <v>326.66000000000003</v>
      </c>
      <c r="I1627" s="14">
        <f t="shared" si="101"/>
        <v>326.66000000000003</v>
      </c>
      <c r="J1627">
        <v>0.28000000000000003</v>
      </c>
      <c r="K1627" s="7">
        <f t="shared" si="102"/>
        <v>0.28000000000000003</v>
      </c>
      <c r="L1627" t="s">
        <v>1829</v>
      </c>
      <c r="M1627">
        <v>705.5856</v>
      </c>
      <c r="N1627" s="14">
        <f t="shared" si="103"/>
        <v>979.7</v>
      </c>
      <c r="O1627" t="str">
        <f>VLOOKUP(E1627,Store_Dim!$A$1:$E$21,3,FALSE)</f>
        <v>South</v>
      </c>
    </row>
    <row r="1628" spans="1:15" x14ac:dyDescent="0.3">
      <c r="A1628" t="s">
        <v>3452</v>
      </c>
      <c r="B1628" s="2">
        <v>45382</v>
      </c>
      <c r="C1628" t="s">
        <v>601</v>
      </c>
      <c r="D1628" t="s">
        <v>1546</v>
      </c>
      <c r="E1628" t="s">
        <v>1801</v>
      </c>
      <c r="F1628">
        <v>2</v>
      </c>
      <c r="G1628">
        <f t="shared" si="100"/>
        <v>2</v>
      </c>
      <c r="H1628">
        <v>462.93</v>
      </c>
      <c r="I1628" s="14">
        <f t="shared" si="101"/>
        <v>462.93</v>
      </c>
      <c r="J1628">
        <v>0.17</v>
      </c>
      <c r="K1628" s="7">
        <f t="shared" si="102"/>
        <v>0.17</v>
      </c>
      <c r="L1628" t="s">
        <v>1826</v>
      </c>
      <c r="M1628">
        <v>768.46379999999999</v>
      </c>
      <c r="N1628" s="14">
        <f t="shared" si="103"/>
        <v>925.69</v>
      </c>
      <c r="O1628" t="str">
        <f>VLOOKUP(E1628,Store_Dim!$A$1:$E$21,3,FALSE)</f>
        <v>North</v>
      </c>
    </row>
    <row r="1629" spans="1:15" x14ac:dyDescent="0.3">
      <c r="A1629" t="s">
        <v>3453</v>
      </c>
      <c r="B1629" s="2">
        <v>45885</v>
      </c>
      <c r="C1629" t="s">
        <v>496</v>
      </c>
      <c r="D1629" t="s">
        <v>1543</v>
      </c>
      <c r="E1629" t="s">
        <v>1804</v>
      </c>
      <c r="F1629">
        <v>3</v>
      </c>
      <c r="G1629">
        <f t="shared" si="100"/>
        <v>3</v>
      </c>
      <c r="H1629">
        <v>60.26</v>
      </c>
      <c r="I1629" s="14">
        <f t="shared" si="101"/>
        <v>60.26</v>
      </c>
      <c r="J1629">
        <v>0.04</v>
      </c>
      <c r="K1629" s="7">
        <f t="shared" si="102"/>
        <v>0.04</v>
      </c>
      <c r="L1629" t="s">
        <v>1824</v>
      </c>
      <c r="M1629">
        <v>173.5488</v>
      </c>
      <c r="N1629" s="14">
        <f t="shared" si="103"/>
        <v>180.74</v>
      </c>
      <c r="O1629" t="str">
        <f>VLOOKUP(E1629,Store_Dim!$A$1:$E$21,3,FALSE)</f>
        <v>West</v>
      </c>
    </row>
    <row r="1630" spans="1:15" x14ac:dyDescent="0.3">
      <c r="A1630" t="s">
        <v>3454</v>
      </c>
      <c r="B1630" s="2">
        <v>45829</v>
      </c>
      <c r="C1630" t="s">
        <v>261</v>
      </c>
      <c r="D1630" t="s">
        <v>1616</v>
      </c>
      <c r="E1630" t="s">
        <v>1786</v>
      </c>
      <c r="F1630">
        <v>3</v>
      </c>
      <c r="G1630">
        <f t="shared" si="100"/>
        <v>3</v>
      </c>
      <c r="H1630">
        <v>109.5</v>
      </c>
      <c r="I1630" s="14">
        <f t="shared" si="101"/>
        <v>109.5</v>
      </c>
      <c r="J1630">
        <v>0.06</v>
      </c>
      <c r="K1630" s="7">
        <f t="shared" si="102"/>
        <v>0.06</v>
      </c>
      <c r="L1630" t="s">
        <v>1829</v>
      </c>
      <c r="M1630">
        <v>308.79000000000002</v>
      </c>
      <c r="N1630" s="14">
        <f t="shared" si="103"/>
        <v>328.44</v>
      </c>
      <c r="O1630" t="str">
        <f>VLOOKUP(E1630,Store_Dim!$A$1:$E$21,3,FALSE)</f>
        <v>South</v>
      </c>
    </row>
    <row r="1631" spans="1:15" x14ac:dyDescent="0.3">
      <c r="A1631" t="s">
        <v>3455</v>
      </c>
      <c r="B1631" s="2">
        <v>45721</v>
      </c>
      <c r="C1631" t="s">
        <v>1193</v>
      </c>
      <c r="D1631" t="s">
        <v>1688</v>
      </c>
      <c r="E1631" t="s">
        <v>1804</v>
      </c>
      <c r="F1631">
        <v>1</v>
      </c>
      <c r="G1631">
        <f t="shared" si="100"/>
        <v>1</v>
      </c>
      <c r="H1631">
        <v>505.83</v>
      </c>
      <c r="I1631" s="14">
        <f t="shared" si="101"/>
        <v>505.83</v>
      </c>
      <c r="J1631">
        <v>0.14000000000000001</v>
      </c>
      <c r="K1631" s="7">
        <f t="shared" si="102"/>
        <v>0.14000000000000001</v>
      </c>
      <c r="L1631" t="s">
        <v>1829</v>
      </c>
      <c r="M1631">
        <v>435.0138</v>
      </c>
      <c r="N1631" s="14">
        <f t="shared" si="103"/>
        <v>505.69</v>
      </c>
      <c r="O1631" t="str">
        <f>VLOOKUP(E1631,Store_Dim!$A$1:$E$21,3,FALSE)</f>
        <v>West</v>
      </c>
    </row>
    <row r="1632" spans="1:15" x14ac:dyDescent="0.3">
      <c r="A1632" t="s">
        <v>3456</v>
      </c>
      <c r="B1632" s="2">
        <v>45511</v>
      </c>
      <c r="C1632" t="s">
        <v>544</v>
      </c>
      <c r="D1632" t="s">
        <v>1744</v>
      </c>
      <c r="E1632" t="s">
        <v>1789</v>
      </c>
      <c r="F1632">
        <v>2</v>
      </c>
      <c r="G1632">
        <f t="shared" si="100"/>
        <v>2</v>
      </c>
      <c r="H1632">
        <v>443.15</v>
      </c>
      <c r="I1632" s="14">
        <f t="shared" si="101"/>
        <v>443.15</v>
      </c>
      <c r="J1632">
        <v>0.27</v>
      </c>
      <c r="K1632" s="7">
        <f t="shared" si="102"/>
        <v>0.27</v>
      </c>
      <c r="L1632" t="s">
        <v>1826</v>
      </c>
      <c r="M1632">
        <v>646.99899999999991</v>
      </c>
      <c r="N1632" s="14">
        <f t="shared" si="103"/>
        <v>886.03</v>
      </c>
      <c r="O1632" t="str">
        <f>VLOOKUP(E1632,Store_Dim!$A$1:$E$21,3,FALSE)</f>
        <v>East</v>
      </c>
    </row>
    <row r="1633" spans="1:15" x14ac:dyDescent="0.3">
      <c r="A1633" t="s">
        <v>3457</v>
      </c>
      <c r="B1633" s="2">
        <v>45739</v>
      </c>
      <c r="C1633" t="s">
        <v>1527</v>
      </c>
      <c r="D1633" t="s">
        <v>1560</v>
      </c>
      <c r="E1633" t="s">
        <v>1779</v>
      </c>
      <c r="F1633">
        <v>2</v>
      </c>
      <c r="G1633">
        <f t="shared" si="100"/>
        <v>2</v>
      </c>
      <c r="H1633">
        <v>784.26</v>
      </c>
      <c r="I1633" s="14">
        <f t="shared" si="101"/>
        <v>784.26</v>
      </c>
      <c r="J1633">
        <v>0.23</v>
      </c>
      <c r="K1633" s="7">
        <f t="shared" si="102"/>
        <v>0.23</v>
      </c>
      <c r="L1633" t="s">
        <v>1826</v>
      </c>
      <c r="M1633">
        <v>1207.7603999999999</v>
      </c>
      <c r="N1633" s="14">
        <f t="shared" si="103"/>
        <v>1568.29</v>
      </c>
      <c r="O1633" t="str">
        <f>VLOOKUP(E1633,Store_Dim!$A$1:$E$21,3,FALSE)</f>
        <v>South</v>
      </c>
    </row>
    <row r="1634" spans="1:15" x14ac:dyDescent="0.3">
      <c r="A1634" t="s">
        <v>3458</v>
      </c>
      <c r="B1634" s="2">
        <v>45533</v>
      </c>
      <c r="C1634" t="s">
        <v>1405</v>
      </c>
      <c r="D1634" t="s">
        <v>1626</v>
      </c>
      <c r="E1634" t="s">
        <v>1792</v>
      </c>
      <c r="F1634">
        <v>3</v>
      </c>
      <c r="G1634">
        <f t="shared" si="100"/>
        <v>3</v>
      </c>
      <c r="H1634">
        <v>590.30999999999995</v>
      </c>
      <c r="I1634" s="14">
        <f t="shared" si="101"/>
        <v>590.30999999999995</v>
      </c>
      <c r="J1634">
        <v>0.17</v>
      </c>
      <c r="K1634" s="7">
        <f t="shared" si="102"/>
        <v>0.17</v>
      </c>
      <c r="L1634" t="s">
        <v>1826</v>
      </c>
      <c r="M1634">
        <v>1469.8719000000001</v>
      </c>
      <c r="N1634" s="14">
        <f t="shared" si="103"/>
        <v>1770.7599999999998</v>
      </c>
      <c r="O1634" t="str">
        <f>VLOOKUP(E1634,Store_Dim!$A$1:$E$21,3,FALSE)</f>
        <v>South</v>
      </c>
    </row>
    <row r="1635" spans="1:15" x14ac:dyDescent="0.3">
      <c r="A1635" t="s">
        <v>3459</v>
      </c>
      <c r="B1635" s="2">
        <v>45553</v>
      </c>
      <c r="C1635" t="s">
        <v>417</v>
      </c>
      <c r="D1635" t="s">
        <v>1686</v>
      </c>
      <c r="E1635" t="s">
        <v>1804</v>
      </c>
      <c r="F1635">
        <v>1</v>
      </c>
      <c r="G1635">
        <f t="shared" si="100"/>
        <v>1</v>
      </c>
      <c r="H1635">
        <v>696.13</v>
      </c>
      <c r="I1635" s="14">
        <f t="shared" si="101"/>
        <v>696.13</v>
      </c>
      <c r="J1635">
        <v>0.06</v>
      </c>
      <c r="K1635" s="7">
        <f t="shared" si="102"/>
        <v>0.06</v>
      </c>
      <c r="L1635" t="s">
        <v>1829</v>
      </c>
      <c r="M1635">
        <v>654.36219999999992</v>
      </c>
      <c r="N1635" s="14">
        <f t="shared" si="103"/>
        <v>696.07</v>
      </c>
      <c r="O1635" t="str">
        <f>VLOOKUP(E1635,Store_Dim!$A$1:$E$21,3,FALSE)</f>
        <v>West</v>
      </c>
    </row>
    <row r="1636" spans="1:15" x14ac:dyDescent="0.3">
      <c r="A1636" t="s">
        <v>3460</v>
      </c>
      <c r="B1636" s="2">
        <v>45341</v>
      </c>
      <c r="C1636" t="s">
        <v>369</v>
      </c>
      <c r="D1636" t="s">
        <v>1650</v>
      </c>
      <c r="E1636" t="s">
        <v>1776</v>
      </c>
      <c r="F1636">
        <v>4</v>
      </c>
      <c r="G1636">
        <f t="shared" si="100"/>
        <v>4</v>
      </c>
      <c r="H1636">
        <v>194.39</v>
      </c>
      <c r="I1636" s="14">
        <f t="shared" si="101"/>
        <v>194.39</v>
      </c>
      <c r="J1636">
        <v>0.25</v>
      </c>
      <c r="K1636" s="7">
        <f t="shared" si="102"/>
        <v>0.25</v>
      </c>
      <c r="L1636" t="s">
        <v>1824</v>
      </c>
      <c r="M1636">
        <v>583.16999999999996</v>
      </c>
      <c r="N1636" s="14">
        <f t="shared" si="103"/>
        <v>777.31</v>
      </c>
      <c r="O1636" t="str">
        <f>VLOOKUP(E1636,Store_Dim!$A$1:$E$21,3,FALSE)</f>
        <v>East</v>
      </c>
    </row>
    <row r="1637" spans="1:15" x14ac:dyDescent="0.3">
      <c r="A1637" t="s">
        <v>3461</v>
      </c>
      <c r="B1637" s="2">
        <v>45430</v>
      </c>
      <c r="C1637" t="s">
        <v>1038</v>
      </c>
      <c r="D1637" t="s">
        <v>1614</v>
      </c>
      <c r="E1637" t="s">
        <v>1757</v>
      </c>
      <c r="F1637">
        <v>1</v>
      </c>
      <c r="G1637">
        <f t="shared" si="100"/>
        <v>1</v>
      </c>
      <c r="H1637">
        <v>339.7</v>
      </c>
      <c r="I1637" s="14">
        <f t="shared" si="101"/>
        <v>339.7</v>
      </c>
      <c r="J1637">
        <v>0.1</v>
      </c>
      <c r="K1637" s="7">
        <f t="shared" si="102"/>
        <v>0.1</v>
      </c>
      <c r="L1637" t="s">
        <v>1824</v>
      </c>
      <c r="M1637">
        <v>305.73</v>
      </c>
      <c r="N1637" s="14">
        <f t="shared" si="103"/>
        <v>339.59999999999997</v>
      </c>
      <c r="O1637" t="str">
        <f>VLOOKUP(E1637,Store_Dim!$A$1:$E$21,3,FALSE)</f>
        <v>North</v>
      </c>
    </row>
    <row r="1638" spans="1:15" x14ac:dyDescent="0.3">
      <c r="A1638" t="s">
        <v>3462</v>
      </c>
      <c r="B1638" s="2">
        <v>45912</v>
      </c>
      <c r="C1638" t="s">
        <v>185</v>
      </c>
      <c r="D1638" t="s">
        <v>1684</v>
      </c>
      <c r="E1638" t="s">
        <v>1797</v>
      </c>
      <c r="F1638">
        <v>4</v>
      </c>
      <c r="G1638">
        <f t="shared" si="100"/>
        <v>4</v>
      </c>
      <c r="H1638">
        <v>463.16</v>
      </c>
      <c r="I1638" s="14">
        <f t="shared" si="101"/>
        <v>463.16</v>
      </c>
      <c r="J1638">
        <v>0.27</v>
      </c>
      <c r="K1638" s="7">
        <f t="shared" si="102"/>
        <v>0.27</v>
      </c>
      <c r="L1638" t="s">
        <v>1826</v>
      </c>
      <c r="M1638">
        <v>1352.4272000000001</v>
      </c>
      <c r="N1638" s="14">
        <f t="shared" si="103"/>
        <v>1852.3700000000001</v>
      </c>
      <c r="O1638" t="str">
        <f>VLOOKUP(E1638,Store_Dim!$A$1:$E$21,3,FALSE)</f>
        <v>East</v>
      </c>
    </row>
    <row r="1639" spans="1:15" x14ac:dyDescent="0.3">
      <c r="A1639" t="s">
        <v>3463</v>
      </c>
      <c r="B1639" s="2">
        <v>45709</v>
      </c>
      <c r="C1639" t="s">
        <v>378</v>
      </c>
      <c r="D1639" t="s">
        <v>1555</v>
      </c>
      <c r="E1639" t="s">
        <v>1789</v>
      </c>
      <c r="F1639">
        <v>2</v>
      </c>
      <c r="G1639">
        <f t="shared" si="100"/>
        <v>2</v>
      </c>
      <c r="H1639">
        <v>824.91</v>
      </c>
      <c r="I1639" s="14">
        <f t="shared" si="101"/>
        <v>824.91</v>
      </c>
      <c r="J1639">
        <v>0.09</v>
      </c>
      <c r="K1639" s="7">
        <f t="shared" si="102"/>
        <v>0.09</v>
      </c>
      <c r="L1639" t="s">
        <v>1824</v>
      </c>
      <c r="M1639">
        <v>1501.3362</v>
      </c>
      <c r="N1639" s="14">
        <f t="shared" si="103"/>
        <v>1649.73</v>
      </c>
      <c r="O1639" t="str">
        <f>VLOOKUP(E1639,Store_Dim!$A$1:$E$21,3,FALSE)</f>
        <v>East</v>
      </c>
    </row>
    <row r="1640" spans="1:15" x14ac:dyDescent="0.3">
      <c r="A1640" t="s">
        <v>3464</v>
      </c>
      <c r="B1640" s="2">
        <v>45520</v>
      </c>
      <c r="C1640" t="s">
        <v>258</v>
      </c>
      <c r="D1640" t="s">
        <v>1555</v>
      </c>
      <c r="E1640" t="s">
        <v>1761</v>
      </c>
      <c r="F1640">
        <v>4</v>
      </c>
      <c r="G1640">
        <f t="shared" si="100"/>
        <v>4</v>
      </c>
      <c r="H1640">
        <v>796.89</v>
      </c>
      <c r="I1640" s="14">
        <f t="shared" si="101"/>
        <v>796.89</v>
      </c>
      <c r="J1640">
        <v>0.17</v>
      </c>
      <c r="K1640" s="7">
        <f t="shared" si="102"/>
        <v>0.17</v>
      </c>
      <c r="L1640" t="s">
        <v>1824</v>
      </c>
      <c r="M1640">
        <v>2645.6747999999998</v>
      </c>
      <c r="N1640" s="14">
        <f t="shared" si="103"/>
        <v>3187.39</v>
      </c>
      <c r="O1640" t="str">
        <f>VLOOKUP(E1640,Store_Dim!$A$1:$E$21,3,FALSE)</f>
        <v>South</v>
      </c>
    </row>
    <row r="1641" spans="1:15" x14ac:dyDescent="0.3">
      <c r="A1641" t="s">
        <v>3465</v>
      </c>
      <c r="B1641" s="2">
        <v>45478</v>
      </c>
      <c r="C1641" t="s">
        <v>770</v>
      </c>
      <c r="D1641" t="s">
        <v>1600</v>
      </c>
      <c r="E1641" t="s">
        <v>1807</v>
      </c>
      <c r="F1641">
        <v>3</v>
      </c>
      <c r="G1641">
        <f t="shared" si="100"/>
        <v>3</v>
      </c>
      <c r="H1641">
        <v>543.92999999999995</v>
      </c>
      <c r="I1641" s="14">
        <f t="shared" si="101"/>
        <v>543.92999999999995</v>
      </c>
      <c r="J1641">
        <v>0.3</v>
      </c>
      <c r="K1641" s="7">
        <f t="shared" si="102"/>
        <v>0.3</v>
      </c>
      <c r="L1641" t="s">
        <v>1829</v>
      </c>
      <c r="M1641">
        <v>1142.2529999999999</v>
      </c>
      <c r="N1641" s="14">
        <f t="shared" si="103"/>
        <v>1631.49</v>
      </c>
      <c r="O1641" t="str">
        <f>VLOOKUP(E1641,Store_Dim!$A$1:$E$21,3,FALSE)</f>
        <v>North</v>
      </c>
    </row>
    <row r="1642" spans="1:15" x14ac:dyDescent="0.3">
      <c r="A1642" t="s">
        <v>3466</v>
      </c>
      <c r="B1642" s="2">
        <v>45496</v>
      </c>
      <c r="C1642" t="s">
        <v>574</v>
      </c>
      <c r="D1642" t="s">
        <v>1576</v>
      </c>
      <c r="E1642" t="s">
        <v>1779</v>
      </c>
      <c r="F1642">
        <v>2</v>
      </c>
      <c r="G1642">
        <f t="shared" si="100"/>
        <v>2</v>
      </c>
      <c r="H1642">
        <v>44.65</v>
      </c>
      <c r="I1642" s="14">
        <f t="shared" si="101"/>
        <v>44.65</v>
      </c>
      <c r="J1642">
        <v>0.03</v>
      </c>
      <c r="K1642" s="7">
        <f t="shared" si="102"/>
        <v>0.03</v>
      </c>
      <c r="L1642" t="s">
        <v>1826</v>
      </c>
      <c r="M1642">
        <v>86.620999999999995</v>
      </c>
      <c r="N1642" s="14">
        <f t="shared" si="103"/>
        <v>89.27</v>
      </c>
      <c r="O1642" t="str">
        <f>VLOOKUP(E1642,Store_Dim!$A$1:$E$21,3,FALSE)</f>
        <v>South</v>
      </c>
    </row>
    <row r="1643" spans="1:15" x14ac:dyDescent="0.3">
      <c r="A1643" t="s">
        <v>3467</v>
      </c>
      <c r="B1643" s="2">
        <v>45742</v>
      </c>
      <c r="C1643" t="s">
        <v>800</v>
      </c>
      <c r="D1643" t="s">
        <v>1660</v>
      </c>
      <c r="E1643" t="s">
        <v>1752</v>
      </c>
      <c r="F1643">
        <v>4</v>
      </c>
      <c r="G1643">
        <f t="shared" si="100"/>
        <v>4</v>
      </c>
      <c r="H1643">
        <v>827.39</v>
      </c>
      <c r="I1643" s="14">
        <f t="shared" si="101"/>
        <v>827.39</v>
      </c>
      <c r="J1643">
        <v>0.06</v>
      </c>
      <c r="K1643" s="7">
        <f t="shared" si="102"/>
        <v>0.06</v>
      </c>
      <c r="L1643" t="s">
        <v>1829</v>
      </c>
      <c r="M1643">
        <v>3110.9863999999998</v>
      </c>
      <c r="N1643" s="14">
        <f t="shared" si="103"/>
        <v>3309.5</v>
      </c>
      <c r="O1643" t="str">
        <f>VLOOKUP(E1643,Store_Dim!$A$1:$E$21,3,FALSE)</f>
        <v>East</v>
      </c>
    </row>
    <row r="1644" spans="1:15" x14ac:dyDescent="0.3">
      <c r="A1644" t="s">
        <v>3468</v>
      </c>
      <c r="B1644" s="2">
        <v>45301</v>
      </c>
      <c r="C1644" t="s">
        <v>972</v>
      </c>
      <c r="D1644" t="s">
        <v>1576</v>
      </c>
      <c r="E1644" t="s">
        <v>1794</v>
      </c>
      <c r="F1644">
        <v>2</v>
      </c>
      <c r="G1644">
        <f t="shared" si="100"/>
        <v>2</v>
      </c>
      <c r="H1644">
        <v>403.2</v>
      </c>
      <c r="I1644" s="14">
        <f t="shared" si="101"/>
        <v>403.2</v>
      </c>
      <c r="J1644">
        <v>0.21</v>
      </c>
      <c r="K1644" s="7">
        <f t="shared" si="102"/>
        <v>0.21</v>
      </c>
      <c r="L1644" t="s">
        <v>1826</v>
      </c>
      <c r="M1644">
        <v>637.05600000000004</v>
      </c>
      <c r="N1644" s="14">
        <f t="shared" si="103"/>
        <v>806.18999999999994</v>
      </c>
      <c r="O1644" t="str">
        <f>VLOOKUP(E1644,Store_Dim!$A$1:$E$21,3,FALSE)</f>
        <v>North</v>
      </c>
    </row>
    <row r="1645" spans="1:15" x14ac:dyDescent="0.3">
      <c r="A1645" t="s">
        <v>3469</v>
      </c>
      <c r="B1645" s="2">
        <v>45547</v>
      </c>
      <c r="C1645" t="s">
        <v>78</v>
      </c>
      <c r="D1645" t="s">
        <v>1720</v>
      </c>
      <c r="E1645" t="s">
        <v>1797</v>
      </c>
      <c r="F1645">
        <v>4</v>
      </c>
      <c r="G1645">
        <f t="shared" si="100"/>
        <v>4</v>
      </c>
      <c r="H1645">
        <v>292.31</v>
      </c>
      <c r="I1645" s="14">
        <f t="shared" si="101"/>
        <v>292.31</v>
      </c>
      <c r="J1645">
        <v>0.27</v>
      </c>
      <c r="K1645" s="7">
        <f t="shared" si="102"/>
        <v>0.27</v>
      </c>
      <c r="L1645" t="s">
        <v>1826</v>
      </c>
      <c r="M1645">
        <v>853.54520000000002</v>
      </c>
      <c r="N1645" s="14">
        <f t="shared" si="103"/>
        <v>1168.97</v>
      </c>
      <c r="O1645" t="str">
        <f>VLOOKUP(E1645,Store_Dim!$A$1:$E$21,3,FALSE)</f>
        <v>East</v>
      </c>
    </row>
    <row r="1646" spans="1:15" x14ac:dyDescent="0.3">
      <c r="A1646" t="s">
        <v>3470</v>
      </c>
      <c r="B1646" s="2">
        <v>45806</v>
      </c>
      <c r="C1646" t="s">
        <v>1513</v>
      </c>
      <c r="D1646" t="s">
        <v>1549</v>
      </c>
      <c r="E1646" t="s">
        <v>1789</v>
      </c>
      <c r="F1646">
        <v>1</v>
      </c>
      <c r="G1646">
        <f t="shared" si="100"/>
        <v>1</v>
      </c>
      <c r="H1646">
        <v>948.33</v>
      </c>
      <c r="I1646" s="14">
        <f t="shared" si="101"/>
        <v>948.33</v>
      </c>
      <c r="J1646">
        <v>0.11</v>
      </c>
      <c r="K1646" s="7">
        <f t="shared" si="102"/>
        <v>0.11</v>
      </c>
      <c r="L1646" t="s">
        <v>1824</v>
      </c>
      <c r="M1646">
        <v>844.01370000000009</v>
      </c>
      <c r="N1646" s="14">
        <f t="shared" si="103"/>
        <v>948.22</v>
      </c>
      <c r="O1646" t="str">
        <f>VLOOKUP(E1646,Store_Dim!$A$1:$E$21,3,FALSE)</f>
        <v>East</v>
      </c>
    </row>
    <row r="1647" spans="1:15" x14ac:dyDescent="0.3">
      <c r="A1647" t="s">
        <v>3471</v>
      </c>
      <c r="B1647" s="2">
        <v>45294</v>
      </c>
      <c r="C1647" t="s">
        <v>1077</v>
      </c>
      <c r="D1647" t="s">
        <v>1626</v>
      </c>
      <c r="E1647" t="s">
        <v>1773</v>
      </c>
      <c r="F1647">
        <v>1</v>
      </c>
      <c r="G1647">
        <f t="shared" si="100"/>
        <v>1</v>
      </c>
      <c r="H1647">
        <v>702.27</v>
      </c>
      <c r="I1647" s="14">
        <f t="shared" si="101"/>
        <v>702.27</v>
      </c>
      <c r="J1647">
        <v>0.17</v>
      </c>
      <c r="K1647" s="7">
        <f t="shared" si="102"/>
        <v>0.17</v>
      </c>
      <c r="L1647" t="s">
        <v>1829</v>
      </c>
      <c r="M1647">
        <v>582.88409999999999</v>
      </c>
      <c r="N1647" s="14">
        <f t="shared" si="103"/>
        <v>702.1</v>
      </c>
      <c r="O1647" t="str">
        <f>VLOOKUP(E1647,Store_Dim!$A$1:$E$21,3,FALSE)</f>
        <v>North</v>
      </c>
    </row>
    <row r="1648" spans="1:15" x14ac:dyDescent="0.3">
      <c r="A1648" t="s">
        <v>3472</v>
      </c>
      <c r="B1648" s="2">
        <v>45875</v>
      </c>
      <c r="C1648" t="s">
        <v>160</v>
      </c>
      <c r="D1648" t="s">
        <v>1608</v>
      </c>
      <c r="E1648" t="s">
        <v>1766</v>
      </c>
      <c r="F1648">
        <v>2</v>
      </c>
      <c r="G1648">
        <f t="shared" si="100"/>
        <v>2</v>
      </c>
      <c r="H1648">
        <v>379.28</v>
      </c>
      <c r="I1648" s="14">
        <f t="shared" si="101"/>
        <v>379.28</v>
      </c>
      <c r="J1648">
        <v>0.26</v>
      </c>
      <c r="K1648" s="7">
        <f t="shared" si="102"/>
        <v>0.26</v>
      </c>
      <c r="L1648" t="s">
        <v>1824</v>
      </c>
      <c r="M1648">
        <v>561.33439999999996</v>
      </c>
      <c r="N1648" s="14">
        <f t="shared" si="103"/>
        <v>758.3</v>
      </c>
      <c r="O1648" t="str">
        <f>VLOOKUP(E1648,Store_Dim!$A$1:$E$21,3,FALSE)</f>
        <v>North</v>
      </c>
    </row>
    <row r="1649" spans="1:15" x14ac:dyDescent="0.3">
      <c r="A1649" t="s">
        <v>3473</v>
      </c>
      <c r="B1649" s="2">
        <v>45669</v>
      </c>
      <c r="C1649" t="s">
        <v>452</v>
      </c>
      <c r="D1649" t="s">
        <v>1642</v>
      </c>
      <c r="E1649" t="s">
        <v>1752</v>
      </c>
      <c r="F1649">
        <v>4</v>
      </c>
      <c r="G1649">
        <f t="shared" si="100"/>
        <v>4</v>
      </c>
      <c r="H1649">
        <v>92.35</v>
      </c>
      <c r="I1649" s="14">
        <f t="shared" si="101"/>
        <v>92.35</v>
      </c>
      <c r="J1649">
        <v>0.15</v>
      </c>
      <c r="K1649" s="7">
        <f t="shared" si="102"/>
        <v>0.15</v>
      </c>
      <c r="L1649" t="s">
        <v>1824</v>
      </c>
      <c r="M1649">
        <v>313.99</v>
      </c>
      <c r="N1649" s="14">
        <f t="shared" si="103"/>
        <v>369.25</v>
      </c>
      <c r="O1649" t="str">
        <f>VLOOKUP(E1649,Store_Dim!$A$1:$E$21,3,FALSE)</f>
        <v>East</v>
      </c>
    </row>
    <row r="1650" spans="1:15" x14ac:dyDescent="0.3">
      <c r="A1650" t="s">
        <v>3474</v>
      </c>
      <c r="B1650" s="2">
        <v>45606</v>
      </c>
      <c r="C1650" t="s">
        <v>711</v>
      </c>
      <c r="D1650" t="s">
        <v>1626</v>
      </c>
      <c r="E1650" t="s">
        <v>1794</v>
      </c>
      <c r="F1650">
        <v>4</v>
      </c>
      <c r="G1650">
        <f t="shared" si="100"/>
        <v>4</v>
      </c>
      <c r="H1650">
        <v>721.54</v>
      </c>
      <c r="I1650" s="14">
        <f t="shared" si="101"/>
        <v>721.54</v>
      </c>
      <c r="J1650">
        <v>0.21</v>
      </c>
      <c r="K1650" s="7">
        <f t="shared" si="102"/>
        <v>0.21</v>
      </c>
      <c r="L1650" t="s">
        <v>1824</v>
      </c>
      <c r="M1650">
        <v>2280.0664000000002</v>
      </c>
      <c r="N1650" s="14">
        <f t="shared" si="103"/>
        <v>2885.95</v>
      </c>
      <c r="O1650" t="str">
        <f>VLOOKUP(E1650,Store_Dim!$A$1:$E$21,3,FALSE)</f>
        <v>North</v>
      </c>
    </row>
    <row r="1651" spans="1:15" x14ac:dyDescent="0.3">
      <c r="A1651" t="s">
        <v>3475</v>
      </c>
      <c r="B1651" s="2">
        <v>45787</v>
      </c>
      <c r="C1651" t="s">
        <v>202</v>
      </c>
      <c r="D1651" t="s">
        <v>1624</v>
      </c>
      <c r="E1651" t="s">
        <v>1786</v>
      </c>
      <c r="F1651">
        <v>1</v>
      </c>
      <c r="G1651">
        <f t="shared" si="100"/>
        <v>1</v>
      </c>
      <c r="H1651">
        <v>228.69</v>
      </c>
      <c r="I1651" s="14">
        <f t="shared" si="101"/>
        <v>228.69</v>
      </c>
      <c r="J1651">
        <v>0.14000000000000001</v>
      </c>
      <c r="K1651" s="7">
        <f t="shared" si="102"/>
        <v>0.14000000000000001</v>
      </c>
      <c r="L1651" t="s">
        <v>1824</v>
      </c>
      <c r="M1651">
        <v>196.67339999999999</v>
      </c>
      <c r="N1651" s="14">
        <f t="shared" si="103"/>
        <v>228.55</v>
      </c>
      <c r="O1651" t="str">
        <f>VLOOKUP(E1651,Store_Dim!$A$1:$E$21,3,FALSE)</f>
        <v>South</v>
      </c>
    </row>
    <row r="1652" spans="1:15" x14ac:dyDescent="0.3">
      <c r="A1652" t="s">
        <v>3476</v>
      </c>
      <c r="B1652" s="2">
        <v>45929</v>
      </c>
      <c r="C1652" t="s">
        <v>1112</v>
      </c>
      <c r="D1652" t="s">
        <v>1654</v>
      </c>
      <c r="E1652" t="s">
        <v>1789</v>
      </c>
      <c r="F1652">
        <v>1</v>
      </c>
      <c r="G1652">
        <f t="shared" si="100"/>
        <v>1</v>
      </c>
      <c r="H1652">
        <v>899.09</v>
      </c>
      <c r="I1652" s="14">
        <f t="shared" si="101"/>
        <v>899.09</v>
      </c>
      <c r="J1652">
        <v>0.2</v>
      </c>
      <c r="K1652" s="7">
        <f t="shared" si="102"/>
        <v>0.2</v>
      </c>
      <c r="L1652" t="s">
        <v>1826</v>
      </c>
      <c r="M1652">
        <v>719.27200000000005</v>
      </c>
      <c r="N1652" s="14">
        <f t="shared" si="103"/>
        <v>898.89</v>
      </c>
      <c r="O1652" t="str">
        <f>VLOOKUP(E1652,Store_Dim!$A$1:$E$21,3,FALSE)</f>
        <v>East</v>
      </c>
    </row>
    <row r="1653" spans="1:15" x14ac:dyDescent="0.3">
      <c r="A1653" t="s">
        <v>3477</v>
      </c>
      <c r="B1653" s="2">
        <v>45379</v>
      </c>
      <c r="C1653" t="s">
        <v>1199</v>
      </c>
      <c r="D1653" t="s">
        <v>1562</v>
      </c>
      <c r="E1653" t="s">
        <v>1782</v>
      </c>
      <c r="F1653">
        <v>4</v>
      </c>
      <c r="G1653">
        <f t="shared" si="100"/>
        <v>4</v>
      </c>
      <c r="H1653">
        <v>195.75</v>
      </c>
      <c r="I1653" s="14">
        <f t="shared" si="101"/>
        <v>195.75</v>
      </c>
      <c r="J1653">
        <v>0.17</v>
      </c>
      <c r="K1653" s="7">
        <f t="shared" si="102"/>
        <v>0.17</v>
      </c>
      <c r="L1653" t="s">
        <v>1824</v>
      </c>
      <c r="M1653">
        <v>649.89</v>
      </c>
      <c r="N1653" s="14">
        <f t="shared" si="103"/>
        <v>782.83</v>
      </c>
      <c r="O1653" t="str">
        <f>VLOOKUP(E1653,Store_Dim!$A$1:$E$21,3,FALSE)</f>
        <v>West</v>
      </c>
    </row>
    <row r="1654" spans="1:15" x14ac:dyDescent="0.3">
      <c r="A1654" t="s">
        <v>3478</v>
      </c>
      <c r="B1654" s="2">
        <v>45532</v>
      </c>
      <c r="C1654" t="s">
        <v>1322</v>
      </c>
      <c r="D1654" t="s">
        <v>1734</v>
      </c>
      <c r="E1654" t="s">
        <v>1801</v>
      </c>
      <c r="F1654">
        <v>3</v>
      </c>
      <c r="G1654">
        <f t="shared" si="100"/>
        <v>3</v>
      </c>
      <c r="H1654">
        <v>199.13</v>
      </c>
      <c r="I1654" s="14">
        <f t="shared" si="101"/>
        <v>199.13</v>
      </c>
      <c r="J1654">
        <v>0.24</v>
      </c>
      <c r="K1654" s="7">
        <f t="shared" si="102"/>
        <v>0.24</v>
      </c>
      <c r="L1654" t="s">
        <v>1824</v>
      </c>
      <c r="M1654">
        <v>454.01639999999998</v>
      </c>
      <c r="N1654" s="14">
        <f t="shared" si="103"/>
        <v>597.15</v>
      </c>
      <c r="O1654" t="str">
        <f>VLOOKUP(E1654,Store_Dim!$A$1:$E$21,3,FALSE)</f>
        <v>North</v>
      </c>
    </row>
    <row r="1655" spans="1:15" x14ac:dyDescent="0.3">
      <c r="A1655" t="s">
        <v>3479</v>
      </c>
      <c r="B1655" s="2">
        <v>45466</v>
      </c>
      <c r="C1655" t="s">
        <v>535</v>
      </c>
      <c r="D1655" t="s">
        <v>1592</v>
      </c>
      <c r="E1655" t="s">
        <v>1799</v>
      </c>
      <c r="F1655">
        <v>2</v>
      </c>
      <c r="G1655">
        <f t="shared" si="100"/>
        <v>2</v>
      </c>
      <c r="H1655">
        <v>833.62</v>
      </c>
      <c r="I1655" s="14">
        <f t="shared" si="101"/>
        <v>833.62</v>
      </c>
      <c r="J1655">
        <v>0.18</v>
      </c>
      <c r="K1655" s="7">
        <f t="shared" si="102"/>
        <v>0.18</v>
      </c>
      <c r="L1655" t="s">
        <v>1824</v>
      </c>
      <c r="M1655">
        <v>1367.1368</v>
      </c>
      <c r="N1655" s="14">
        <f t="shared" si="103"/>
        <v>1667.06</v>
      </c>
      <c r="O1655" t="str">
        <f>VLOOKUP(E1655,Store_Dim!$A$1:$E$21,3,FALSE)</f>
        <v>South</v>
      </c>
    </row>
    <row r="1656" spans="1:15" x14ac:dyDescent="0.3">
      <c r="A1656" t="s">
        <v>3480</v>
      </c>
      <c r="B1656" s="2">
        <v>45395</v>
      </c>
      <c r="C1656" t="s">
        <v>1489</v>
      </c>
      <c r="D1656" t="s">
        <v>1698</v>
      </c>
      <c r="E1656" t="s">
        <v>1752</v>
      </c>
      <c r="F1656">
        <v>1</v>
      </c>
      <c r="G1656">
        <f t="shared" si="100"/>
        <v>1</v>
      </c>
      <c r="H1656">
        <v>676.26</v>
      </c>
      <c r="I1656" s="14">
        <f t="shared" si="101"/>
        <v>676.26</v>
      </c>
      <c r="J1656">
        <v>0.14000000000000001</v>
      </c>
      <c r="K1656" s="7">
        <f t="shared" si="102"/>
        <v>0.14000000000000001</v>
      </c>
      <c r="L1656" t="s">
        <v>1824</v>
      </c>
      <c r="M1656">
        <v>581.58359999999993</v>
      </c>
      <c r="N1656" s="14">
        <f t="shared" si="103"/>
        <v>676.12</v>
      </c>
      <c r="O1656" t="str">
        <f>VLOOKUP(E1656,Store_Dim!$A$1:$E$21,3,FALSE)</f>
        <v>East</v>
      </c>
    </row>
    <row r="1657" spans="1:15" x14ac:dyDescent="0.3">
      <c r="A1657" t="s">
        <v>3481</v>
      </c>
      <c r="B1657" s="2">
        <v>45708</v>
      </c>
      <c r="C1657" t="s">
        <v>130</v>
      </c>
      <c r="D1657" t="s">
        <v>1668</v>
      </c>
      <c r="E1657" t="s">
        <v>1786</v>
      </c>
      <c r="F1657">
        <v>2</v>
      </c>
      <c r="G1657">
        <f t="shared" si="100"/>
        <v>2</v>
      </c>
      <c r="H1657">
        <v>666.49</v>
      </c>
      <c r="I1657" s="14">
        <f t="shared" si="101"/>
        <v>666.49</v>
      </c>
      <c r="J1657">
        <v>0.06</v>
      </c>
      <c r="K1657" s="7">
        <f t="shared" si="102"/>
        <v>0.06</v>
      </c>
      <c r="L1657" t="s">
        <v>1824</v>
      </c>
      <c r="M1657">
        <v>1253.0011999999999</v>
      </c>
      <c r="N1657" s="14">
        <f t="shared" si="103"/>
        <v>1332.92</v>
      </c>
      <c r="O1657" t="str">
        <f>VLOOKUP(E1657,Store_Dim!$A$1:$E$21,3,FALSE)</f>
        <v>South</v>
      </c>
    </row>
    <row r="1658" spans="1:15" x14ac:dyDescent="0.3">
      <c r="A1658" t="s">
        <v>3482</v>
      </c>
      <c r="B1658" s="2">
        <v>45735</v>
      </c>
      <c r="C1658" t="s">
        <v>1419</v>
      </c>
      <c r="D1658" t="s">
        <v>1578</v>
      </c>
      <c r="E1658" t="s">
        <v>1769</v>
      </c>
      <c r="F1658">
        <v>3</v>
      </c>
      <c r="G1658">
        <f t="shared" si="100"/>
        <v>3</v>
      </c>
      <c r="H1658">
        <v>471.19</v>
      </c>
      <c r="I1658" s="14">
        <f t="shared" si="101"/>
        <v>471.19</v>
      </c>
      <c r="J1658">
        <v>0.28000000000000003</v>
      </c>
      <c r="K1658" s="7">
        <f t="shared" si="102"/>
        <v>0.28000000000000003</v>
      </c>
      <c r="L1658" t="s">
        <v>1829</v>
      </c>
      <c r="M1658">
        <v>1017.7704</v>
      </c>
      <c r="N1658" s="14">
        <f t="shared" si="103"/>
        <v>1413.29</v>
      </c>
      <c r="O1658" t="str">
        <f>VLOOKUP(E1658,Store_Dim!$A$1:$E$21,3,FALSE)</f>
        <v>South</v>
      </c>
    </row>
    <row r="1659" spans="1:15" x14ac:dyDescent="0.3">
      <c r="A1659" t="s">
        <v>3483</v>
      </c>
      <c r="B1659" s="2">
        <v>45237</v>
      </c>
      <c r="C1659" t="s">
        <v>414</v>
      </c>
      <c r="D1659" t="s">
        <v>1562</v>
      </c>
      <c r="E1659" t="s">
        <v>1766</v>
      </c>
      <c r="F1659">
        <v>4</v>
      </c>
      <c r="G1659">
        <f t="shared" si="100"/>
        <v>4</v>
      </c>
      <c r="H1659">
        <v>555.65</v>
      </c>
      <c r="I1659" s="14">
        <f t="shared" si="101"/>
        <v>555.65</v>
      </c>
      <c r="J1659">
        <v>0.25</v>
      </c>
      <c r="K1659" s="7">
        <f t="shared" si="102"/>
        <v>0.25</v>
      </c>
      <c r="L1659" t="s">
        <v>1829</v>
      </c>
      <c r="M1659">
        <v>1666.95</v>
      </c>
      <c r="N1659" s="14">
        <f t="shared" si="103"/>
        <v>2222.35</v>
      </c>
      <c r="O1659" t="str">
        <f>VLOOKUP(E1659,Store_Dim!$A$1:$E$21,3,FALSE)</f>
        <v>North</v>
      </c>
    </row>
    <row r="1660" spans="1:15" x14ac:dyDescent="0.3">
      <c r="A1660" t="s">
        <v>3484</v>
      </c>
      <c r="B1660" s="2">
        <v>45282</v>
      </c>
      <c r="C1660" t="s">
        <v>141</v>
      </c>
      <c r="D1660" t="s">
        <v>1738</v>
      </c>
      <c r="E1660" t="s">
        <v>1799</v>
      </c>
      <c r="F1660">
        <v>2</v>
      </c>
      <c r="G1660">
        <f t="shared" si="100"/>
        <v>2</v>
      </c>
      <c r="H1660">
        <v>100.42</v>
      </c>
      <c r="I1660" s="14">
        <f t="shared" si="101"/>
        <v>100.42</v>
      </c>
      <c r="J1660">
        <v>0.06</v>
      </c>
      <c r="K1660" s="7">
        <f t="shared" si="102"/>
        <v>0.06</v>
      </c>
      <c r="L1660" t="s">
        <v>1824</v>
      </c>
      <c r="M1660">
        <v>188.78960000000001</v>
      </c>
      <c r="N1660" s="14">
        <f t="shared" si="103"/>
        <v>200.78</v>
      </c>
      <c r="O1660" t="str">
        <f>VLOOKUP(E1660,Store_Dim!$A$1:$E$21,3,FALSE)</f>
        <v>South</v>
      </c>
    </row>
    <row r="1661" spans="1:15" x14ac:dyDescent="0.3">
      <c r="A1661" t="s">
        <v>3485</v>
      </c>
      <c r="B1661" s="2">
        <v>45337</v>
      </c>
      <c r="C1661" t="s">
        <v>191</v>
      </c>
      <c r="D1661" t="s">
        <v>1744</v>
      </c>
      <c r="E1661" t="s">
        <v>1810</v>
      </c>
      <c r="F1661">
        <v>3</v>
      </c>
      <c r="G1661">
        <f t="shared" si="100"/>
        <v>3</v>
      </c>
      <c r="H1661">
        <v>981.69</v>
      </c>
      <c r="I1661" s="14">
        <f t="shared" si="101"/>
        <v>981.69</v>
      </c>
      <c r="J1661">
        <v>0.05</v>
      </c>
      <c r="K1661" s="7">
        <f t="shared" si="102"/>
        <v>0.05</v>
      </c>
      <c r="L1661" t="s">
        <v>1829</v>
      </c>
      <c r="M1661">
        <v>2797.8164999999999</v>
      </c>
      <c r="N1661" s="14">
        <f t="shared" si="103"/>
        <v>2945.02</v>
      </c>
      <c r="O1661" t="str">
        <f>VLOOKUP(E1661,Store_Dim!$A$1:$E$21,3,FALSE)</f>
        <v>East</v>
      </c>
    </row>
    <row r="1662" spans="1:15" x14ac:dyDescent="0.3">
      <c r="A1662" t="s">
        <v>3486</v>
      </c>
      <c r="B1662" s="2">
        <v>45310</v>
      </c>
      <c r="C1662" t="s">
        <v>1029</v>
      </c>
      <c r="D1662" t="s">
        <v>1568</v>
      </c>
      <c r="E1662" t="s">
        <v>1804</v>
      </c>
      <c r="F1662">
        <v>2</v>
      </c>
      <c r="G1662">
        <f t="shared" si="100"/>
        <v>2</v>
      </c>
      <c r="H1662">
        <v>848.87</v>
      </c>
      <c r="I1662" s="14">
        <f t="shared" si="101"/>
        <v>848.87</v>
      </c>
      <c r="J1662">
        <v>0.09</v>
      </c>
      <c r="K1662" s="7">
        <f t="shared" si="102"/>
        <v>0.09</v>
      </c>
      <c r="L1662" t="s">
        <v>1829</v>
      </c>
      <c r="M1662">
        <v>1544.9434000000001</v>
      </c>
      <c r="N1662" s="14">
        <f t="shared" si="103"/>
        <v>1697.65</v>
      </c>
      <c r="O1662" t="str">
        <f>VLOOKUP(E1662,Store_Dim!$A$1:$E$21,3,FALSE)</f>
        <v>West</v>
      </c>
    </row>
    <row r="1663" spans="1:15" x14ac:dyDescent="0.3">
      <c r="A1663" t="s">
        <v>3487</v>
      </c>
      <c r="B1663" s="2">
        <v>45230</v>
      </c>
      <c r="C1663" t="s">
        <v>1172</v>
      </c>
      <c r="D1663" t="s">
        <v>1740</v>
      </c>
      <c r="E1663" t="s">
        <v>1789</v>
      </c>
      <c r="F1663">
        <v>3</v>
      </c>
      <c r="G1663">
        <f t="shared" si="100"/>
        <v>3</v>
      </c>
      <c r="H1663">
        <v>582.32000000000005</v>
      </c>
      <c r="I1663" s="14">
        <f t="shared" si="101"/>
        <v>582.32000000000005</v>
      </c>
      <c r="J1663">
        <v>0</v>
      </c>
      <c r="K1663" s="7">
        <f t="shared" si="102"/>
        <v>0</v>
      </c>
      <c r="L1663" t="s">
        <v>1826</v>
      </c>
      <c r="M1663">
        <v>1746.96</v>
      </c>
      <c r="N1663" s="14">
        <f t="shared" si="103"/>
        <v>1746.96</v>
      </c>
      <c r="O1663" t="str">
        <f>VLOOKUP(E1663,Store_Dim!$A$1:$E$21,3,FALSE)</f>
        <v>East</v>
      </c>
    </row>
    <row r="1664" spans="1:15" x14ac:dyDescent="0.3">
      <c r="A1664" t="s">
        <v>3488</v>
      </c>
      <c r="B1664" s="2">
        <v>45341</v>
      </c>
      <c r="C1664" t="s">
        <v>568</v>
      </c>
      <c r="D1664" t="s">
        <v>1646</v>
      </c>
      <c r="E1664" t="s">
        <v>1807</v>
      </c>
      <c r="F1664">
        <v>2</v>
      </c>
      <c r="G1664">
        <f t="shared" si="100"/>
        <v>2</v>
      </c>
      <c r="H1664">
        <v>869.43</v>
      </c>
      <c r="I1664" s="14">
        <f t="shared" si="101"/>
        <v>869.43</v>
      </c>
      <c r="J1664">
        <v>0.24</v>
      </c>
      <c r="K1664" s="7">
        <f t="shared" si="102"/>
        <v>0.24</v>
      </c>
      <c r="L1664" t="s">
        <v>1829</v>
      </c>
      <c r="M1664">
        <v>1321.5336</v>
      </c>
      <c r="N1664" s="14">
        <f t="shared" si="103"/>
        <v>1738.62</v>
      </c>
      <c r="O1664" t="str">
        <f>VLOOKUP(E1664,Store_Dim!$A$1:$E$21,3,FALSE)</f>
        <v>North</v>
      </c>
    </row>
    <row r="1665" spans="1:15" x14ac:dyDescent="0.3">
      <c r="A1665" t="s">
        <v>3489</v>
      </c>
      <c r="B1665" s="2">
        <v>45440</v>
      </c>
      <c r="C1665" t="s">
        <v>93</v>
      </c>
      <c r="D1665" t="s">
        <v>1656</v>
      </c>
      <c r="E1665" t="s">
        <v>1769</v>
      </c>
      <c r="F1665">
        <v>1</v>
      </c>
      <c r="G1665">
        <f t="shared" si="100"/>
        <v>1</v>
      </c>
      <c r="H1665">
        <v>62.26</v>
      </c>
      <c r="I1665" s="14">
        <f t="shared" si="101"/>
        <v>62.26</v>
      </c>
      <c r="J1665">
        <v>0.03</v>
      </c>
      <c r="K1665" s="7">
        <f t="shared" si="102"/>
        <v>0.03</v>
      </c>
      <c r="L1665" t="s">
        <v>1829</v>
      </c>
      <c r="M1665">
        <v>60.392200000000003</v>
      </c>
      <c r="N1665" s="14">
        <f t="shared" si="103"/>
        <v>62.23</v>
      </c>
      <c r="O1665" t="str">
        <f>VLOOKUP(E1665,Store_Dim!$A$1:$E$21,3,FALSE)</f>
        <v>South</v>
      </c>
    </row>
    <row r="1666" spans="1:15" x14ac:dyDescent="0.3">
      <c r="A1666" t="s">
        <v>3490</v>
      </c>
      <c r="B1666" s="2">
        <v>45798</v>
      </c>
      <c r="C1666" t="s">
        <v>511</v>
      </c>
      <c r="D1666" t="s">
        <v>1626</v>
      </c>
      <c r="E1666" t="s">
        <v>1799</v>
      </c>
      <c r="F1666">
        <v>3</v>
      </c>
      <c r="G1666">
        <f t="shared" si="100"/>
        <v>3</v>
      </c>
      <c r="H1666">
        <v>343.97</v>
      </c>
      <c r="I1666" s="14">
        <f t="shared" si="101"/>
        <v>343.97</v>
      </c>
      <c r="J1666">
        <v>0.04</v>
      </c>
      <c r="K1666" s="7">
        <f t="shared" si="102"/>
        <v>0.04</v>
      </c>
      <c r="L1666" t="s">
        <v>1829</v>
      </c>
      <c r="M1666">
        <v>990.6336</v>
      </c>
      <c r="N1666" s="14">
        <f t="shared" si="103"/>
        <v>1031.8700000000001</v>
      </c>
      <c r="O1666" t="str">
        <f>VLOOKUP(E1666,Store_Dim!$A$1:$E$21,3,FALSE)</f>
        <v>South</v>
      </c>
    </row>
    <row r="1667" spans="1:15" x14ac:dyDescent="0.3">
      <c r="A1667" t="s">
        <v>3491</v>
      </c>
      <c r="B1667" s="2">
        <v>45293</v>
      </c>
      <c r="C1667" t="s">
        <v>957</v>
      </c>
      <c r="D1667" t="s">
        <v>1596</v>
      </c>
      <c r="E1667" t="s">
        <v>1794</v>
      </c>
      <c r="F1667">
        <v>3</v>
      </c>
      <c r="G1667">
        <f t="shared" ref="G1667:G1730" si="104">IF(F1667="",1,F1667)</f>
        <v>3</v>
      </c>
      <c r="H1667">
        <v>304.67</v>
      </c>
      <c r="I1667" s="14">
        <f t="shared" ref="I1667:I1730" si="105">IF(ISBLANK(H1667),AVERAGE($H$2:$H$2001),H1667)</f>
        <v>304.67</v>
      </c>
      <c r="J1667">
        <v>0.11</v>
      </c>
      <c r="K1667" s="7">
        <f t="shared" ref="K1667:K1730" si="106">IF(ISBLANK(J1667),AVERAGE($J$2:$J$2001),J1667)</f>
        <v>0.11</v>
      </c>
      <c r="L1667" t="s">
        <v>1824</v>
      </c>
      <c r="M1667">
        <v>813.46889999999996</v>
      </c>
      <c r="N1667" s="14">
        <f t="shared" ref="N1667:N1730" si="107">(I1667*G1667)-J1667</f>
        <v>913.9</v>
      </c>
      <c r="O1667" t="str">
        <f>VLOOKUP(E1667,Store_Dim!$A$1:$E$21,3,FALSE)</f>
        <v>North</v>
      </c>
    </row>
    <row r="1668" spans="1:15" x14ac:dyDescent="0.3">
      <c r="A1668" t="s">
        <v>3492</v>
      </c>
      <c r="B1668" s="2">
        <v>45296</v>
      </c>
      <c r="C1668" t="s">
        <v>1142</v>
      </c>
      <c r="D1668" t="s">
        <v>1602</v>
      </c>
      <c r="E1668" t="s">
        <v>1786</v>
      </c>
      <c r="F1668">
        <v>4</v>
      </c>
      <c r="G1668">
        <f t="shared" si="104"/>
        <v>4</v>
      </c>
      <c r="H1668">
        <v>208.34</v>
      </c>
      <c r="I1668" s="14">
        <f t="shared" si="105"/>
        <v>208.34</v>
      </c>
      <c r="J1668">
        <v>0.01</v>
      </c>
      <c r="K1668" s="7">
        <f t="shared" si="106"/>
        <v>0.01</v>
      </c>
      <c r="L1668" t="s">
        <v>1826</v>
      </c>
      <c r="M1668">
        <v>825.02639999999997</v>
      </c>
      <c r="N1668" s="14">
        <f t="shared" si="107"/>
        <v>833.35</v>
      </c>
      <c r="O1668" t="str">
        <f>VLOOKUP(E1668,Store_Dim!$A$1:$E$21,3,FALSE)</f>
        <v>South</v>
      </c>
    </row>
    <row r="1669" spans="1:15" x14ac:dyDescent="0.3">
      <c r="A1669" t="s">
        <v>3493</v>
      </c>
      <c r="B1669" s="2">
        <v>45860</v>
      </c>
      <c r="C1669" t="s">
        <v>984</v>
      </c>
      <c r="D1669" t="s">
        <v>1720</v>
      </c>
      <c r="E1669" t="s">
        <v>1757</v>
      </c>
      <c r="F1669">
        <v>1</v>
      </c>
      <c r="G1669">
        <f t="shared" si="104"/>
        <v>1</v>
      </c>
      <c r="H1669">
        <v>119.04</v>
      </c>
      <c r="I1669" s="14">
        <f t="shared" si="105"/>
        <v>119.04</v>
      </c>
      <c r="J1669">
        <v>0.13</v>
      </c>
      <c r="K1669" s="7">
        <f t="shared" si="106"/>
        <v>0.13</v>
      </c>
      <c r="L1669" t="s">
        <v>1829</v>
      </c>
      <c r="M1669">
        <v>103.56480000000001</v>
      </c>
      <c r="N1669" s="14">
        <f t="shared" si="107"/>
        <v>118.91000000000001</v>
      </c>
      <c r="O1669" t="str">
        <f>VLOOKUP(E1669,Store_Dim!$A$1:$E$21,3,FALSE)</f>
        <v>North</v>
      </c>
    </row>
    <row r="1670" spans="1:15" x14ac:dyDescent="0.3">
      <c r="A1670" t="s">
        <v>3494</v>
      </c>
      <c r="B1670" s="2">
        <v>45843</v>
      </c>
      <c r="C1670" t="s">
        <v>1011</v>
      </c>
      <c r="D1670" t="s">
        <v>1636</v>
      </c>
      <c r="E1670" t="s">
        <v>1786</v>
      </c>
      <c r="F1670">
        <v>4</v>
      </c>
      <c r="G1670">
        <f t="shared" si="104"/>
        <v>4</v>
      </c>
      <c r="H1670">
        <v>791.65</v>
      </c>
      <c r="I1670" s="14">
        <f t="shared" si="105"/>
        <v>791.65</v>
      </c>
      <c r="J1670">
        <v>0.06</v>
      </c>
      <c r="K1670" s="7">
        <f t="shared" si="106"/>
        <v>0.06</v>
      </c>
      <c r="L1670" t="s">
        <v>1829</v>
      </c>
      <c r="M1670">
        <v>2976.6039999999998</v>
      </c>
      <c r="N1670" s="14">
        <f t="shared" si="107"/>
        <v>3166.54</v>
      </c>
      <c r="O1670" t="str">
        <f>VLOOKUP(E1670,Store_Dim!$A$1:$E$21,3,FALSE)</f>
        <v>South</v>
      </c>
    </row>
    <row r="1671" spans="1:15" x14ac:dyDescent="0.3">
      <c r="A1671" t="s">
        <v>3495</v>
      </c>
      <c r="B1671" s="2">
        <v>45862</v>
      </c>
      <c r="C1671" t="s">
        <v>198</v>
      </c>
      <c r="D1671" t="s">
        <v>1576</v>
      </c>
      <c r="E1671" t="s">
        <v>1761</v>
      </c>
      <c r="F1671">
        <v>2</v>
      </c>
      <c r="G1671">
        <f t="shared" si="104"/>
        <v>2</v>
      </c>
      <c r="H1671">
        <v>414.86</v>
      </c>
      <c r="I1671" s="14">
        <f t="shared" si="105"/>
        <v>414.86</v>
      </c>
      <c r="J1671">
        <v>0.23</v>
      </c>
      <c r="K1671" s="7">
        <f t="shared" si="106"/>
        <v>0.23</v>
      </c>
      <c r="L1671" t="s">
        <v>1824</v>
      </c>
      <c r="M1671">
        <v>638.88440000000003</v>
      </c>
      <c r="N1671" s="14">
        <f t="shared" si="107"/>
        <v>829.49</v>
      </c>
      <c r="O1671" t="str">
        <f>VLOOKUP(E1671,Store_Dim!$A$1:$E$21,3,FALSE)</f>
        <v>South</v>
      </c>
    </row>
    <row r="1672" spans="1:15" x14ac:dyDescent="0.3">
      <c r="A1672" t="s">
        <v>3496</v>
      </c>
      <c r="B1672" s="2">
        <v>45385</v>
      </c>
      <c r="C1672" t="s">
        <v>1472</v>
      </c>
      <c r="D1672" t="s">
        <v>1624</v>
      </c>
      <c r="E1672" t="s">
        <v>1794</v>
      </c>
      <c r="F1672">
        <v>2</v>
      </c>
      <c r="G1672">
        <f t="shared" si="104"/>
        <v>2</v>
      </c>
      <c r="H1672">
        <v>960.81</v>
      </c>
      <c r="I1672" s="14">
        <f t="shared" si="105"/>
        <v>960.81</v>
      </c>
      <c r="J1672">
        <v>0.28000000000000003</v>
      </c>
      <c r="K1672" s="7">
        <f t="shared" si="106"/>
        <v>0.28000000000000003</v>
      </c>
      <c r="L1672" t="s">
        <v>1826</v>
      </c>
      <c r="M1672">
        <v>1383.5663999999999</v>
      </c>
      <c r="N1672" s="14">
        <f t="shared" si="107"/>
        <v>1921.34</v>
      </c>
      <c r="O1672" t="str">
        <f>VLOOKUP(E1672,Store_Dim!$A$1:$E$21,3,FALSE)</f>
        <v>North</v>
      </c>
    </row>
    <row r="1673" spans="1:15" x14ac:dyDescent="0.3">
      <c r="A1673" t="s">
        <v>3497</v>
      </c>
      <c r="B1673" s="2">
        <v>45668</v>
      </c>
      <c r="C1673" t="s">
        <v>690</v>
      </c>
      <c r="D1673" t="s">
        <v>1648</v>
      </c>
      <c r="E1673" t="s">
        <v>1769</v>
      </c>
      <c r="F1673">
        <v>4</v>
      </c>
      <c r="G1673">
        <f t="shared" si="104"/>
        <v>4</v>
      </c>
      <c r="H1673">
        <v>943.36</v>
      </c>
      <c r="I1673" s="14">
        <f t="shared" si="105"/>
        <v>943.36</v>
      </c>
      <c r="J1673">
        <v>0.18</v>
      </c>
      <c r="K1673" s="7">
        <f t="shared" si="106"/>
        <v>0.18</v>
      </c>
      <c r="L1673" t="s">
        <v>1826</v>
      </c>
      <c r="M1673">
        <v>3094.2208000000001</v>
      </c>
      <c r="N1673" s="14">
        <f t="shared" si="107"/>
        <v>3773.26</v>
      </c>
      <c r="O1673" t="str">
        <f>VLOOKUP(E1673,Store_Dim!$A$1:$E$21,3,FALSE)</f>
        <v>South</v>
      </c>
    </row>
    <row r="1674" spans="1:15" x14ac:dyDescent="0.3">
      <c r="A1674" t="s">
        <v>3498</v>
      </c>
      <c r="B1674" s="2">
        <v>45561</v>
      </c>
      <c r="C1674" t="s">
        <v>693</v>
      </c>
      <c r="D1674" t="s">
        <v>1551</v>
      </c>
      <c r="E1674" t="s">
        <v>1797</v>
      </c>
      <c r="F1674">
        <v>1</v>
      </c>
      <c r="G1674">
        <f t="shared" si="104"/>
        <v>1</v>
      </c>
      <c r="H1674">
        <v>830.42</v>
      </c>
      <c r="I1674" s="14">
        <f t="shared" si="105"/>
        <v>830.42</v>
      </c>
      <c r="J1674">
        <v>0.26</v>
      </c>
      <c r="K1674" s="7">
        <f t="shared" si="106"/>
        <v>0.26</v>
      </c>
      <c r="L1674" t="s">
        <v>1829</v>
      </c>
      <c r="M1674">
        <v>614.51080000000002</v>
      </c>
      <c r="N1674" s="14">
        <f t="shared" si="107"/>
        <v>830.16</v>
      </c>
      <c r="O1674" t="str">
        <f>VLOOKUP(E1674,Store_Dim!$A$1:$E$21,3,FALSE)</f>
        <v>East</v>
      </c>
    </row>
    <row r="1675" spans="1:15" x14ac:dyDescent="0.3">
      <c r="A1675" t="s">
        <v>3499</v>
      </c>
      <c r="B1675" s="2">
        <v>45637</v>
      </c>
      <c r="C1675" t="s">
        <v>1107</v>
      </c>
      <c r="D1675" t="s">
        <v>1682</v>
      </c>
      <c r="E1675" t="s">
        <v>1807</v>
      </c>
      <c r="F1675">
        <v>1</v>
      </c>
      <c r="G1675">
        <f t="shared" si="104"/>
        <v>1</v>
      </c>
      <c r="H1675">
        <v>762.55</v>
      </c>
      <c r="I1675" s="14">
        <f t="shared" si="105"/>
        <v>762.55</v>
      </c>
      <c r="J1675">
        <v>0.19</v>
      </c>
      <c r="K1675" s="7">
        <f t="shared" si="106"/>
        <v>0.19</v>
      </c>
      <c r="L1675" t="s">
        <v>1824</v>
      </c>
      <c r="M1675">
        <v>617.66549999999995</v>
      </c>
      <c r="N1675" s="14">
        <f t="shared" si="107"/>
        <v>762.3599999999999</v>
      </c>
      <c r="O1675" t="str">
        <f>VLOOKUP(E1675,Store_Dim!$A$1:$E$21,3,FALSE)</f>
        <v>North</v>
      </c>
    </row>
    <row r="1676" spans="1:15" x14ac:dyDescent="0.3">
      <c r="A1676" t="s">
        <v>3500</v>
      </c>
      <c r="B1676" s="2">
        <v>45839</v>
      </c>
      <c r="C1676" t="s">
        <v>1077</v>
      </c>
      <c r="D1676" t="s">
        <v>1696</v>
      </c>
      <c r="E1676" t="s">
        <v>1810</v>
      </c>
      <c r="F1676">
        <v>2</v>
      </c>
      <c r="G1676">
        <f t="shared" si="104"/>
        <v>2</v>
      </c>
      <c r="H1676">
        <v>464.43</v>
      </c>
      <c r="I1676" s="14">
        <f t="shared" si="105"/>
        <v>464.43</v>
      </c>
      <c r="J1676">
        <v>0.24</v>
      </c>
      <c r="K1676" s="7">
        <f t="shared" si="106"/>
        <v>0.24</v>
      </c>
      <c r="L1676" t="s">
        <v>1829</v>
      </c>
      <c r="M1676">
        <v>705.93360000000007</v>
      </c>
      <c r="N1676" s="14">
        <f t="shared" si="107"/>
        <v>928.62</v>
      </c>
      <c r="O1676" t="str">
        <f>VLOOKUP(E1676,Store_Dim!$A$1:$E$21,3,FALSE)</f>
        <v>East</v>
      </c>
    </row>
    <row r="1677" spans="1:15" x14ac:dyDescent="0.3">
      <c r="A1677" t="s">
        <v>3501</v>
      </c>
      <c r="B1677" s="2">
        <v>45851</v>
      </c>
      <c r="C1677" t="s">
        <v>75</v>
      </c>
      <c r="D1677" t="s">
        <v>1676</v>
      </c>
      <c r="E1677" t="s">
        <v>1810</v>
      </c>
      <c r="F1677">
        <v>1</v>
      </c>
      <c r="G1677">
        <f t="shared" si="104"/>
        <v>1</v>
      </c>
      <c r="H1677">
        <v>711.08</v>
      </c>
      <c r="I1677" s="14">
        <f t="shared" si="105"/>
        <v>711.08</v>
      </c>
      <c r="J1677">
        <v>0.24</v>
      </c>
      <c r="K1677" s="7">
        <f t="shared" si="106"/>
        <v>0.24</v>
      </c>
      <c r="L1677" t="s">
        <v>1826</v>
      </c>
      <c r="M1677">
        <v>540.42079999999999</v>
      </c>
      <c r="N1677" s="14">
        <f t="shared" si="107"/>
        <v>710.84</v>
      </c>
      <c r="O1677" t="str">
        <f>VLOOKUP(E1677,Store_Dim!$A$1:$E$21,3,FALSE)</f>
        <v>East</v>
      </c>
    </row>
    <row r="1678" spans="1:15" x14ac:dyDescent="0.3">
      <c r="A1678" t="s">
        <v>3502</v>
      </c>
      <c r="B1678" s="2">
        <v>45656</v>
      </c>
      <c r="C1678" t="s">
        <v>803</v>
      </c>
      <c r="D1678" t="s">
        <v>1638</v>
      </c>
      <c r="E1678" t="s">
        <v>1799</v>
      </c>
      <c r="F1678">
        <v>2</v>
      </c>
      <c r="G1678">
        <f t="shared" si="104"/>
        <v>2</v>
      </c>
      <c r="H1678">
        <v>984.96</v>
      </c>
      <c r="I1678" s="14">
        <f t="shared" si="105"/>
        <v>984.96</v>
      </c>
      <c r="J1678">
        <v>0.16</v>
      </c>
      <c r="K1678" s="7">
        <f t="shared" si="106"/>
        <v>0.16</v>
      </c>
      <c r="L1678" t="s">
        <v>1826</v>
      </c>
      <c r="M1678">
        <v>1654.7328</v>
      </c>
      <c r="N1678" s="14">
        <f t="shared" si="107"/>
        <v>1969.76</v>
      </c>
      <c r="O1678" t="str">
        <f>VLOOKUP(E1678,Store_Dim!$A$1:$E$21,3,FALSE)</f>
        <v>South</v>
      </c>
    </row>
    <row r="1679" spans="1:15" x14ac:dyDescent="0.3">
      <c r="A1679" t="s">
        <v>3503</v>
      </c>
      <c r="B1679" s="2">
        <v>45759</v>
      </c>
      <c r="C1679" t="s">
        <v>1077</v>
      </c>
      <c r="D1679" t="s">
        <v>1624</v>
      </c>
      <c r="E1679" t="s">
        <v>1794</v>
      </c>
      <c r="F1679">
        <v>1</v>
      </c>
      <c r="G1679">
        <f t="shared" si="104"/>
        <v>1</v>
      </c>
      <c r="H1679">
        <v>21.14</v>
      </c>
      <c r="I1679" s="14">
        <f t="shared" si="105"/>
        <v>21.14</v>
      </c>
      <c r="J1679">
        <v>0.06</v>
      </c>
      <c r="K1679" s="7">
        <f t="shared" si="106"/>
        <v>0.06</v>
      </c>
      <c r="L1679" t="s">
        <v>1829</v>
      </c>
      <c r="M1679">
        <v>19.871600000000001</v>
      </c>
      <c r="N1679" s="14">
        <f t="shared" si="107"/>
        <v>21.080000000000002</v>
      </c>
      <c r="O1679" t="str">
        <f>VLOOKUP(E1679,Store_Dim!$A$1:$E$21,3,FALSE)</f>
        <v>North</v>
      </c>
    </row>
    <row r="1680" spans="1:15" x14ac:dyDescent="0.3">
      <c r="A1680" t="s">
        <v>3504</v>
      </c>
      <c r="B1680" s="2">
        <v>45679</v>
      </c>
      <c r="C1680" t="s">
        <v>375</v>
      </c>
      <c r="D1680" t="s">
        <v>1744</v>
      </c>
      <c r="E1680" t="s">
        <v>1782</v>
      </c>
      <c r="F1680">
        <v>1</v>
      </c>
      <c r="G1680">
        <f t="shared" si="104"/>
        <v>1</v>
      </c>
      <c r="H1680">
        <v>343.03</v>
      </c>
      <c r="I1680" s="14">
        <f t="shared" si="105"/>
        <v>343.03</v>
      </c>
      <c r="J1680">
        <v>0.16</v>
      </c>
      <c r="K1680" s="7">
        <f t="shared" si="106"/>
        <v>0.16</v>
      </c>
      <c r="L1680" t="s">
        <v>1824</v>
      </c>
      <c r="M1680">
        <v>288.14519999999999</v>
      </c>
      <c r="N1680" s="14">
        <f t="shared" si="107"/>
        <v>342.86999999999995</v>
      </c>
      <c r="O1680" t="str">
        <f>VLOOKUP(E1680,Store_Dim!$A$1:$E$21,3,FALSE)</f>
        <v>West</v>
      </c>
    </row>
    <row r="1681" spans="1:15" x14ac:dyDescent="0.3">
      <c r="A1681" t="s">
        <v>3505</v>
      </c>
      <c r="B1681" s="2">
        <v>45237</v>
      </c>
      <c r="C1681" t="s">
        <v>791</v>
      </c>
      <c r="D1681" t="s">
        <v>1588</v>
      </c>
      <c r="E1681" t="s">
        <v>1810</v>
      </c>
      <c r="F1681">
        <v>3</v>
      </c>
      <c r="G1681">
        <f t="shared" si="104"/>
        <v>3</v>
      </c>
      <c r="H1681">
        <v>94.83</v>
      </c>
      <c r="I1681" s="14">
        <f t="shared" si="105"/>
        <v>94.83</v>
      </c>
      <c r="J1681">
        <v>0.16</v>
      </c>
      <c r="K1681" s="7">
        <f t="shared" si="106"/>
        <v>0.16</v>
      </c>
      <c r="L1681" t="s">
        <v>1829</v>
      </c>
      <c r="M1681">
        <v>238.9716</v>
      </c>
      <c r="N1681" s="14">
        <f t="shared" si="107"/>
        <v>284.33</v>
      </c>
      <c r="O1681" t="str">
        <f>VLOOKUP(E1681,Store_Dim!$A$1:$E$21,3,FALSE)</f>
        <v>East</v>
      </c>
    </row>
    <row r="1682" spans="1:15" x14ac:dyDescent="0.3">
      <c r="A1682" t="s">
        <v>3506</v>
      </c>
      <c r="B1682" s="2">
        <v>45790</v>
      </c>
      <c r="C1682" t="s">
        <v>82</v>
      </c>
      <c r="D1682" t="s">
        <v>1686</v>
      </c>
      <c r="E1682" t="s">
        <v>1813</v>
      </c>
      <c r="F1682">
        <v>3</v>
      </c>
      <c r="G1682">
        <f t="shared" si="104"/>
        <v>3</v>
      </c>
      <c r="H1682">
        <v>74.66</v>
      </c>
      <c r="I1682" s="14">
        <f t="shared" si="105"/>
        <v>74.66</v>
      </c>
      <c r="J1682">
        <v>0.03</v>
      </c>
      <c r="K1682" s="7">
        <f t="shared" si="106"/>
        <v>0.03</v>
      </c>
      <c r="L1682" t="s">
        <v>1826</v>
      </c>
      <c r="M1682">
        <v>217.26060000000001</v>
      </c>
      <c r="N1682" s="14">
        <f t="shared" si="107"/>
        <v>223.95</v>
      </c>
      <c r="O1682" t="str">
        <f>VLOOKUP(E1682,Store_Dim!$A$1:$E$21,3,FALSE)</f>
        <v>East</v>
      </c>
    </row>
    <row r="1683" spans="1:15" x14ac:dyDescent="0.3">
      <c r="A1683" t="s">
        <v>3507</v>
      </c>
      <c r="B1683" s="2">
        <v>45268</v>
      </c>
      <c r="C1683" t="s">
        <v>464</v>
      </c>
      <c r="D1683" t="s">
        <v>1622</v>
      </c>
      <c r="E1683" t="s">
        <v>1801</v>
      </c>
      <c r="F1683">
        <v>3</v>
      </c>
      <c r="G1683">
        <f t="shared" si="104"/>
        <v>3</v>
      </c>
      <c r="H1683">
        <v>281.95999999999998</v>
      </c>
      <c r="I1683" s="14">
        <f t="shared" si="105"/>
        <v>281.95999999999998</v>
      </c>
      <c r="J1683">
        <v>0.01</v>
      </c>
      <c r="K1683" s="7">
        <f t="shared" si="106"/>
        <v>0.01</v>
      </c>
      <c r="L1683" t="s">
        <v>1829</v>
      </c>
      <c r="M1683">
        <v>837.42119999999989</v>
      </c>
      <c r="N1683" s="14">
        <f t="shared" si="107"/>
        <v>845.86999999999989</v>
      </c>
      <c r="O1683" t="str">
        <f>VLOOKUP(E1683,Store_Dim!$A$1:$E$21,3,FALSE)</f>
        <v>North</v>
      </c>
    </row>
    <row r="1684" spans="1:15" x14ac:dyDescent="0.3">
      <c r="A1684" t="s">
        <v>3508</v>
      </c>
      <c r="B1684" s="2">
        <v>45664</v>
      </c>
      <c r="C1684" t="s">
        <v>758</v>
      </c>
      <c r="D1684" t="s">
        <v>1690</v>
      </c>
      <c r="E1684" t="s">
        <v>1810</v>
      </c>
      <c r="F1684">
        <v>4</v>
      </c>
      <c r="G1684">
        <f t="shared" si="104"/>
        <v>4</v>
      </c>
      <c r="H1684">
        <v>622.27</v>
      </c>
      <c r="I1684" s="14">
        <f t="shared" si="105"/>
        <v>622.27</v>
      </c>
      <c r="J1684">
        <v>0.02</v>
      </c>
      <c r="K1684" s="7">
        <f t="shared" si="106"/>
        <v>0.02</v>
      </c>
      <c r="L1684" t="s">
        <v>1826</v>
      </c>
      <c r="M1684">
        <v>2439.2984000000001</v>
      </c>
      <c r="N1684" s="14">
        <f t="shared" si="107"/>
        <v>2489.06</v>
      </c>
      <c r="O1684" t="str">
        <f>VLOOKUP(E1684,Store_Dim!$A$1:$E$21,3,FALSE)</f>
        <v>East</v>
      </c>
    </row>
    <row r="1685" spans="1:15" x14ac:dyDescent="0.3">
      <c r="A1685" t="s">
        <v>3509</v>
      </c>
      <c r="B1685" s="2">
        <v>45475</v>
      </c>
      <c r="C1685" t="s">
        <v>363</v>
      </c>
      <c r="D1685" t="s">
        <v>1622</v>
      </c>
      <c r="E1685" t="s">
        <v>1779</v>
      </c>
      <c r="F1685">
        <v>2</v>
      </c>
      <c r="G1685">
        <f t="shared" si="104"/>
        <v>2</v>
      </c>
      <c r="H1685">
        <v>78.27</v>
      </c>
      <c r="I1685" s="14">
        <f t="shared" si="105"/>
        <v>78.27</v>
      </c>
      <c r="J1685">
        <v>0.28999999999999998</v>
      </c>
      <c r="K1685" s="7">
        <f t="shared" si="106"/>
        <v>0.28999999999999998</v>
      </c>
      <c r="L1685" t="s">
        <v>1829</v>
      </c>
      <c r="M1685">
        <v>111.1434</v>
      </c>
      <c r="N1685" s="14">
        <f t="shared" si="107"/>
        <v>156.25</v>
      </c>
      <c r="O1685" t="str">
        <f>VLOOKUP(E1685,Store_Dim!$A$1:$E$21,3,FALSE)</f>
        <v>South</v>
      </c>
    </row>
    <row r="1686" spans="1:15" x14ac:dyDescent="0.3">
      <c r="A1686" t="s">
        <v>3510</v>
      </c>
      <c r="B1686" s="2">
        <v>45845</v>
      </c>
      <c r="C1686" t="s">
        <v>59</v>
      </c>
      <c r="D1686" t="s">
        <v>1672</v>
      </c>
      <c r="E1686" t="s">
        <v>1797</v>
      </c>
      <c r="F1686">
        <v>4</v>
      </c>
      <c r="G1686">
        <f t="shared" si="104"/>
        <v>4</v>
      </c>
      <c r="H1686">
        <v>676.58</v>
      </c>
      <c r="I1686" s="14">
        <f t="shared" si="105"/>
        <v>676.58</v>
      </c>
      <c r="J1686">
        <v>0.23</v>
      </c>
      <c r="K1686" s="7">
        <f t="shared" si="106"/>
        <v>0.23</v>
      </c>
      <c r="L1686" t="s">
        <v>1829</v>
      </c>
      <c r="M1686">
        <v>2083.8663999999999</v>
      </c>
      <c r="N1686" s="14">
        <f t="shared" si="107"/>
        <v>2706.09</v>
      </c>
      <c r="O1686" t="str">
        <f>VLOOKUP(E1686,Store_Dim!$A$1:$E$21,3,FALSE)</f>
        <v>East</v>
      </c>
    </row>
    <row r="1687" spans="1:15" x14ac:dyDescent="0.3">
      <c r="A1687" t="s">
        <v>3511</v>
      </c>
      <c r="B1687" s="2">
        <v>45446</v>
      </c>
      <c r="C1687" t="s">
        <v>1495</v>
      </c>
      <c r="D1687" t="s">
        <v>1610</v>
      </c>
      <c r="E1687" t="s">
        <v>1757</v>
      </c>
      <c r="F1687">
        <v>2</v>
      </c>
      <c r="G1687">
        <f t="shared" si="104"/>
        <v>2</v>
      </c>
      <c r="H1687">
        <v>938.6</v>
      </c>
      <c r="I1687" s="14">
        <f t="shared" si="105"/>
        <v>938.6</v>
      </c>
      <c r="J1687">
        <v>0.04</v>
      </c>
      <c r="K1687" s="7">
        <f t="shared" si="106"/>
        <v>0.04</v>
      </c>
      <c r="L1687" t="s">
        <v>1826</v>
      </c>
      <c r="M1687">
        <v>1802.1120000000001</v>
      </c>
      <c r="N1687" s="14">
        <f t="shared" si="107"/>
        <v>1877.16</v>
      </c>
      <c r="O1687" t="str">
        <f>VLOOKUP(E1687,Store_Dim!$A$1:$E$21,3,FALSE)</f>
        <v>North</v>
      </c>
    </row>
    <row r="1688" spans="1:15" x14ac:dyDescent="0.3">
      <c r="A1688" t="s">
        <v>3512</v>
      </c>
      <c r="B1688" s="2">
        <v>45761</v>
      </c>
      <c r="C1688" t="s">
        <v>1112</v>
      </c>
      <c r="D1688" t="s">
        <v>1574</v>
      </c>
      <c r="E1688" t="s">
        <v>1799</v>
      </c>
      <c r="F1688">
        <v>2</v>
      </c>
      <c r="G1688">
        <f t="shared" si="104"/>
        <v>2</v>
      </c>
      <c r="H1688">
        <v>859.47</v>
      </c>
      <c r="I1688" s="14">
        <f t="shared" si="105"/>
        <v>859.47</v>
      </c>
      <c r="J1688">
        <v>0.01</v>
      </c>
      <c r="K1688" s="7">
        <f t="shared" si="106"/>
        <v>0.01</v>
      </c>
      <c r="L1688" t="s">
        <v>1824</v>
      </c>
      <c r="M1688">
        <v>1701.7506000000001</v>
      </c>
      <c r="N1688" s="14">
        <f t="shared" si="107"/>
        <v>1718.93</v>
      </c>
      <c r="O1688" t="str">
        <f>VLOOKUP(E1688,Store_Dim!$A$1:$E$21,3,FALSE)</f>
        <v>South</v>
      </c>
    </row>
    <row r="1689" spans="1:15" x14ac:dyDescent="0.3">
      <c r="A1689" t="s">
        <v>3513</v>
      </c>
      <c r="B1689" s="2">
        <v>45363</v>
      </c>
      <c r="C1689" t="s">
        <v>214</v>
      </c>
      <c r="D1689" t="s">
        <v>1602</v>
      </c>
      <c r="E1689" t="s">
        <v>1799</v>
      </c>
      <c r="F1689">
        <v>3</v>
      </c>
      <c r="G1689">
        <f t="shared" si="104"/>
        <v>3</v>
      </c>
      <c r="H1689">
        <v>672.98</v>
      </c>
      <c r="I1689" s="14">
        <f t="shared" si="105"/>
        <v>672.98</v>
      </c>
      <c r="J1689">
        <v>0.23</v>
      </c>
      <c r="K1689" s="7">
        <f t="shared" si="106"/>
        <v>0.23</v>
      </c>
      <c r="L1689" t="s">
        <v>1826</v>
      </c>
      <c r="M1689">
        <v>1554.5838000000001</v>
      </c>
      <c r="N1689" s="14">
        <f t="shared" si="107"/>
        <v>2018.71</v>
      </c>
      <c r="O1689" t="str">
        <f>VLOOKUP(E1689,Store_Dim!$A$1:$E$21,3,FALSE)</f>
        <v>South</v>
      </c>
    </row>
    <row r="1690" spans="1:15" x14ac:dyDescent="0.3">
      <c r="A1690" t="s">
        <v>3514</v>
      </c>
      <c r="B1690" s="2">
        <v>45420</v>
      </c>
      <c r="C1690" t="s">
        <v>672</v>
      </c>
      <c r="D1690" t="s">
        <v>1660</v>
      </c>
      <c r="E1690" t="s">
        <v>1810</v>
      </c>
      <c r="F1690">
        <v>1</v>
      </c>
      <c r="G1690">
        <f t="shared" si="104"/>
        <v>1</v>
      </c>
      <c r="H1690">
        <v>75.8</v>
      </c>
      <c r="I1690" s="14">
        <f t="shared" si="105"/>
        <v>75.8</v>
      </c>
      <c r="J1690">
        <v>0.28999999999999998</v>
      </c>
      <c r="K1690" s="7">
        <f t="shared" si="106"/>
        <v>0.28999999999999998</v>
      </c>
      <c r="L1690" t="s">
        <v>1826</v>
      </c>
      <c r="M1690">
        <v>53.817999999999998</v>
      </c>
      <c r="N1690" s="14">
        <f t="shared" si="107"/>
        <v>75.509999999999991</v>
      </c>
      <c r="O1690" t="str">
        <f>VLOOKUP(E1690,Store_Dim!$A$1:$E$21,3,FALSE)</f>
        <v>East</v>
      </c>
    </row>
    <row r="1691" spans="1:15" x14ac:dyDescent="0.3">
      <c r="A1691" t="s">
        <v>3515</v>
      </c>
      <c r="B1691" s="2">
        <v>45536</v>
      </c>
      <c r="C1691" t="s">
        <v>137</v>
      </c>
      <c r="D1691" t="s">
        <v>1582</v>
      </c>
      <c r="E1691" t="s">
        <v>1801</v>
      </c>
      <c r="F1691">
        <v>4</v>
      </c>
      <c r="G1691">
        <f t="shared" si="104"/>
        <v>4</v>
      </c>
      <c r="H1691">
        <v>742.15</v>
      </c>
      <c r="I1691" s="14">
        <f t="shared" si="105"/>
        <v>742.15</v>
      </c>
      <c r="J1691">
        <v>0.1</v>
      </c>
      <c r="K1691" s="7">
        <f t="shared" si="106"/>
        <v>0.1</v>
      </c>
      <c r="L1691" t="s">
        <v>1829</v>
      </c>
      <c r="M1691">
        <v>2671.74</v>
      </c>
      <c r="N1691" s="14">
        <f t="shared" si="107"/>
        <v>2968.5</v>
      </c>
      <c r="O1691" t="str">
        <f>VLOOKUP(E1691,Store_Dim!$A$1:$E$21,3,FALSE)</f>
        <v>North</v>
      </c>
    </row>
    <row r="1692" spans="1:15" x14ac:dyDescent="0.3">
      <c r="A1692" t="s">
        <v>3516</v>
      </c>
      <c r="B1692" s="2">
        <v>45445</v>
      </c>
      <c r="C1692" t="s">
        <v>264</v>
      </c>
      <c r="D1692" t="s">
        <v>1608</v>
      </c>
      <c r="E1692" t="s">
        <v>1779</v>
      </c>
      <c r="F1692">
        <v>1</v>
      </c>
      <c r="G1692">
        <f t="shared" si="104"/>
        <v>1</v>
      </c>
      <c r="H1692">
        <v>637.39</v>
      </c>
      <c r="I1692" s="14">
        <f t="shared" si="105"/>
        <v>637.39</v>
      </c>
      <c r="J1692">
        <v>0.22</v>
      </c>
      <c r="K1692" s="7">
        <f t="shared" si="106"/>
        <v>0.22</v>
      </c>
      <c r="L1692" t="s">
        <v>1826</v>
      </c>
      <c r="M1692">
        <v>497.16419999999999</v>
      </c>
      <c r="N1692" s="14">
        <f t="shared" si="107"/>
        <v>637.16999999999996</v>
      </c>
      <c r="O1692" t="str">
        <f>VLOOKUP(E1692,Store_Dim!$A$1:$E$21,3,FALSE)</f>
        <v>South</v>
      </c>
    </row>
    <row r="1693" spans="1:15" x14ac:dyDescent="0.3">
      <c r="A1693" t="s">
        <v>3517</v>
      </c>
      <c r="B1693" s="2">
        <v>45230</v>
      </c>
      <c r="C1693" t="s">
        <v>1220</v>
      </c>
      <c r="D1693" t="s">
        <v>1557</v>
      </c>
      <c r="E1693" t="s">
        <v>1807</v>
      </c>
      <c r="F1693">
        <v>1</v>
      </c>
      <c r="G1693">
        <f t="shared" si="104"/>
        <v>1</v>
      </c>
      <c r="H1693">
        <v>631</v>
      </c>
      <c r="I1693" s="14">
        <f t="shared" si="105"/>
        <v>631</v>
      </c>
      <c r="J1693">
        <v>0.04</v>
      </c>
      <c r="K1693" s="7">
        <f t="shared" si="106"/>
        <v>0.04</v>
      </c>
      <c r="L1693" t="s">
        <v>1824</v>
      </c>
      <c r="M1693">
        <v>605.76</v>
      </c>
      <c r="N1693" s="14">
        <f t="shared" si="107"/>
        <v>630.96</v>
      </c>
      <c r="O1693" t="str">
        <f>VLOOKUP(E1693,Store_Dim!$A$1:$E$21,3,FALSE)</f>
        <v>North</v>
      </c>
    </row>
    <row r="1694" spans="1:15" x14ac:dyDescent="0.3">
      <c r="A1694" t="s">
        <v>3518</v>
      </c>
      <c r="B1694" s="2">
        <v>45916</v>
      </c>
      <c r="C1694" t="s">
        <v>1226</v>
      </c>
      <c r="D1694" t="s">
        <v>1708</v>
      </c>
      <c r="E1694" t="s">
        <v>1766</v>
      </c>
      <c r="F1694">
        <v>4</v>
      </c>
      <c r="G1694">
        <f t="shared" si="104"/>
        <v>4</v>
      </c>
      <c r="H1694">
        <v>983.98</v>
      </c>
      <c r="I1694" s="14">
        <f t="shared" si="105"/>
        <v>983.98</v>
      </c>
      <c r="J1694">
        <v>0.11</v>
      </c>
      <c r="K1694" s="7">
        <f t="shared" si="106"/>
        <v>0.11</v>
      </c>
      <c r="L1694" t="s">
        <v>1829</v>
      </c>
      <c r="M1694">
        <v>3502.9688000000001</v>
      </c>
      <c r="N1694" s="14">
        <f t="shared" si="107"/>
        <v>3935.81</v>
      </c>
      <c r="O1694" t="str">
        <f>VLOOKUP(E1694,Store_Dim!$A$1:$E$21,3,FALSE)</f>
        <v>North</v>
      </c>
    </row>
    <row r="1695" spans="1:15" x14ac:dyDescent="0.3">
      <c r="A1695" t="s">
        <v>3519</v>
      </c>
      <c r="B1695" s="2">
        <v>45353</v>
      </c>
      <c r="C1695" t="s">
        <v>205</v>
      </c>
      <c r="D1695" t="s">
        <v>1658</v>
      </c>
      <c r="E1695" t="s">
        <v>1792</v>
      </c>
      <c r="F1695">
        <v>4</v>
      </c>
      <c r="G1695">
        <f t="shared" si="104"/>
        <v>4</v>
      </c>
      <c r="H1695">
        <v>73.69</v>
      </c>
      <c r="I1695" s="14">
        <f t="shared" si="105"/>
        <v>73.69</v>
      </c>
      <c r="J1695">
        <v>0.08</v>
      </c>
      <c r="K1695" s="7">
        <f t="shared" si="106"/>
        <v>0.08</v>
      </c>
      <c r="L1695" t="s">
        <v>1824</v>
      </c>
      <c r="M1695">
        <v>271.17919999999998</v>
      </c>
      <c r="N1695" s="14">
        <f t="shared" si="107"/>
        <v>294.68</v>
      </c>
      <c r="O1695" t="str">
        <f>VLOOKUP(E1695,Store_Dim!$A$1:$E$21,3,FALSE)</f>
        <v>South</v>
      </c>
    </row>
    <row r="1696" spans="1:15" x14ac:dyDescent="0.3">
      <c r="A1696" t="s">
        <v>3520</v>
      </c>
      <c r="B1696" s="2">
        <v>45490</v>
      </c>
      <c r="C1696" t="s">
        <v>1343</v>
      </c>
      <c r="D1696" t="s">
        <v>1570</v>
      </c>
      <c r="E1696" t="s">
        <v>1779</v>
      </c>
      <c r="F1696">
        <v>3</v>
      </c>
      <c r="G1696">
        <f t="shared" si="104"/>
        <v>3</v>
      </c>
      <c r="H1696">
        <v>110.99</v>
      </c>
      <c r="I1696" s="14">
        <f t="shared" si="105"/>
        <v>110.99</v>
      </c>
      <c r="J1696">
        <v>0.21</v>
      </c>
      <c r="K1696" s="7">
        <f t="shared" si="106"/>
        <v>0.21</v>
      </c>
      <c r="L1696" t="s">
        <v>1824</v>
      </c>
      <c r="M1696">
        <v>263.04629999999997</v>
      </c>
      <c r="N1696" s="14">
        <f t="shared" si="107"/>
        <v>332.76</v>
      </c>
      <c r="O1696" t="str">
        <f>VLOOKUP(E1696,Store_Dim!$A$1:$E$21,3,FALSE)</f>
        <v>South</v>
      </c>
    </row>
    <row r="1697" spans="1:15" x14ac:dyDescent="0.3">
      <c r="A1697" t="s">
        <v>3521</v>
      </c>
      <c r="B1697" s="2">
        <v>45850</v>
      </c>
      <c r="C1697" t="s">
        <v>301</v>
      </c>
      <c r="D1697" t="s">
        <v>1568</v>
      </c>
      <c r="E1697" t="s">
        <v>1779</v>
      </c>
      <c r="F1697">
        <v>1</v>
      </c>
      <c r="G1697">
        <f t="shared" si="104"/>
        <v>1</v>
      </c>
      <c r="H1697">
        <v>66.86</v>
      </c>
      <c r="I1697" s="14">
        <f t="shared" si="105"/>
        <v>66.86</v>
      </c>
      <c r="J1697">
        <v>0.22</v>
      </c>
      <c r="K1697" s="7">
        <f t="shared" si="106"/>
        <v>0.22</v>
      </c>
      <c r="L1697" t="s">
        <v>1829</v>
      </c>
      <c r="M1697">
        <v>52.150799999999997</v>
      </c>
      <c r="N1697" s="14">
        <f t="shared" si="107"/>
        <v>66.64</v>
      </c>
      <c r="O1697" t="str">
        <f>VLOOKUP(E1697,Store_Dim!$A$1:$E$21,3,FALSE)</f>
        <v>South</v>
      </c>
    </row>
    <row r="1698" spans="1:15" x14ac:dyDescent="0.3">
      <c r="A1698" t="s">
        <v>3522</v>
      </c>
      <c r="B1698" s="2">
        <v>45515</v>
      </c>
      <c r="C1698" t="s">
        <v>1295</v>
      </c>
      <c r="D1698" t="s">
        <v>1682</v>
      </c>
      <c r="E1698" t="s">
        <v>1810</v>
      </c>
      <c r="F1698">
        <v>1</v>
      </c>
      <c r="G1698">
        <f t="shared" si="104"/>
        <v>1</v>
      </c>
      <c r="H1698">
        <v>980.26</v>
      </c>
      <c r="I1698" s="14">
        <f t="shared" si="105"/>
        <v>980.26</v>
      </c>
      <c r="J1698">
        <v>0.14000000000000001</v>
      </c>
      <c r="K1698" s="7">
        <f t="shared" si="106"/>
        <v>0.14000000000000001</v>
      </c>
      <c r="L1698" t="s">
        <v>1826</v>
      </c>
      <c r="M1698">
        <v>843.02359999999999</v>
      </c>
      <c r="N1698" s="14">
        <f t="shared" si="107"/>
        <v>980.12</v>
      </c>
      <c r="O1698" t="str">
        <f>VLOOKUP(E1698,Store_Dim!$A$1:$E$21,3,FALSE)</f>
        <v>East</v>
      </c>
    </row>
    <row r="1699" spans="1:15" x14ac:dyDescent="0.3">
      <c r="A1699" t="s">
        <v>3523</v>
      </c>
      <c r="B1699" s="2">
        <v>45322</v>
      </c>
      <c r="C1699" t="s">
        <v>147</v>
      </c>
      <c r="D1699" t="s">
        <v>1584</v>
      </c>
      <c r="E1699" t="s">
        <v>1810</v>
      </c>
      <c r="F1699">
        <v>1</v>
      </c>
      <c r="G1699">
        <f t="shared" si="104"/>
        <v>1</v>
      </c>
      <c r="H1699">
        <v>235.28</v>
      </c>
      <c r="I1699" s="14">
        <f t="shared" si="105"/>
        <v>235.28</v>
      </c>
      <c r="J1699">
        <v>0.05</v>
      </c>
      <c r="K1699" s="7">
        <f t="shared" si="106"/>
        <v>0.05</v>
      </c>
      <c r="L1699" t="s">
        <v>1826</v>
      </c>
      <c r="M1699">
        <v>223.51599999999999</v>
      </c>
      <c r="N1699" s="14">
        <f t="shared" si="107"/>
        <v>235.23</v>
      </c>
      <c r="O1699" t="str">
        <f>VLOOKUP(E1699,Store_Dim!$A$1:$E$21,3,FALSE)</f>
        <v>East</v>
      </c>
    </row>
    <row r="1700" spans="1:15" x14ac:dyDescent="0.3">
      <c r="A1700" t="s">
        <v>3524</v>
      </c>
      <c r="B1700" s="2">
        <v>45542</v>
      </c>
      <c r="C1700" t="s">
        <v>1292</v>
      </c>
      <c r="D1700" t="s">
        <v>1543</v>
      </c>
      <c r="E1700" t="s">
        <v>1801</v>
      </c>
      <c r="F1700">
        <v>3</v>
      </c>
      <c r="G1700">
        <f t="shared" si="104"/>
        <v>3</v>
      </c>
      <c r="H1700">
        <v>407.39</v>
      </c>
      <c r="I1700" s="14">
        <f t="shared" si="105"/>
        <v>407.39</v>
      </c>
      <c r="J1700">
        <v>0.08</v>
      </c>
      <c r="K1700" s="7">
        <f t="shared" si="106"/>
        <v>0.08</v>
      </c>
      <c r="L1700" t="s">
        <v>1826</v>
      </c>
      <c r="M1700">
        <v>1124.3964000000001</v>
      </c>
      <c r="N1700" s="14">
        <f t="shared" si="107"/>
        <v>1222.0900000000001</v>
      </c>
      <c r="O1700" t="str">
        <f>VLOOKUP(E1700,Store_Dim!$A$1:$E$21,3,FALSE)</f>
        <v>North</v>
      </c>
    </row>
    <row r="1701" spans="1:15" x14ac:dyDescent="0.3">
      <c r="A1701" t="s">
        <v>3525</v>
      </c>
      <c r="B1701" s="2">
        <v>45675</v>
      </c>
      <c r="C1701" t="s">
        <v>251</v>
      </c>
      <c r="D1701" t="s">
        <v>1602</v>
      </c>
      <c r="E1701" t="s">
        <v>1799</v>
      </c>
      <c r="F1701">
        <v>4</v>
      </c>
      <c r="G1701">
        <f t="shared" si="104"/>
        <v>4</v>
      </c>
      <c r="H1701">
        <v>459.83</v>
      </c>
      <c r="I1701" s="14">
        <f t="shared" si="105"/>
        <v>459.83</v>
      </c>
      <c r="J1701">
        <v>0.12</v>
      </c>
      <c r="K1701" s="7">
        <f t="shared" si="106"/>
        <v>0.12</v>
      </c>
      <c r="L1701" t="s">
        <v>1829</v>
      </c>
      <c r="M1701">
        <v>1618.6016</v>
      </c>
      <c r="N1701" s="14">
        <f t="shared" si="107"/>
        <v>1839.2</v>
      </c>
      <c r="O1701" t="str">
        <f>VLOOKUP(E1701,Store_Dim!$A$1:$E$21,3,FALSE)</f>
        <v>South</v>
      </c>
    </row>
    <row r="1702" spans="1:15" x14ac:dyDescent="0.3">
      <c r="A1702" t="s">
        <v>3526</v>
      </c>
      <c r="B1702" s="2">
        <v>45333</v>
      </c>
      <c r="C1702" t="s">
        <v>496</v>
      </c>
      <c r="D1702" t="s">
        <v>1734</v>
      </c>
      <c r="E1702" t="s">
        <v>1769</v>
      </c>
      <c r="F1702">
        <v>3</v>
      </c>
      <c r="G1702">
        <f t="shared" si="104"/>
        <v>3</v>
      </c>
      <c r="H1702">
        <v>706.6</v>
      </c>
      <c r="I1702" s="14">
        <f t="shared" si="105"/>
        <v>706.6</v>
      </c>
      <c r="J1702">
        <v>0.17</v>
      </c>
      <c r="K1702" s="7">
        <f t="shared" si="106"/>
        <v>0.17</v>
      </c>
      <c r="L1702" t="s">
        <v>1826</v>
      </c>
      <c r="M1702">
        <v>1759.434</v>
      </c>
      <c r="N1702" s="14">
        <f t="shared" si="107"/>
        <v>2119.63</v>
      </c>
      <c r="O1702" t="str">
        <f>VLOOKUP(E1702,Store_Dim!$A$1:$E$21,3,FALSE)</f>
        <v>South</v>
      </c>
    </row>
    <row r="1703" spans="1:15" x14ac:dyDescent="0.3">
      <c r="A1703" t="s">
        <v>3527</v>
      </c>
      <c r="B1703" s="2">
        <v>45819</v>
      </c>
      <c r="C1703" t="s">
        <v>1425</v>
      </c>
      <c r="D1703" t="s">
        <v>1730</v>
      </c>
      <c r="E1703" t="s">
        <v>1813</v>
      </c>
      <c r="F1703">
        <v>3</v>
      </c>
      <c r="G1703">
        <f t="shared" si="104"/>
        <v>3</v>
      </c>
      <c r="H1703">
        <v>811.16</v>
      </c>
      <c r="I1703" s="14">
        <f t="shared" si="105"/>
        <v>811.16</v>
      </c>
      <c r="J1703">
        <v>0.1</v>
      </c>
      <c r="K1703" s="7">
        <f t="shared" si="106"/>
        <v>0.1</v>
      </c>
      <c r="L1703" t="s">
        <v>1829</v>
      </c>
      <c r="M1703">
        <v>2190.1320000000001</v>
      </c>
      <c r="N1703" s="14">
        <f t="shared" si="107"/>
        <v>2433.38</v>
      </c>
      <c r="O1703" t="str">
        <f>VLOOKUP(E1703,Store_Dim!$A$1:$E$21,3,FALSE)</f>
        <v>East</v>
      </c>
    </row>
    <row r="1704" spans="1:15" x14ac:dyDescent="0.3">
      <c r="A1704" t="s">
        <v>3528</v>
      </c>
      <c r="B1704" s="2">
        <v>45268</v>
      </c>
      <c r="C1704" t="s">
        <v>705</v>
      </c>
      <c r="D1704" t="s">
        <v>1622</v>
      </c>
      <c r="E1704" t="s">
        <v>1779</v>
      </c>
      <c r="F1704">
        <v>2</v>
      </c>
      <c r="G1704">
        <f t="shared" si="104"/>
        <v>2</v>
      </c>
      <c r="H1704">
        <v>985.79</v>
      </c>
      <c r="I1704" s="14">
        <f t="shared" si="105"/>
        <v>985.79</v>
      </c>
      <c r="J1704">
        <v>0.04</v>
      </c>
      <c r="K1704" s="7">
        <f t="shared" si="106"/>
        <v>0.04</v>
      </c>
      <c r="L1704" t="s">
        <v>1826</v>
      </c>
      <c r="M1704">
        <v>1892.7167999999999</v>
      </c>
      <c r="N1704" s="14">
        <f t="shared" si="107"/>
        <v>1971.54</v>
      </c>
      <c r="O1704" t="str">
        <f>VLOOKUP(E1704,Store_Dim!$A$1:$E$21,3,FALSE)</f>
        <v>South</v>
      </c>
    </row>
    <row r="1705" spans="1:15" x14ac:dyDescent="0.3">
      <c r="A1705" t="s">
        <v>3529</v>
      </c>
      <c r="B1705" s="2">
        <v>45521</v>
      </c>
      <c r="C1705" t="s">
        <v>616</v>
      </c>
      <c r="D1705" t="s">
        <v>1614</v>
      </c>
      <c r="E1705" t="s">
        <v>1799</v>
      </c>
      <c r="F1705">
        <v>1</v>
      </c>
      <c r="G1705">
        <f t="shared" si="104"/>
        <v>1</v>
      </c>
      <c r="H1705">
        <v>255.02</v>
      </c>
      <c r="I1705" s="14">
        <f t="shared" si="105"/>
        <v>255.02</v>
      </c>
      <c r="J1705">
        <v>0.3</v>
      </c>
      <c r="K1705" s="7">
        <f t="shared" si="106"/>
        <v>0.3</v>
      </c>
      <c r="L1705" t="s">
        <v>1824</v>
      </c>
      <c r="M1705">
        <v>178.51400000000001</v>
      </c>
      <c r="N1705" s="14">
        <f t="shared" si="107"/>
        <v>254.72</v>
      </c>
      <c r="O1705" t="str">
        <f>VLOOKUP(E1705,Store_Dim!$A$1:$E$21,3,FALSE)</f>
        <v>South</v>
      </c>
    </row>
    <row r="1706" spans="1:15" x14ac:dyDescent="0.3">
      <c r="A1706" t="s">
        <v>3530</v>
      </c>
      <c r="B1706" s="2">
        <v>45693</v>
      </c>
      <c r="C1706" t="s">
        <v>341</v>
      </c>
      <c r="D1706" t="s">
        <v>1586</v>
      </c>
      <c r="E1706" t="s">
        <v>1782</v>
      </c>
      <c r="F1706">
        <v>1</v>
      </c>
      <c r="G1706">
        <f t="shared" si="104"/>
        <v>1</v>
      </c>
      <c r="H1706">
        <v>153.57</v>
      </c>
      <c r="I1706" s="14">
        <f t="shared" si="105"/>
        <v>153.57</v>
      </c>
      <c r="J1706">
        <v>0.01</v>
      </c>
      <c r="K1706" s="7">
        <f t="shared" si="106"/>
        <v>0.01</v>
      </c>
      <c r="L1706" t="s">
        <v>1826</v>
      </c>
      <c r="M1706">
        <v>152.0343</v>
      </c>
      <c r="N1706" s="14">
        <f t="shared" si="107"/>
        <v>153.56</v>
      </c>
      <c r="O1706" t="str">
        <f>VLOOKUP(E1706,Store_Dim!$A$1:$E$21,3,FALSE)</f>
        <v>West</v>
      </c>
    </row>
    <row r="1707" spans="1:15" x14ac:dyDescent="0.3">
      <c r="A1707" t="s">
        <v>3531</v>
      </c>
      <c r="B1707" s="2">
        <v>45734</v>
      </c>
      <c r="C1707" t="s">
        <v>809</v>
      </c>
      <c r="D1707" t="s">
        <v>1634</v>
      </c>
      <c r="E1707" t="s">
        <v>1810</v>
      </c>
      <c r="F1707">
        <v>3</v>
      </c>
      <c r="G1707">
        <f t="shared" si="104"/>
        <v>3</v>
      </c>
      <c r="H1707">
        <v>962.98</v>
      </c>
      <c r="I1707" s="14">
        <f t="shared" si="105"/>
        <v>962.98</v>
      </c>
      <c r="J1707">
        <v>0.21</v>
      </c>
      <c r="K1707" s="7">
        <f t="shared" si="106"/>
        <v>0.21</v>
      </c>
      <c r="L1707" t="s">
        <v>1824</v>
      </c>
      <c r="M1707">
        <v>2282.2626</v>
      </c>
      <c r="N1707" s="14">
        <f t="shared" si="107"/>
        <v>2888.73</v>
      </c>
      <c r="O1707" t="str">
        <f>VLOOKUP(E1707,Store_Dim!$A$1:$E$21,3,FALSE)</f>
        <v>East</v>
      </c>
    </row>
    <row r="1708" spans="1:15" x14ac:dyDescent="0.3">
      <c r="A1708" t="s">
        <v>3532</v>
      </c>
      <c r="B1708" s="2">
        <v>45377</v>
      </c>
      <c r="C1708" t="s">
        <v>214</v>
      </c>
      <c r="D1708" t="s">
        <v>1636</v>
      </c>
      <c r="E1708" t="s">
        <v>1782</v>
      </c>
      <c r="F1708">
        <v>3</v>
      </c>
      <c r="G1708">
        <f t="shared" si="104"/>
        <v>3</v>
      </c>
      <c r="H1708">
        <v>884.46</v>
      </c>
      <c r="I1708" s="14">
        <f t="shared" si="105"/>
        <v>884.46</v>
      </c>
      <c r="J1708">
        <v>0.25</v>
      </c>
      <c r="K1708" s="7">
        <f t="shared" si="106"/>
        <v>0.25</v>
      </c>
      <c r="L1708" t="s">
        <v>1824</v>
      </c>
      <c r="M1708">
        <v>1990.0350000000001</v>
      </c>
      <c r="N1708" s="14">
        <f t="shared" si="107"/>
        <v>2653.13</v>
      </c>
      <c r="O1708" t="str">
        <f>VLOOKUP(E1708,Store_Dim!$A$1:$E$21,3,FALSE)</f>
        <v>West</v>
      </c>
    </row>
    <row r="1709" spans="1:15" x14ac:dyDescent="0.3">
      <c r="A1709" t="s">
        <v>3533</v>
      </c>
      <c r="B1709" s="2">
        <v>45778</v>
      </c>
      <c r="C1709" t="s">
        <v>1355</v>
      </c>
      <c r="D1709" t="s">
        <v>1682</v>
      </c>
      <c r="E1709" t="s">
        <v>1789</v>
      </c>
      <c r="F1709">
        <v>4</v>
      </c>
      <c r="G1709">
        <f t="shared" si="104"/>
        <v>4</v>
      </c>
      <c r="H1709">
        <v>359.71</v>
      </c>
      <c r="I1709" s="14">
        <f t="shared" si="105"/>
        <v>359.71</v>
      </c>
      <c r="J1709">
        <v>0.05</v>
      </c>
      <c r="K1709" s="7">
        <f t="shared" si="106"/>
        <v>0.05</v>
      </c>
      <c r="L1709" t="s">
        <v>1826</v>
      </c>
      <c r="M1709">
        <v>1366.8979999999999</v>
      </c>
      <c r="N1709" s="14">
        <f t="shared" si="107"/>
        <v>1438.79</v>
      </c>
      <c r="O1709" t="str">
        <f>VLOOKUP(E1709,Store_Dim!$A$1:$E$21,3,FALSE)</f>
        <v>East</v>
      </c>
    </row>
    <row r="1710" spans="1:15" x14ac:dyDescent="0.3">
      <c r="A1710" t="s">
        <v>3534</v>
      </c>
      <c r="B1710" s="2">
        <v>45715</v>
      </c>
      <c r="C1710" t="s">
        <v>195</v>
      </c>
      <c r="D1710" t="s">
        <v>1648</v>
      </c>
      <c r="E1710" t="s">
        <v>1769</v>
      </c>
      <c r="F1710">
        <v>3</v>
      </c>
      <c r="G1710">
        <f t="shared" si="104"/>
        <v>3</v>
      </c>
      <c r="H1710">
        <v>766.47</v>
      </c>
      <c r="I1710" s="14">
        <f t="shared" si="105"/>
        <v>766.47</v>
      </c>
      <c r="J1710">
        <v>0.18</v>
      </c>
      <c r="K1710" s="7">
        <f t="shared" si="106"/>
        <v>0.18</v>
      </c>
      <c r="L1710" t="s">
        <v>1824</v>
      </c>
      <c r="M1710">
        <v>1885.5162</v>
      </c>
      <c r="N1710" s="14">
        <f t="shared" si="107"/>
        <v>2299.23</v>
      </c>
      <c r="O1710" t="str">
        <f>VLOOKUP(E1710,Store_Dim!$A$1:$E$21,3,FALSE)</f>
        <v>South</v>
      </c>
    </row>
    <row r="1711" spans="1:15" x14ac:dyDescent="0.3">
      <c r="A1711" t="s">
        <v>3535</v>
      </c>
      <c r="B1711" s="2">
        <v>45492</v>
      </c>
      <c r="C1711" t="s">
        <v>722</v>
      </c>
      <c r="D1711" t="s">
        <v>1660</v>
      </c>
      <c r="E1711" t="s">
        <v>1810</v>
      </c>
      <c r="F1711">
        <v>1</v>
      </c>
      <c r="G1711">
        <f t="shared" si="104"/>
        <v>1</v>
      </c>
      <c r="H1711">
        <v>772.07</v>
      </c>
      <c r="I1711" s="14">
        <f t="shared" si="105"/>
        <v>772.07</v>
      </c>
      <c r="J1711">
        <v>0.26</v>
      </c>
      <c r="K1711" s="7">
        <f t="shared" si="106"/>
        <v>0.26</v>
      </c>
      <c r="L1711" t="s">
        <v>1826</v>
      </c>
      <c r="M1711">
        <v>571.33180000000004</v>
      </c>
      <c r="N1711" s="14">
        <f t="shared" si="107"/>
        <v>771.81000000000006</v>
      </c>
      <c r="O1711" t="str">
        <f>VLOOKUP(E1711,Store_Dim!$A$1:$E$21,3,FALSE)</f>
        <v>East</v>
      </c>
    </row>
    <row r="1712" spans="1:15" x14ac:dyDescent="0.3">
      <c r="A1712" t="s">
        <v>3536</v>
      </c>
      <c r="B1712" s="2">
        <v>45292</v>
      </c>
      <c r="C1712" t="s">
        <v>881</v>
      </c>
      <c r="D1712" t="s">
        <v>1586</v>
      </c>
      <c r="E1712" t="s">
        <v>1773</v>
      </c>
      <c r="F1712">
        <v>3</v>
      </c>
      <c r="G1712">
        <f t="shared" si="104"/>
        <v>3</v>
      </c>
      <c r="H1712">
        <v>108.31</v>
      </c>
      <c r="I1712" s="14">
        <f t="shared" si="105"/>
        <v>108.31</v>
      </c>
      <c r="J1712">
        <v>0.26</v>
      </c>
      <c r="K1712" s="7">
        <f t="shared" si="106"/>
        <v>0.26</v>
      </c>
      <c r="L1712" t="s">
        <v>1829</v>
      </c>
      <c r="M1712">
        <v>240.44820000000001</v>
      </c>
      <c r="N1712" s="14">
        <f t="shared" si="107"/>
        <v>324.67</v>
      </c>
      <c r="O1712" t="str">
        <f>VLOOKUP(E1712,Store_Dim!$A$1:$E$21,3,FALSE)</f>
        <v>North</v>
      </c>
    </row>
    <row r="1713" spans="1:15" x14ac:dyDescent="0.3">
      <c r="A1713" t="s">
        <v>3537</v>
      </c>
      <c r="B1713" s="2">
        <v>45316</v>
      </c>
      <c r="C1713" t="s">
        <v>708</v>
      </c>
      <c r="D1713" t="s">
        <v>1706</v>
      </c>
      <c r="E1713" t="s">
        <v>1776</v>
      </c>
      <c r="F1713">
        <v>1</v>
      </c>
      <c r="G1713">
        <f t="shared" si="104"/>
        <v>1</v>
      </c>
      <c r="H1713">
        <v>502.53</v>
      </c>
      <c r="I1713" s="14">
        <f t="shared" si="105"/>
        <v>502.53</v>
      </c>
      <c r="J1713">
        <v>0</v>
      </c>
      <c r="K1713" s="7">
        <f t="shared" si="106"/>
        <v>0</v>
      </c>
      <c r="L1713" t="s">
        <v>1826</v>
      </c>
      <c r="M1713">
        <v>502.53</v>
      </c>
      <c r="N1713" s="14">
        <f t="shared" si="107"/>
        <v>502.53</v>
      </c>
      <c r="O1713" t="str">
        <f>VLOOKUP(E1713,Store_Dim!$A$1:$E$21,3,FALSE)</f>
        <v>East</v>
      </c>
    </row>
    <row r="1714" spans="1:15" x14ac:dyDescent="0.3">
      <c r="A1714" t="s">
        <v>3538</v>
      </c>
      <c r="B1714" s="2">
        <v>45548</v>
      </c>
      <c r="C1714" t="s">
        <v>278</v>
      </c>
      <c r="D1714" t="s">
        <v>1546</v>
      </c>
      <c r="E1714" t="s">
        <v>1804</v>
      </c>
      <c r="F1714">
        <v>2</v>
      </c>
      <c r="G1714">
        <f t="shared" si="104"/>
        <v>2</v>
      </c>
      <c r="H1714">
        <v>508.52</v>
      </c>
      <c r="I1714" s="14">
        <f t="shared" si="105"/>
        <v>508.52</v>
      </c>
      <c r="J1714">
        <v>0.11</v>
      </c>
      <c r="K1714" s="7">
        <f t="shared" si="106"/>
        <v>0.11</v>
      </c>
      <c r="L1714" t="s">
        <v>1829</v>
      </c>
      <c r="M1714">
        <v>905.16559999999993</v>
      </c>
      <c r="N1714" s="14">
        <f t="shared" si="107"/>
        <v>1016.93</v>
      </c>
      <c r="O1714" t="str">
        <f>VLOOKUP(E1714,Store_Dim!$A$1:$E$21,3,FALSE)</f>
        <v>West</v>
      </c>
    </row>
    <row r="1715" spans="1:15" x14ac:dyDescent="0.3">
      <c r="A1715" t="s">
        <v>3539</v>
      </c>
      <c r="B1715" s="2">
        <v>45572</v>
      </c>
      <c r="C1715" t="s">
        <v>1443</v>
      </c>
      <c r="D1715" t="s">
        <v>1696</v>
      </c>
      <c r="E1715" t="s">
        <v>1766</v>
      </c>
      <c r="F1715">
        <v>1</v>
      </c>
      <c r="G1715">
        <f t="shared" si="104"/>
        <v>1</v>
      </c>
      <c r="H1715">
        <v>492</v>
      </c>
      <c r="I1715" s="14">
        <f t="shared" si="105"/>
        <v>492</v>
      </c>
      <c r="J1715">
        <v>0.26</v>
      </c>
      <c r="K1715" s="7">
        <f t="shared" si="106"/>
        <v>0.26</v>
      </c>
      <c r="L1715" t="s">
        <v>1826</v>
      </c>
      <c r="M1715">
        <v>364.08</v>
      </c>
      <c r="N1715" s="14">
        <f t="shared" si="107"/>
        <v>491.74</v>
      </c>
      <c r="O1715" t="str">
        <f>VLOOKUP(E1715,Store_Dim!$A$1:$E$21,3,FALSE)</f>
        <v>North</v>
      </c>
    </row>
    <row r="1716" spans="1:15" x14ac:dyDescent="0.3">
      <c r="A1716" t="s">
        <v>3540</v>
      </c>
      <c r="B1716" s="2">
        <v>45347</v>
      </c>
      <c r="C1716" t="s">
        <v>1492</v>
      </c>
      <c r="D1716" t="s">
        <v>1622</v>
      </c>
      <c r="E1716" t="s">
        <v>1799</v>
      </c>
      <c r="F1716">
        <v>4</v>
      </c>
      <c r="G1716">
        <f t="shared" si="104"/>
        <v>4</v>
      </c>
      <c r="H1716">
        <v>746.36</v>
      </c>
      <c r="I1716" s="14">
        <f t="shared" si="105"/>
        <v>746.36</v>
      </c>
      <c r="J1716">
        <v>0.02</v>
      </c>
      <c r="K1716" s="7">
        <f t="shared" si="106"/>
        <v>0.02</v>
      </c>
      <c r="L1716" t="s">
        <v>1824</v>
      </c>
      <c r="M1716">
        <v>2925.7312000000002</v>
      </c>
      <c r="N1716" s="14">
        <f t="shared" si="107"/>
        <v>2985.42</v>
      </c>
      <c r="O1716" t="str">
        <f>VLOOKUP(E1716,Store_Dim!$A$1:$E$21,3,FALSE)</f>
        <v>South</v>
      </c>
    </row>
    <row r="1717" spans="1:15" x14ac:dyDescent="0.3">
      <c r="A1717" t="s">
        <v>3541</v>
      </c>
      <c r="B1717" s="2">
        <v>45823</v>
      </c>
      <c r="C1717" t="s">
        <v>1343</v>
      </c>
      <c r="D1717" t="s">
        <v>1572</v>
      </c>
      <c r="E1717" t="s">
        <v>1757</v>
      </c>
      <c r="F1717">
        <v>1</v>
      </c>
      <c r="G1717">
        <f t="shared" si="104"/>
        <v>1</v>
      </c>
      <c r="H1717">
        <v>120.83</v>
      </c>
      <c r="I1717" s="14">
        <f t="shared" si="105"/>
        <v>120.83</v>
      </c>
      <c r="J1717">
        <v>0.08</v>
      </c>
      <c r="K1717" s="7">
        <f t="shared" si="106"/>
        <v>0.08</v>
      </c>
      <c r="L1717" t="s">
        <v>1824</v>
      </c>
      <c r="M1717">
        <v>111.1636</v>
      </c>
      <c r="N1717" s="14">
        <f t="shared" si="107"/>
        <v>120.75</v>
      </c>
      <c r="O1717" t="str">
        <f>VLOOKUP(E1717,Store_Dim!$A$1:$E$21,3,FALSE)</f>
        <v>North</v>
      </c>
    </row>
    <row r="1718" spans="1:15" x14ac:dyDescent="0.3">
      <c r="A1718" t="s">
        <v>3542</v>
      </c>
      <c r="B1718" s="2">
        <v>45394</v>
      </c>
      <c r="C1718" t="s">
        <v>1243</v>
      </c>
      <c r="D1718" t="s">
        <v>1702</v>
      </c>
      <c r="E1718" t="s">
        <v>1810</v>
      </c>
      <c r="F1718">
        <v>2</v>
      </c>
      <c r="G1718">
        <f t="shared" si="104"/>
        <v>2</v>
      </c>
      <c r="H1718">
        <v>68.31</v>
      </c>
      <c r="I1718" s="14">
        <f t="shared" si="105"/>
        <v>68.31</v>
      </c>
      <c r="J1718">
        <v>0.28999999999999998</v>
      </c>
      <c r="K1718" s="7">
        <f t="shared" si="106"/>
        <v>0.28999999999999998</v>
      </c>
      <c r="L1718" t="s">
        <v>1829</v>
      </c>
      <c r="M1718">
        <v>97.000199999999992</v>
      </c>
      <c r="N1718" s="14">
        <f t="shared" si="107"/>
        <v>136.33000000000001</v>
      </c>
      <c r="O1718" t="str">
        <f>VLOOKUP(E1718,Store_Dim!$A$1:$E$21,3,FALSE)</f>
        <v>East</v>
      </c>
    </row>
    <row r="1719" spans="1:15" x14ac:dyDescent="0.3">
      <c r="A1719" t="s">
        <v>3543</v>
      </c>
      <c r="B1719" s="2">
        <v>45265</v>
      </c>
      <c r="C1719" t="s">
        <v>230</v>
      </c>
      <c r="D1719" t="s">
        <v>1592</v>
      </c>
      <c r="E1719" t="s">
        <v>1810</v>
      </c>
      <c r="F1719">
        <v>2</v>
      </c>
      <c r="G1719">
        <f t="shared" si="104"/>
        <v>2</v>
      </c>
      <c r="H1719">
        <v>761.71</v>
      </c>
      <c r="I1719" s="14">
        <f t="shared" si="105"/>
        <v>761.71</v>
      </c>
      <c r="J1719">
        <v>0.02</v>
      </c>
      <c r="K1719" s="7">
        <f t="shared" si="106"/>
        <v>0.02</v>
      </c>
      <c r="L1719" t="s">
        <v>1826</v>
      </c>
      <c r="M1719">
        <v>1492.9516000000001</v>
      </c>
      <c r="N1719" s="14">
        <f t="shared" si="107"/>
        <v>1523.4</v>
      </c>
      <c r="O1719" t="str">
        <f>VLOOKUP(E1719,Store_Dim!$A$1:$E$21,3,FALSE)</f>
        <v>East</v>
      </c>
    </row>
    <row r="1720" spans="1:15" x14ac:dyDescent="0.3">
      <c r="A1720" t="s">
        <v>3544</v>
      </c>
      <c r="B1720" s="2">
        <v>45261</v>
      </c>
      <c r="C1720" t="s">
        <v>244</v>
      </c>
      <c r="D1720" t="s">
        <v>1704</v>
      </c>
      <c r="E1720" t="s">
        <v>1766</v>
      </c>
      <c r="F1720">
        <v>4</v>
      </c>
      <c r="G1720">
        <f t="shared" si="104"/>
        <v>4</v>
      </c>
      <c r="H1720">
        <v>346.37</v>
      </c>
      <c r="I1720" s="14">
        <f t="shared" si="105"/>
        <v>346.37</v>
      </c>
      <c r="J1720">
        <v>0.18</v>
      </c>
      <c r="K1720" s="7">
        <f t="shared" si="106"/>
        <v>0.18</v>
      </c>
      <c r="L1720" t="s">
        <v>1829</v>
      </c>
      <c r="M1720">
        <v>1136.0935999999999</v>
      </c>
      <c r="N1720" s="14">
        <f t="shared" si="107"/>
        <v>1385.3</v>
      </c>
      <c r="O1720" t="str">
        <f>VLOOKUP(E1720,Store_Dim!$A$1:$E$21,3,FALSE)</f>
        <v>North</v>
      </c>
    </row>
    <row r="1721" spans="1:15" x14ac:dyDescent="0.3">
      <c r="A1721" t="s">
        <v>3545</v>
      </c>
      <c r="B1721" s="2">
        <v>45702</v>
      </c>
      <c r="C1721" t="s">
        <v>40</v>
      </c>
      <c r="D1721" t="s">
        <v>1658</v>
      </c>
      <c r="E1721" t="s">
        <v>1794</v>
      </c>
      <c r="F1721">
        <v>1</v>
      </c>
      <c r="G1721">
        <f t="shared" si="104"/>
        <v>1</v>
      </c>
      <c r="H1721">
        <v>846.3</v>
      </c>
      <c r="I1721" s="14">
        <f t="shared" si="105"/>
        <v>846.3</v>
      </c>
      <c r="J1721">
        <v>0.14000000000000001</v>
      </c>
      <c r="K1721" s="7">
        <f t="shared" si="106"/>
        <v>0.14000000000000001</v>
      </c>
      <c r="L1721" t="s">
        <v>1826</v>
      </c>
      <c r="M1721">
        <v>727.81799999999998</v>
      </c>
      <c r="N1721" s="14">
        <f t="shared" si="107"/>
        <v>846.16</v>
      </c>
      <c r="O1721" t="str">
        <f>VLOOKUP(E1721,Store_Dim!$A$1:$E$21,3,FALSE)</f>
        <v>North</v>
      </c>
    </row>
    <row r="1722" spans="1:15" x14ac:dyDescent="0.3">
      <c r="A1722" t="s">
        <v>3546</v>
      </c>
      <c r="B1722" s="2">
        <v>45624</v>
      </c>
      <c r="C1722" t="s">
        <v>1340</v>
      </c>
      <c r="D1722" t="s">
        <v>1543</v>
      </c>
      <c r="E1722" t="s">
        <v>1813</v>
      </c>
      <c r="F1722">
        <v>1</v>
      </c>
      <c r="G1722">
        <f t="shared" si="104"/>
        <v>1</v>
      </c>
      <c r="H1722">
        <v>458.97</v>
      </c>
      <c r="I1722" s="14">
        <f t="shared" si="105"/>
        <v>458.97</v>
      </c>
      <c r="J1722">
        <v>0.1</v>
      </c>
      <c r="K1722" s="7">
        <f t="shared" si="106"/>
        <v>0.1</v>
      </c>
      <c r="L1722" t="s">
        <v>1826</v>
      </c>
      <c r="M1722">
        <v>413.07299999999998</v>
      </c>
      <c r="N1722" s="14">
        <f t="shared" si="107"/>
        <v>458.87</v>
      </c>
      <c r="O1722" t="str">
        <f>VLOOKUP(E1722,Store_Dim!$A$1:$E$21,3,FALSE)</f>
        <v>East</v>
      </c>
    </row>
    <row r="1723" spans="1:15" x14ac:dyDescent="0.3">
      <c r="A1723" t="s">
        <v>3547</v>
      </c>
      <c r="B1723" s="2">
        <v>45736</v>
      </c>
      <c r="C1723" t="s">
        <v>917</v>
      </c>
      <c r="D1723" t="s">
        <v>1634</v>
      </c>
      <c r="E1723" t="s">
        <v>1779</v>
      </c>
      <c r="F1723">
        <v>2</v>
      </c>
      <c r="G1723">
        <f t="shared" si="104"/>
        <v>2</v>
      </c>
      <c r="H1723">
        <v>536.61</v>
      </c>
      <c r="I1723" s="14">
        <f t="shared" si="105"/>
        <v>536.61</v>
      </c>
      <c r="J1723">
        <v>0.14000000000000001</v>
      </c>
      <c r="K1723" s="7">
        <f t="shared" si="106"/>
        <v>0.14000000000000001</v>
      </c>
      <c r="L1723" t="s">
        <v>1824</v>
      </c>
      <c r="M1723">
        <v>922.9692</v>
      </c>
      <c r="N1723" s="14">
        <f t="shared" si="107"/>
        <v>1073.08</v>
      </c>
      <c r="O1723" t="str">
        <f>VLOOKUP(E1723,Store_Dim!$A$1:$E$21,3,FALSE)</f>
        <v>South</v>
      </c>
    </row>
    <row r="1724" spans="1:15" x14ac:dyDescent="0.3">
      <c r="A1724" t="s">
        <v>3548</v>
      </c>
      <c r="B1724" s="2">
        <v>45709</v>
      </c>
      <c r="C1724" t="s">
        <v>1304</v>
      </c>
      <c r="D1724" t="s">
        <v>1664</v>
      </c>
      <c r="E1724" t="s">
        <v>1752</v>
      </c>
      <c r="F1724">
        <v>3</v>
      </c>
      <c r="G1724">
        <f t="shared" si="104"/>
        <v>3</v>
      </c>
      <c r="H1724">
        <v>130.41</v>
      </c>
      <c r="I1724" s="14">
        <f t="shared" si="105"/>
        <v>130.41</v>
      </c>
      <c r="J1724">
        <v>0.14000000000000001</v>
      </c>
      <c r="K1724" s="7">
        <f t="shared" si="106"/>
        <v>0.14000000000000001</v>
      </c>
      <c r="L1724" t="s">
        <v>1826</v>
      </c>
      <c r="M1724">
        <v>336.45780000000002</v>
      </c>
      <c r="N1724" s="14">
        <f t="shared" si="107"/>
        <v>391.09000000000003</v>
      </c>
      <c r="O1724" t="str">
        <f>VLOOKUP(E1724,Store_Dim!$A$1:$E$21,3,FALSE)</f>
        <v>East</v>
      </c>
    </row>
    <row r="1725" spans="1:15" x14ac:dyDescent="0.3">
      <c r="A1725" t="s">
        <v>3549</v>
      </c>
      <c r="B1725" s="2">
        <v>45738</v>
      </c>
      <c r="C1725" t="s">
        <v>1524</v>
      </c>
      <c r="D1725" t="s">
        <v>1726</v>
      </c>
      <c r="E1725" t="s">
        <v>1794</v>
      </c>
      <c r="F1725">
        <v>4</v>
      </c>
      <c r="G1725">
        <f t="shared" si="104"/>
        <v>4</v>
      </c>
      <c r="H1725">
        <v>706.67</v>
      </c>
      <c r="I1725" s="14">
        <f t="shared" si="105"/>
        <v>706.67</v>
      </c>
      <c r="J1725">
        <v>0.01</v>
      </c>
      <c r="K1725" s="7">
        <f t="shared" si="106"/>
        <v>0.01</v>
      </c>
      <c r="L1725" t="s">
        <v>1824</v>
      </c>
      <c r="M1725">
        <v>2798.4132</v>
      </c>
      <c r="N1725" s="14">
        <f t="shared" si="107"/>
        <v>2826.6699999999996</v>
      </c>
      <c r="O1725" t="str">
        <f>VLOOKUP(E1725,Store_Dim!$A$1:$E$21,3,FALSE)</f>
        <v>North</v>
      </c>
    </row>
    <row r="1726" spans="1:15" x14ac:dyDescent="0.3">
      <c r="A1726" t="s">
        <v>3550</v>
      </c>
      <c r="B1726" s="2">
        <v>45685</v>
      </c>
      <c r="C1726" t="s">
        <v>1223</v>
      </c>
      <c r="D1726" t="s">
        <v>1602</v>
      </c>
      <c r="E1726" t="s">
        <v>1766</v>
      </c>
      <c r="F1726">
        <v>3</v>
      </c>
      <c r="G1726">
        <f t="shared" si="104"/>
        <v>3</v>
      </c>
      <c r="H1726">
        <v>523.45000000000005</v>
      </c>
      <c r="I1726" s="14">
        <f t="shared" si="105"/>
        <v>523.45000000000005</v>
      </c>
      <c r="J1726">
        <v>0.17</v>
      </c>
      <c r="K1726" s="7">
        <f t="shared" si="106"/>
        <v>0.17</v>
      </c>
      <c r="L1726" t="s">
        <v>1824</v>
      </c>
      <c r="M1726">
        <v>1303.3905</v>
      </c>
      <c r="N1726" s="14">
        <f t="shared" si="107"/>
        <v>1570.18</v>
      </c>
      <c r="O1726" t="str">
        <f>VLOOKUP(E1726,Store_Dim!$A$1:$E$21,3,FALSE)</f>
        <v>North</v>
      </c>
    </row>
    <row r="1727" spans="1:15" x14ac:dyDescent="0.3">
      <c r="A1727" t="s">
        <v>3551</v>
      </c>
      <c r="B1727" s="2">
        <v>45701</v>
      </c>
      <c r="C1727" t="s">
        <v>48</v>
      </c>
      <c r="D1727" t="s">
        <v>1730</v>
      </c>
      <c r="E1727" t="s">
        <v>1810</v>
      </c>
      <c r="F1727">
        <v>3</v>
      </c>
      <c r="G1727">
        <f t="shared" si="104"/>
        <v>3</v>
      </c>
      <c r="H1727">
        <v>482.2</v>
      </c>
      <c r="I1727" s="14">
        <f t="shared" si="105"/>
        <v>482.2</v>
      </c>
      <c r="J1727">
        <v>0.23</v>
      </c>
      <c r="K1727" s="7">
        <f t="shared" si="106"/>
        <v>0.23</v>
      </c>
      <c r="L1727" t="s">
        <v>1829</v>
      </c>
      <c r="M1727">
        <v>1113.8820000000001</v>
      </c>
      <c r="N1727" s="14">
        <f t="shared" si="107"/>
        <v>1446.37</v>
      </c>
      <c r="O1727" t="str">
        <f>VLOOKUP(E1727,Store_Dim!$A$1:$E$21,3,FALSE)</f>
        <v>East</v>
      </c>
    </row>
    <row r="1728" spans="1:15" x14ac:dyDescent="0.3">
      <c r="A1728" t="s">
        <v>3552</v>
      </c>
      <c r="B1728" s="2">
        <v>45745</v>
      </c>
      <c r="C1728" t="s">
        <v>428</v>
      </c>
      <c r="D1728" t="s">
        <v>1674</v>
      </c>
      <c r="E1728" t="s">
        <v>1773</v>
      </c>
      <c r="F1728">
        <v>4</v>
      </c>
      <c r="G1728">
        <f t="shared" si="104"/>
        <v>4</v>
      </c>
      <c r="H1728">
        <v>688.86</v>
      </c>
      <c r="I1728" s="14">
        <f t="shared" si="105"/>
        <v>688.86</v>
      </c>
      <c r="J1728">
        <v>0.02</v>
      </c>
      <c r="K1728" s="7">
        <f t="shared" si="106"/>
        <v>0.02</v>
      </c>
      <c r="L1728" t="s">
        <v>1829</v>
      </c>
      <c r="M1728">
        <v>2700.3312000000001</v>
      </c>
      <c r="N1728" s="14">
        <f t="shared" si="107"/>
        <v>2755.42</v>
      </c>
      <c r="O1728" t="str">
        <f>VLOOKUP(E1728,Store_Dim!$A$1:$E$21,3,FALSE)</f>
        <v>North</v>
      </c>
    </row>
    <row r="1729" spans="1:15" x14ac:dyDescent="0.3">
      <c r="A1729" t="s">
        <v>3553</v>
      </c>
      <c r="B1729" s="2">
        <v>45214</v>
      </c>
      <c r="C1729" t="s">
        <v>100</v>
      </c>
      <c r="D1729" t="s">
        <v>1572</v>
      </c>
      <c r="E1729" t="s">
        <v>1752</v>
      </c>
      <c r="F1729">
        <v>1</v>
      </c>
      <c r="G1729">
        <f t="shared" si="104"/>
        <v>1</v>
      </c>
      <c r="H1729">
        <v>145.47999999999999</v>
      </c>
      <c r="I1729" s="14">
        <f t="shared" si="105"/>
        <v>145.47999999999999</v>
      </c>
      <c r="J1729">
        <v>0.1</v>
      </c>
      <c r="K1729" s="7">
        <f t="shared" si="106"/>
        <v>0.1</v>
      </c>
      <c r="L1729" t="s">
        <v>1829</v>
      </c>
      <c r="M1729">
        <v>130.93199999999999</v>
      </c>
      <c r="N1729" s="14">
        <f t="shared" si="107"/>
        <v>145.38</v>
      </c>
      <c r="O1729" t="str">
        <f>VLOOKUP(E1729,Store_Dim!$A$1:$E$21,3,FALSE)</f>
        <v>East</v>
      </c>
    </row>
    <row r="1730" spans="1:15" x14ac:dyDescent="0.3">
      <c r="A1730" t="s">
        <v>3554</v>
      </c>
      <c r="B1730" s="2">
        <v>45547</v>
      </c>
      <c r="C1730" t="s">
        <v>198</v>
      </c>
      <c r="D1730" t="s">
        <v>1610</v>
      </c>
      <c r="E1730" t="s">
        <v>1792</v>
      </c>
      <c r="F1730">
        <v>4</v>
      </c>
      <c r="G1730">
        <f t="shared" si="104"/>
        <v>4</v>
      </c>
      <c r="H1730">
        <v>862.25</v>
      </c>
      <c r="I1730" s="14">
        <f t="shared" si="105"/>
        <v>862.25</v>
      </c>
      <c r="J1730">
        <v>0.28000000000000003</v>
      </c>
      <c r="K1730" s="7">
        <f t="shared" si="106"/>
        <v>0.28000000000000003</v>
      </c>
      <c r="L1730" t="s">
        <v>1826</v>
      </c>
      <c r="M1730">
        <v>2483.2800000000002</v>
      </c>
      <c r="N1730" s="14">
        <f t="shared" si="107"/>
        <v>3448.72</v>
      </c>
      <c r="O1730" t="str">
        <f>VLOOKUP(E1730,Store_Dim!$A$1:$E$21,3,FALSE)</f>
        <v>South</v>
      </c>
    </row>
    <row r="1731" spans="1:15" x14ac:dyDescent="0.3">
      <c r="A1731" t="s">
        <v>3555</v>
      </c>
      <c r="B1731" s="2">
        <v>45296</v>
      </c>
      <c r="C1731" t="s">
        <v>926</v>
      </c>
      <c r="D1731" t="s">
        <v>1546</v>
      </c>
      <c r="E1731" t="s">
        <v>1799</v>
      </c>
      <c r="F1731">
        <v>4</v>
      </c>
      <c r="G1731">
        <f t="shared" ref="G1731:G1794" si="108">IF(F1731="",1,F1731)</f>
        <v>4</v>
      </c>
      <c r="H1731">
        <v>146.12</v>
      </c>
      <c r="I1731" s="14">
        <f t="shared" ref="I1731:I1794" si="109">IF(ISBLANK(H1731),AVERAGE($H$2:$H$2001),H1731)</f>
        <v>146.12</v>
      </c>
      <c r="J1731">
        <v>0.12</v>
      </c>
      <c r="K1731" s="7">
        <f t="shared" ref="K1731:K1794" si="110">IF(ISBLANK(J1731),AVERAGE($J$2:$J$2001),J1731)</f>
        <v>0.12</v>
      </c>
      <c r="L1731" t="s">
        <v>1829</v>
      </c>
      <c r="M1731">
        <v>514.3424</v>
      </c>
      <c r="N1731" s="14">
        <f t="shared" ref="N1731:N1794" si="111">(I1731*G1731)-J1731</f>
        <v>584.36</v>
      </c>
      <c r="O1731" t="str">
        <f>VLOOKUP(E1731,Store_Dim!$A$1:$E$21,3,FALSE)</f>
        <v>South</v>
      </c>
    </row>
    <row r="1732" spans="1:15" x14ac:dyDescent="0.3">
      <c r="A1732" t="s">
        <v>3556</v>
      </c>
      <c r="B1732" s="2">
        <v>45549</v>
      </c>
      <c r="C1732" t="s">
        <v>1472</v>
      </c>
      <c r="D1732" t="s">
        <v>1610</v>
      </c>
      <c r="E1732" t="s">
        <v>1810</v>
      </c>
      <c r="F1732">
        <v>2</v>
      </c>
      <c r="G1732">
        <f t="shared" si="108"/>
        <v>2</v>
      </c>
      <c r="H1732">
        <v>695.02</v>
      </c>
      <c r="I1732" s="14">
        <f t="shared" si="109"/>
        <v>695.02</v>
      </c>
      <c r="J1732">
        <v>0.3</v>
      </c>
      <c r="K1732" s="7">
        <f t="shared" si="110"/>
        <v>0.3</v>
      </c>
      <c r="L1732" t="s">
        <v>1829</v>
      </c>
      <c r="M1732">
        <v>973.02799999999991</v>
      </c>
      <c r="N1732" s="14">
        <f t="shared" si="111"/>
        <v>1389.74</v>
      </c>
      <c r="O1732" t="str">
        <f>VLOOKUP(E1732,Store_Dim!$A$1:$E$21,3,FALSE)</f>
        <v>East</v>
      </c>
    </row>
    <row r="1733" spans="1:15" x14ac:dyDescent="0.3">
      <c r="A1733" t="s">
        <v>3557</v>
      </c>
      <c r="B1733" s="2">
        <v>45231</v>
      </c>
      <c r="C1733" t="s">
        <v>711</v>
      </c>
      <c r="D1733" t="s">
        <v>1736</v>
      </c>
      <c r="E1733" t="s">
        <v>1789</v>
      </c>
      <c r="F1733">
        <v>2</v>
      </c>
      <c r="G1733">
        <f t="shared" si="108"/>
        <v>2</v>
      </c>
      <c r="H1733">
        <v>886.67</v>
      </c>
      <c r="I1733" s="14">
        <f t="shared" si="109"/>
        <v>886.67</v>
      </c>
      <c r="J1733">
        <v>0.24</v>
      </c>
      <c r="K1733" s="7">
        <f t="shared" si="110"/>
        <v>0.24</v>
      </c>
      <c r="L1733" t="s">
        <v>1826</v>
      </c>
      <c r="M1733">
        <v>1347.7384</v>
      </c>
      <c r="N1733" s="14">
        <f t="shared" si="111"/>
        <v>1773.1</v>
      </c>
      <c r="O1733" t="str">
        <f>VLOOKUP(E1733,Store_Dim!$A$1:$E$21,3,FALSE)</f>
        <v>East</v>
      </c>
    </row>
    <row r="1734" spans="1:15" x14ac:dyDescent="0.3">
      <c r="A1734" t="s">
        <v>3558</v>
      </c>
      <c r="B1734" s="2">
        <v>45628</v>
      </c>
      <c r="C1734" t="s">
        <v>205</v>
      </c>
      <c r="D1734" t="s">
        <v>1680</v>
      </c>
      <c r="E1734" t="s">
        <v>1810</v>
      </c>
      <c r="F1734">
        <v>2</v>
      </c>
      <c r="G1734">
        <f t="shared" si="108"/>
        <v>2</v>
      </c>
      <c r="H1734">
        <v>864.09</v>
      </c>
      <c r="I1734" s="14">
        <f t="shared" si="109"/>
        <v>864.09</v>
      </c>
      <c r="J1734">
        <v>0.06</v>
      </c>
      <c r="K1734" s="7">
        <f t="shared" si="110"/>
        <v>0.06</v>
      </c>
      <c r="L1734" t="s">
        <v>1829</v>
      </c>
      <c r="M1734">
        <v>1624.4892</v>
      </c>
      <c r="N1734" s="14">
        <f t="shared" si="111"/>
        <v>1728.1200000000001</v>
      </c>
      <c r="O1734" t="str">
        <f>VLOOKUP(E1734,Store_Dim!$A$1:$E$21,3,FALSE)</f>
        <v>East</v>
      </c>
    </row>
    <row r="1735" spans="1:15" x14ac:dyDescent="0.3">
      <c r="A1735" t="s">
        <v>3559</v>
      </c>
      <c r="B1735" s="2">
        <v>45862</v>
      </c>
      <c r="C1735" t="s">
        <v>23</v>
      </c>
      <c r="D1735" t="s">
        <v>1572</v>
      </c>
      <c r="E1735" t="s">
        <v>1786</v>
      </c>
      <c r="F1735">
        <v>1</v>
      </c>
      <c r="G1735">
        <f t="shared" si="108"/>
        <v>1</v>
      </c>
      <c r="H1735">
        <v>437.65</v>
      </c>
      <c r="I1735" s="14">
        <f t="shared" si="109"/>
        <v>437.65</v>
      </c>
      <c r="J1735">
        <v>0.02</v>
      </c>
      <c r="K1735" s="7">
        <f t="shared" si="110"/>
        <v>0.02</v>
      </c>
      <c r="L1735" t="s">
        <v>1826</v>
      </c>
      <c r="M1735">
        <v>428.89699999999999</v>
      </c>
      <c r="N1735" s="14">
        <f t="shared" si="111"/>
        <v>437.63</v>
      </c>
      <c r="O1735" t="str">
        <f>VLOOKUP(E1735,Store_Dim!$A$1:$E$21,3,FALSE)</f>
        <v>South</v>
      </c>
    </row>
    <row r="1736" spans="1:15" x14ac:dyDescent="0.3">
      <c r="A1736" t="s">
        <v>3560</v>
      </c>
      <c r="B1736" s="2">
        <v>45843</v>
      </c>
      <c r="C1736" t="s">
        <v>660</v>
      </c>
      <c r="D1736" t="s">
        <v>1620</v>
      </c>
      <c r="E1736" t="s">
        <v>1797</v>
      </c>
      <c r="F1736">
        <v>2</v>
      </c>
      <c r="G1736">
        <f t="shared" si="108"/>
        <v>2</v>
      </c>
      <c r="H1736">
        <v>208.09</v>
      </c>
      <c r="I1736" s="14">
        <f t="shared" si="109"/>
        <v>208.09</v>
      </c>
      <c r="J1736">
        <v>0.27</v>
      </c>
      <c r="K1736" s="7">
        <f t="shared" si="110"/>
        <v>0.27</v>
      </c>
      <c r="L1736" t="s">
        <v>1824</v>
      </c>
      <c r="M1736">
        <v>303.81139999999999</v>
      </c>
      <c r="N1736" s="14">
        <f t="shared" si="111"/>
        <v>415.91</v>
      </c>
      <c r="O1736" t="str">
        <f>VLOOKUP(E1736,Store_Dim!$A$1:$E$21,3,FALSE)</f>
        <v>East</v>
      </c>
    </row>
    <row r="1737" spans="1:15" x14ac:dyDescent="0.3">
      <c r="A1737" t="s">
        <v>3561</v>
      </c>
      <c r="B1737" s="2">
        <v>45482</v>
      </c>
      <c r="C1737" t="s">
        <v>205</v>
      </c>
      <c r="D1737" t="s">
        <v>1734</v>
      </c>
      <c r="E1737" t="s">
        <v>1807</v>
      </c>
      <c r="F1737">
        <v>4</v>
      </c>
      <c r="G1737">
        <f t="shared" si="108"/>
        <v>4</v>
      </c>
      <c r="H1737">
        <v>825.78</v>
      </c>
      <c r="I1737" s="14">
        <f t="shared" si="109"/>
        <v>825.78</v>
      </c>
      <c r="J1737">
        <v>0.02</v>
      </c>
      <c r="K1737" s="7">
        <f t="shared" si="110"/>
        <v>0.02</v>
      </c>
      <c r="L1737" t="s">
        <v>1824</v>
      </c>
      <c r="M1737">
        <v>3237.0576000000001</v>
      </c>
      <c r="N1737" s="14">
        <f t="shared" si="111"/>
        <v>3303.1</v>
      </c>
      <c r="O1737" t="str">
        <f>VLOOKUP(E1737,Store_Dim!$A$1:$E$21,3,FALSE)</f>
        <v>North</v>
      </c>
    </row>
    <row r="1738" spans="1:15" x14ac:dyDescent="0.3">
      <c r="A1738" t="s">
        <v>3562</v>
      </c>
      <c r="B1738" s="2">
        <v>45313</v>
      </c>
      <c r="C1738" t="s">
        <v>405</v>
      </c>
      <c r="D1738" t="s">
        <v>1598</v>
      </c>
      <c r="E1738" t="s">
        <v>1807</v>
      </c>
      <c r="F1738">
        <v>3</v>
      </c>
      <c r="G1738">
        <f t="shared" si="108"/>
        <v>3</v>
      </c>
      <c r="H1738">
        <v>849.77</v>
      </c>
      <c r="I1738" s="14">
        <f t="shared" si="109"/>
        <v>849.77</v>
      </c>
      <c r="J1738">
        <v>0.12</v>
      </c>
      <c r="K1738" s="7">
        <f t="shared" si="110"/>
        <v>0.12</v>
      </c>
      <c r="L1738" t="s">
        <v>1826</v>
      </c>
      <c r="M1738">
        <v>2243.3928000000001</v>
      </c>
      <c r="N1738" s="14">
        <f t="shared" si="111"/>
        <v>2549.19</v>
      </c>
      <c r="O1738" t="str">
        <f>VLOOKUP(E1738,Store_Dim!$A$1:$E$21,3,FALSE)</f>
        <v>North</v>
      </c>
    </row>
    <row r="1739" spans="1:15" x14ac:dyDescent="0.3">
      <c r="A1739" t="s">
        <v>3563</v>
      </c>
      <c r="B1739" s="2">
        <v>45314</v>
      </c>
      <c r="C1739" t="s">
        <v>1080</v>
      </c>
      <c r="D1739" t="s">
        <v>1668</v>
      </c>
      <c r="E1739" t="s">
        <v>1769</v>
      </c>
      <c r="F1739">
        <v>1</v>
      </c>
      <c r="G1739">
        <f t="shared" si="108"/>
        <v>1</v>
      </c>
      <c r="H1739">
        <v>88.78</v>
      </c>
      <c r="I1739" s="14">
        <f t="shared" si="109"/>
        <v>88.78</v>
      </c>
      <c r="J1739">
        <v>0.18</v>
      </c>
      <c r="K1739" s="7">
        <f t="shared" si="110"/>
        <v>0.18</v>
      </c>
      <c r="L1739" t="s">
        <v>1824</v>
      </c>
      <c r="M1739">
        <v>72.799600000000012</v>
      </c>
      <c r="N1739" s="14">
        <f t="shared" si="111"/>
        <v>88.6</v>
      </c>
      <c r="O1739" t="str">
        <f>VLOOKUP(E1739,Store_Dim!$A$1:$E$21,3,FALSE)</f>
        <v>South</v>
      </c>
    </row>
    <row r="1740" spans="1:15" x14ac:dyDescent="0.3">
      <c r="A1740" t="s">
        <v>3564</v>
      </c>
      <c r="B1740" s="2">
        <v>45526</v>
      </c>
      <c r="C1740" t="s">
        <v>628</v>
      </c>
      <c r="D1740" t="s">
        <v>1704</v>
      </c>
      <c r="E1740" t="s">
        <v>1769</v>
      </c>
      <c r="F1740">
        <v>4</v>
      </c>
      <c r="G1740">
        <f t="shared" si="108"/>
        <v>4</v>
      </c>
      <c r="H1740">
        <v>507.22</v>
      </c>
      <c r="I1740" s="14">
        <f t="shared" si="109"/>
        <v>507.22</v>
      </c>
      <c r="J1740">
        <v>0.14000000000000001</v>
      </c>
      <c r="K1740" s="7">
        <f t="shared" si="110"/>
        <v>0.14000000000000001</v>
      </c>
      <c r="L1740" t="s">
        <v>1826</v>
      </c>
      <c r="M1740">
        <v>1744.8368</v>
      </c>
      <c r="N1740" s="14">
        <f t="shared" si="111"/>
        <v>2028.74</v>
      </c>
      <c r="O1740" t="str">
        <f>VLOOKUP(E1740,Store_Dim!$A$1:$E$21,3,FALSE)</f>
        <v>South</v>
      </c>
    </row>
    <row r="1741" spans="1:15" x14ac:dyDescent="0.3">
      <c r="A1741" t="s">
        <v>3565</v>
      </c>
      <c r="B1741" s="2">
        <v>45887</v>
      </c>
      <c r="C1741" t="s">
        <v>996</v>
      </c>
      <c r="D1741" t="s">
        <v>1740</v>
      </c>
      <c r="E1741" t="s">
        <v>1752</v>
      </c>
      <c r="F1741">
        <v>3</v>
      </c>
      <c r="G1741">
        <f t="shared" si="108"/>
        <v>3</v>
      </c>
      <c r="H1741">
        <v>330.98</v>
      </c>
      <c r="I1741" s="14">
        <f t="shared" si="109"/>
        <v>330.98</v>
      </c>
      <c r="J1741">
        <v>0.11</v>
      </c>
      <c r="K1741" s="7">
        <f t="shared" si="110"/>
        <v>0.11</v>
      </c>
      <c r="L1741" t="s">
        <v>1824</v>
      </c>
      <c r="M1741">
        <v>883.71660000000008</v>
      </c>
      <c r="N1741" s="14">
        <f t="shared" si="111"/>
        <v>992.83</v>
      </c>
      <c r="O1741" t="str">
        <f>VLOOKUP(E1741,Store_Dim!$A$1:$E$21,3,FALSE)</f>
        <v>East</v>
      </c>
    </row>
    <row r="1742" spans="1:15" x14ac:dyDescent="0.3">
      <c r="A1742" t="s">
        <v>3566</v>
      </c>
      <c r="B1742" s="2">
        <v>45562</v>
      </c>
      <c r="C1742" t="s">
        <v>195</v>
      </c>
      <c r="D1742" t="s">
        <v>1622</v>
      </c>
      <c r="E1742" t="s">
        <v>1813</v>
      </c>
      <c r="F1742">
        <v>4</v>
      </c>
      <c r="G1742">
        <f t="shared" si="108"/>
        <v>4</v>
      </c>
      <c r="H1742">
        <v>442.87</v>
      </c>
      <c r="I1742" s="14">
        <f t="shared" si="109"/>
        <v>442.87</v>
      </c>
      <c r="J1742">
        <v>0.08</v>
      </c>
      <c r="K1742" s="7">
        <f t="shared" si="110"/>
        <v>0.08</v>
      </c>
      <c r="L1742" t="s">
        <v>1824</v>
      </c>
      <c r="M1742">
        <v>1629.7616</v>
      </c>
      <c r="N1742" s="14">
        <f t="shared" si="111"/>
        <v>1771.4</v>
      </c>
      <c r="O1742" t="str">
        <f>VLOOKUP(E1742,Store_Dim!$A$1:$E$21,3,FALSE)</f>
        <v>East</v>
      </c>
    </row>
    <row r="1743" spans="1:15" x14ac:dyDescent="0.3">
      <c r="A1743" t="s">
        <v>3567</v>
      </c>
      <c r="B1743" s="2">
        <v>45880</v>
      </c>
      <c r="C1743" t="s">
        <v>48</v>
      </c>
      <c r="D1743" t="s">
        <v>1740</v>
      </c>
      <c r="E1743" t="s">
        <v>1761</v>
      </c>
      <c r="F1743">
        <v>2</v>
      </c>
      <c r="G1743">
        <f t="shared" si="108"/>
        <v>2</v>
      </c>
      <c r="H1743">
        <v>939.66</v>
      </c>
      <c r="I1743" s="14">
        <f t="shared" si="109"/>
        <v>939.66</v>
      </c>
      <c r="J1743">
        <v>0.14000000000000001</v>
      </c>
      <c r="K1743" s="7">
        <f t="shared" si="110"/>
        <v>0.14000000000000001</v>
      </c>
      <c r="L1743" t="s">
        <v>1826</v>
      </c>
      <c r="M1743">
        <v>1616.2152000000001</v>
      </c>
      <c r="N1743" s="14">
        <f t="shared" si="111"/>
        <v>1879.1799999999998</v>
      </c>
      <c r="O1743" t="str">
        <f>VLOOKUP(E1743,Store_Dim!$A$1:$E$21,3,FALSE)</f>
        <v>South</v>
      </c>
    </row>
    <row r="1744" spans="1:15" x14ac:dyDescent="0.3">
      <c r="A1744" t="s">
        <v>3568</v>
      </c>
      <c r="B1744" s="2">
        <v>45556</v>
      </c>
      <c r="C1744" t="s">
        <v>929</v>
      </c>
      <c r="D1744" t="s">
        <v>1694</v>
      </c>
      <c r="E1744" t="s">
        <v>1766</v>
      </c>
      <c r="F1744">
        <v>1</v>
      </c>
      <c r="G1744">
        <f t="shared" si="108"/>
        <v>1</v>
      </c>
      <c r="H1744">
        <v>24.13</v>
      </c>
      <c r="I1744" s="14">
        <f t="shared" si="109"/>
        <v>24.13</v>
      </c>
      <c r="J1744">
        <v>0</v>
      </c>
      <c r="K1744" s="7">
        <f t="shared" si="110"/>
        <v>0</v>
      </c>
      <c r="L1744" t="s">
        <v>1824</v>
      </c>
      <c r="M1744">
        <v>24.13</v>
      </c>
      <c r="N1744" s="14">
        <f t="shared" si="111"/>
        <v>24.13</v>
      </c>
      <c r="O1744" t="str">
        <f>VLOOKUP(E1744,Store_Dim!$A$1:$E$21,3,FALSE)</f>
        <v>North</v>
      </c>
    </row>
    <row r="1745" spans="1:15" x14ac:dyDescent="0.3">
      <c r="A1745" t="s">
        <v>3569</v>
      </c>
      <c r="B1745" s="2">
        <v>45355</v>
      </c>
      <c r="C1745" t="s">
        <v>1139</v>
      </c>
      <c r="D1745" t="s">
        <v>1630</v>
      </c>
      <c r="E1745" t="s">
        <v>1766</v>
      </c>
      <c r="F1745">
        <v>3</v>
      </c>
      <c r="G1745">
        <f t="shared" si="108"/>
        <v>3</v>
      </c>
      <c r="H1745">
        <v>239.54</v>
      </c>
      <c r="I1745" s="14">
        <f t="shared" si="109"/>
        <v>239.54</v>
      </c>
      <c r="J1745">
        <v>0.28999999999999998</v>
      </c>
      <c r="K1745" s="7">
        <f t="shared" si="110"/>
        <v>0.28999999999999998</v>
      </c>
      <c r="L1745" t="s">
        <v>1829</v>
      </c>
      <c r="M1745">
        <v>510.22019999999998</v>
      </c>
      <c r="N1745" s="14">
        <f t="shared" si="111"/>
        <v>718.33</v>
      </c>
      <c r="O1745" t="str">
        <f>VLOOKUP(E1745,Store_Dim!$A$1:$E$21,3,FALSE)</f>
        <v>North</v>
      </c>
    </row>
    <row r="1746" spans="1:15" x14ac:dyDescent="0.3">
      <c r="A1746" t="s">
        <v>3570</v>
      </c>
      <c r="B1746" s="2">
        <v>45244</v>
      </c>
      <c r="C1746" t="s">
        <v>1484</v>
      </c>
      <c r="D1746" t="s">
        <v>1640</v>
      </c>
      <c r="E1746" t="s">
        <v>1799</v>
      </c>
      <c r="F1746">
        <v>1</v>
      </c>
      <c r="G1746">
        <f t="shared" si="108"/>
        <v>1</v>
      </c>
      <c r="H1746">
        <v>588.53</v>
      </c>
      <c r="I1746" s="14">
        <f t="shared" si="109"/>
        <v>588.53</v>
      </c>
      <c r="J1746">
        <v>0.1</v>
      </c>
      <c r="K1746" s="7">
        <f t="shared" si="110"/>
        <v>0.1</v>
      </c>
      <c r="L1746" t="s">
        <v>1824</v>
      </c>
      <c r="M1746">
        <v>529.67700000000002</v>
      </c>
      <c r="N1746" s="14">
        <f t="shared" si="111"/>
        <v>588.42999999999995</v>
      </c>
      <c r="O1746" t="str">
        <f>VLOOKUP(E1746,Store_Dim!$A$1:$E$21,3,FALSE)</f>
        <v>South</v>
      </c>
    </row>
    <row r="1747" spans="1:15" x14ac:dyDescent="0.3">
      <c r="A1747" t="s">
        <v>3571</v>
      </c>
      <c r="B1747" s="2">
        <v>45863</v>
      </c>
      <c r="C1747" t="s">
        <v>914</v>
      </c>
      <c r="D1747" t="s">
        <v>1668</v>
      </c>
      <c r="E1747" t="s">
        <v>1801</v>
      </c>
      <c r="F1747">
        <v>1</v>
      </c>
      <c r="G1747">
        <f t="shared" si="108"/>
        <v>1</v>
      </c>
      <c r="H1747">
        <v>145.96</v>
      </c>
      <c r="I1747" s="14">
        <f t="shared" si="109"/>
        <v>145.96</v>
      </c>
      <c r="J1747">
        <v>0.3</v>
      </c>
      <c r="K1747" s="7">
        <f t="shared" si="110"/>
        <v>0.3</v>
      </c>
      <c r="L1747" t="s">
        <v>1824</v>
      </c>
      <c r="M1747">
        <v>102.172</v>
      </c>
      <c r="N1747" s="14">
        <f t="shared" si="111"/>
        <v>145.66</v>
      </c>
      <c r="O1747" t="str">
        <f>VLOOKUP(E1747,Store_Dim!$A$1:$E$21,3,FALSE)</f>
        <v>North</v>
      </c>
    </row>
    <row r="1748" spans="1:15" x14ac:dyDescent="0.3">
      <c r="A1748" t="s">
        <v>3572</v>
      </c>
      <c r="B1748" s="2">
        <v>45573</v>
      </c>
      <c r="C1748" t="s">
        <v>360</v>
      </c>
      <c r="D1748" t="s">
        <v>1688</v>
      </c>
      <c r="E1748" t="s">
        <v>1769</v>
      </c>
      <c r="F1748">
        <v>4</v>
      </c>
      <c r="G1748">
        <f t="shared" si="108"/>
        <v>4</v>
      </c>
      <c r="H1748">
        <v>640.91</v>
      </c>
      <c r="I1748" s="14">
        <f t="shared" si="109"/>
        <v>640.91</v>
      </c>
      <c r="J1748">
        <v>0.06</v>
      </c>
      <c r="K1748" s="7">
        <f t="shared" si="110"/>
        <v>0.06</v>
      </c>
      <c r="L1748" t="s">
        <v>1824</v>
      </c>
      <c r="M1748">
        <v>2409.8216000000002</v>
      </c>
      <c r="N1748" s="14">
        <f t="shared" si="111"/>
        <v>2563.58</v>
      </c>
      <c r="O1748" t="str">
        <f>VLOOKUP(E1748,Store_Dim!$A$1:$E$21,3,FALSE)</f>
        <v>South</v>
      </c>
    </row>
    <row r="1749" spans="1:15" x14ac:dyDescent="0.3">
      <c r="A1749" t="s">
        <v>3573</v>
      </c>
      <c r="B1749" s="2">
        <v>45792</v>
      </c>
      <c r="C1749" t="s">
        <v>164</v>
      </c>
      <c r="D1749" t="s">
        <v>1676</v>
      </c>
      <c r="E1749" t="s">
        <v>1792</v>
      </c>
      <c r="F1749">
        <v>3</v>
      </c>
      <c r="G1749">
        <f t="shared" si="108"/>
        <v>3</v>
      </c>
      <c r="H1749">
        <v>773.86</v>
      </c>
      <c r="I1749" s="14">
        <f t="shared" si="109"/>
        <v>773.86</v>
      </c>
      <c r="J1749">
        <v>0.22</v>
      </c>
      <c r="K1749" s="7">
        <f t="shared" si="110"/>
        <v>0.22</v>
      </c>
      <c r="L1749" t="s">
        <v>1824</v>
      </c>
      <c r="M1749">
        <v>1810.8324</v>
      </c>
      <c r="N1749" s="14">
        <f t="shared" si="111"/>
        <v>2321.36</v>
      </c>
      <c r="O1749" t="str">
        <f>VLOOKUP(E1749,Store_Dim!$A$1:$E$21,3,FALSE)</f>
        <v>South</v>
      </c>
    </row>
    <row r="1750" spans="1:15" x14ac:dyDescent="0.3">
      <c r="A1750" t="s">
        <v>3574</v>
      </c>
      <c r="B1750" s="2">
        <v>45744</v>
      </c>
      <c r="C1750" t="s">
        <v>1428</v>
      </c>
      <c r="D1750" t="s">
        <v>1610</v>
      </c>
      <c r="E1750" t="s">
        <v>1801</v>
      </c>
      <c r="F1750">
        <v>2</v>
      </c>
      <c r="G1750">
        <f t="shared" si="108"/>
        <v>2</v>
      </c>
      <c r="H1750">
        <v>31.28</v>
      </c>
      <c r="I1750" s="14">
        <f t="shared" si="109"/>
        <v>31.28</v>
      </c>
      <c r="J1750">
        <v>0.2</v>
      </c>
      <c r="K1750" s="7">
        <f t="shared" si="110"/>
        <v>0.2</v>
      </c>
      <c r="L1750" t="s">
        <v>1829</v>
      </c>
      <c r="M1750">
        <v>50.048000000000002</v>
      </c>
      <c r="N1750" s="14">
        <f t="shared" si="111"/>
        <v>62.36</v>
      </c>
      <c r="O1750" t="str">
        <f>VLOOKUP(E1750,Store_Dim!$A$1:$E$21,3,FALSE)</f>
        <v>North</v>
      </c>
    </row>
    <row r="1751" spans="1:15" x14ac:dyDescent="0.3">
      <c r="A1751" t="s">
        <v>3575</v>
      </c>
      <c r="B1751" s="2">
        <v>45842</v>
      </c>
      <c r="C1751" t="s">
        <v>1166</v>
      </c>
      <c r="D1751" t="s">
        <v>1712</v>
      </c>
      <c r="E1751" t="s">
        <v>1776</v>
      </c>
      <c r="F1751">
        <v>4</v>
      </c>
      <c r="G1751">
        <f t="shared" si="108"/>
        <v>4</v>
      </c>
      <c r="H1751">
        <v>389.22</v>
      </c>
      <c r="I1751" s="14">
        <f t="shared" si="109"/>
        <v>389.22</v>
      </c>
      <c r="J1751">
        <v>0.18</v>
      </c>
      <c r="K1751" s="7">
        <f t="shared" si="110"/>
        <v>0.18</v>
      </c>
      <c r="L1751" t="s">
        <v>1824</v>
      </c>
      <c r="M1751">
        <v>1276.6415999999999</v>
      </c>
      <c r="N1751" s="14">
        <f t="shared" si="111"/>
        <v>1556.7</v>
      </c>
      <c r="O1751" t="str">
        <f>VLOOKUP(E1751,Store_Dim!$A$1:$E$21,3,FALSE)</f>
        <v>East</v>
      </c>
    </row>
    <row r="1752" spans="1:15" x14ac:dyDescent="0.3">
      <c r="A1752" t="s">
        <v>3576</v>
      </c>
      <c r="B1752" s="2">
        <v>45502</v>
      </c>
      <c r="C1752" t="s">
        <v>71</v>
      </c>
      <c r="D1752" t="s">
        <v>1676</v>
      </c>
      <c r="E1752" t="s">
        <v>1801</v>
      </c>
      <c r="F1752">
        <v>3</v>
      </c>
      <c r="G1752">
        <f t="shared" si="108"/>
        <v>3</v>
      </c>
      <c r="H1752">
        <v>543.44000000000005</v>
      </c>
      <c r="I1752" s="14">
        <f t="shared" si="109"/>
        <v>543.44000000000005</v>
      </c>
      <c r="J1752">
        <v>0.13</v>
      </c>
      <c r="K1752" s="7">
        <f t="shared" si="110"/>
        <v>0.13</v>
      </c>
      <c r="L1752" t="s">
        <v>1826</v>
      </c>
      <c r="M1752">
        <v>1418.3784000000001</v>
      </c>
      <c r="N1752" s="14">
        <f t="shared" si="111"/>
        <v>1630.19</v>
      </c>
      <c r="O1752" t="str">
        <f>VLOOKUP(E1752,Store_Dim!$A$1:$E$21,3,FALSE)</f>
        <v>North</v>
      </c>
    </row>
    <row r="1753" spans="1:15" x14ac:dyDescent="0.3">
      <c r="A1753" t="s">
        <v>3577</v>
      </c>
      <c r="B1753" s="2">
        <v>45296</v>
      </c>
      <c r="C1753" t="s">
        <v>821</v>
      </c>
      <c r="D1753" t="s">
        <v>1742</v>
      </c>
      <c r="E1753" t="s">
        <v>1813</v>
      </c>
      <c r="F1753">
        <v>4</v>
      </c>
      <c r="G1753">
        <f t="shared" si="108"/>
        <v>4</v>
      </c>
      <c r="H1753">
        <v>715.42</v>
      </c>
      <c r="I1753" s="14">
        <f t="shared" si="109"/>
        <v>715.42</v>
      </c>
      <c r="J1753">
        <v>0.28999999999999998</v>
      </c>
      <c r="K1753" s="7">
        <f t="shared" si="110"/>
        <v>0.28999999999999998</v>
      </c>
      <c r="L1753" t="s">
        <v>1826</v>
      </c>
      <c r="M1753">
        <v>2031.7927999999999</v>
      </c>
      <c r="N1753" s="14">
        <f t="shared" si="111"/>
        <v>2861.39</v>
      </c>
      <c r="O1753" t="str">
        <f>VLOOKUP(E1753,Store_Dim!$A$1:$E$21,3,FALSE)</f>
        <v>East</v>
      </c>
    </row>
    <row r="1754" spans="1:15" x14ac:dyDescent="0.3">
      <c r="A1754" t="s">
        <v>3578</v>
      </c>
      <c r="B1754" s="2">
        <v>45886</v>
      </c>
      <c r="C1754" t="s">
        <v>195</v>
      </c>
      <c r="D1754" t="s">
        <v>1572</v>
      </c>
      <c r="E1754" t="s">
        <v>1769</v>
      </c>
      <c r="F1754">
        <v>4</v>
      </c>
      <c r="G1754">
        <f t="shared" si="108"/>
        <v>4</v>
      </c>
      <c r="H1754">
        <v>676.14</v>
      </c>
      <c r="I1754" s="14">
        <f t="shared" si="109"/>
        <v>676.14</v>
      </c>
      <c r="J1754">
        <v>0.11</v>
      </c>
      <c r="K1754" s="7">
        <f t="shared" si="110"/>
        <v>0.11</v>
      </c>
      <c r="L1754" t="s">
        <v>1829</v>
      </c>
      <c r="M1754">
        <v>2407.0583999999999</v>
      </c>
      <c r="N1754" s="14">
        <f t="shared" si="111"/>
        <v>2704.45</v>
      </c>
      <c r="O1754" t="str">
        <f>VLOOKUP(E1754,Store_Dim!$A$1:$E$21,3,FALSE)</f>
        <v>South</v>
      </c>
    </row>
    <row r="1755" spans="1:15" x14ac:dyDescent="0.3">
      <c r="A1755" t="s">
        <v>3579</v>
      </c>
      <c r="B1755" s="2">
        <v>45425</v>
      </c>
      <c r="C1755" t="s">
        <v>321</v>
      </c>
      <c r="D1755" t="s">
        <v>1626</v>
      </c>
      <c r="E1755" t="s">
        <v>1757</v>
      </c>
      <c r="F1755">
        <v>4</v>
      </c>
      <c r="G1755">
        <f t="shared" si="108"/>
        <v>4</v>
      </c>
      <c r="H1755">
        <v>352.72</v>
      </c>
      <c r="I1755" s="14">
        <f t="shared" si="109"/>
        <v>352.72</v>
      </c>
      <c r="J1755">
        <v>0.25</v>
      </c>
      <c r="K1755" s="7">
        <f t="shared" si="110"/>
        <v>0.25</v>
      </c>
      <c r="L1755" t="s">
        <v>1824</v>
      </c>
      <c r="M1755">
        <v>1058.1600000000001</v>
      </c>
      <c r="N1755" s="14">
        <f t="shared" si="111"/>
        <v>1410.63</v>
      </c>
      <c r="O1755" t="str">
        <f>VLOOKUP(E1755,Store_Dim!$A$1:$E$21,3,FALSE)</f>
        <v>North</v>
      </c>
    </row>
    <row r="1756" spans="1:15" x14ac:dyDescent="0.3">
      <c r="A1756" t="s">
        <v>3580</v>
      </c>
      <c r="B1756" s="2">
        <v>45797</v>
      </c>
      <c r="C1756" t="s">
        <v>574</v>
      </c>
      <c r="D1756" t="s">
        <v>1570</v>
      </c>
      <c r="E1756" t="s">
        <v>1794</v>
      </c>
      <c r="F1756">
        <v>1</v>
      </c>
      <c r="G1756">
        <f t="shared" si="108"/>
        <v>1</v>
      </c>
      <c r="H1756">
        <v>470.18</v>
      </c>
      <c r="I1756" s="14">
        <f t="shared" si="109"/>
        <v>470.18</v>
      </c>
      <c r="J1756">
        <v>0.19</v>
      </c>
      <c r="K1756" s="7">
        <f t="shared" si="110"/>
        <v>0.19</v>
      </c>
      <c r="L1756" t="s">
        <v>1826</v>
      </c>
      <c r="M1756">
        <v>380.84580000000011</v>
      </c>
      <c r="N1756" s="14">
        <f t="shared" si="111"/>
        <v>469.99</v>
      </c>
      <c r="O1756" t="str">
        <f>VLOOKUP(E1756,Store_Dim!$A$1:$E$21,3,FALSE)</f>
        <v>North</v>
      </c>
    </row>
    <row r="1757" spans="1:15" x14ac:dyDescent="0.3">
      <c r="A1757" t="s">
        <v>3581</v>
      </c>
      <c r="B1757" s="2">
        <v>45898</v>
      </c>
      <c r="C1757" t="s">
        <v>740</v>
      </c>
      <c r="D1757" t="s">
        <v>1680</v>
      </c>
      <c r="E1757" t="s">
        <v>1792</v>
      </c>
      <c r="F1757">
        <v>1</v>
      </c>
      <c r="G1757">
        <f t="shared" si="108"/>
        <v>1</v>
      </c>
      <c r="H1757">
        <v>891.79</v>
      </c>
      <c r="I1757" s="14">
        <f t="shared" si="109"/>
        <v>891.79</v>
      </c>
      <c r="J1757">
        <v>0.03</v>
      </c>
      <c r="K1757" s="7">
        <f t="shared" si="110"/>
        <v>0.03</v>
      </c>
      <c r="L1757" t="s">
        <v>1824</v>
      </c>
      <c r="M1757">
        <v>865.03629999999998</v>
      </c>
      <c r="N1757" s="14">
        <f t="shared" si="111"/>
        <v>891.76</v>
      </c>
      <c r="O1757" t="str">
        <f>VLOOKUP(E1757,Store_Dim!$A$1:$E$21,3,FALSE)</f>
        <v>South</v>
      </c>
    </row>
    <row r="1758" spans="1:15" x14ac:dyDescent="0.3">
      <c r="A1758" t="s">
        <v>3582</v>
      </c>
      <c r="B1758" s="2">
        <v>45390</v>
      </c>
      <c r="C1758" t="s">
        <v>1092</v>
      </c>
      <c r="D1758" t="s">
        <v>1726</v>
      </c>
      <c r="E1758" t="s">
        <v>1807</v>
      </c>
      <c r="F1758">
        <v>2</v>
      </c>
      <c r="G1758">
        <f t="shared" si="108"/>
        <v>2</v>
      </c>
      <c r="H1758">
        <v>433.07</v>
      </c>
      <c r="I1758" s="14">
        <f t="shared" si="109"/>
        <v>433.07</v>
      </c>
      <c r="J1758">
        <v>0.25</v>
      </c>
      <c r="K1758" s="7">
        <f t="shared" si="110"/>
        <v>0.25</v>
      </c>
      <c r="L1758" t="s">
        <v>1829</v>
      </c>
      <c r="M1758">
        <v>649.60500000000002</v>
      </c>
      <c r="N1758" s="14">
        <f t="shared" si="111"/>
        <v>865.89</v>
      </c>
      <c r="O1758" t="str">
        <f>VLOOKUP(E1758,Store_Dim!$A$1:$E$21,3,FALSE)</f>
        <v>North</v>
      </c>
    </row>
    <row r="1759" spans="1:15" x14ac:dyDescent="0.3">
      <c r="A1759" t="s">
        <v>3583</v>
      </c>
      <c r="B1759" s="2">
        <v>45355</v>
      </c>
      <c r="C1759" t="s">
        <v>59</v>
      </c>
      <c r="D1759" t="s">
        <v>1680</v>
      </c>
      <c r="E1759" t="s">
        <v>1813</v>
      </c>
      <c r="F1759">
        <v>3</v>
      </c>
      <c r="G1759">
        <f t="shared" si="108"/>
        <v>3</v>
      </c>
      <c r="H1759">
        <v>626.71</v>
      </c>
      <c r="I1759" s="14">
        <f t="shared" si="109"/>
        <v>626.71</v>
      </c>
      <c r="J1759">
        <v>7.0000000000000007E-2</v>
      </c>
      <c r="K1759" s="7">
        <f t="shared" si="110"/>
        <v>7.0000000000000007E-2</v>
      </c>
      <c r="L1759" t="s">
        <v>1829</v>
      </c>
      <c r="M1759">
        <v>1748.5209</v>
      </c>
      <c r="N1759" s="14">
        <f t="shared" si="111"/>
        <v>1880.0600000000002</v>
      </c>
      <c r="O1759" t="str">
        <f>VLOOKUP(E1759,Store_Dim!$A$1:$E$21,3,FALSE)</f>
        <v>East</v>
      </c>
    </row>
    <row r="1760" spans="1:15" x14ac:dyDescent="0.3">
      <c r="A1760" t="s">
        <v>3584</v>
      </c>
      <c r="B1760" s="2">
        <v>45916</v>
      </c>
      <c r="C1760" t="s">
        <v>278</v>
      </c>
      <c r="D1760" t="s">
        <v>1620</v>
      </c>
      <c r="E1760" t="s">
        <v>1752</v>
      </c>
      <c r="F1760">
        <v>2</v>
      </c>
      <c r="G1760">
        <f t="shared" si="108"/>
        <v>2</v>
      </c>
      <c r="H1760">
        <v>324.18</v>
      </c>
      <c r="I1760" s="14">
        <f t="shared" si="109"/>
        <v>324.18</v>
      </c>
      <c r="J1760">
        <v>0.06</v>
      </c>
      <c r="K1760" s="7">
        <f t="shared" si="110"/>
        <v>0.06</v>
      </c>
      <c r="L1760" t="s">
        <v>1829</v>
      </c>
      <c r="M1760">
        <v>609.45839999999998</v>
      </c>
      <c r="N1760" s="14">
        <f t="shared" si="111"/>
        <v>648.30000000000007</v>
      </c>
      <c r="O1760" t="str">
        <f>VLOOKUP(E1760,Store_Dim!$A$1:$E$21,3,FALSE)</f>
        <v>East</v>
      </c>
    </row>
    <row r="1761" spans="1:15" x14ac:dyDescent="0.3">
      <c r="A1761" t="s">
        <v>3585</v>
      </c>
      <c r="B1761" s="2">
        <v>45448</v>
      </c>
      <c r="C1761" t="s">
        <v>63</v>
      </c>
      <c r="D1761" t="s">
        <v>1576</v>
      </c>
      <c r="E1761" t="s">
        <v>1807</v>
      </c>
      <c r="F1761">
        <v>4</v>
      </c>
      <c r="G1761">
        <f t="shared" si="108"/>
        <v>4</v>
      </c>
      <c r="H1761">
        <v>839.74</v>
      </c>
      <c r="I1761" s="14">
        <f t="shared" si="109"/>
        <v>839.74</v>
      </c>
      <c r="J1761">
        <v>0.13</v>
      </c>
      <c r="K1761" s="7">
        <f t="shared" si="110"/>
        <v>0.13</v>
      </c>
      <c r="L1761" t="s">
        <v>1826</v>
      </c>
      <c r="M1761">
        <v>2922.2952</v>
      </c>
      <c r="N1761" s="14">
        <f t="shared" si="111"/>
        <v>3358.83</v>
      </c>
      <c r="O1761" t="str">
        <f>VLOOKUP(E1761,Store_Dim!$A$1:$E$21,3,FALSE)</f>
        <v>North</v>
      </c>
    </row>
    <row r="1762" spans="1:15" x14ac:dyDescent="0.3">
      <c r="A1762" t="s">
        <v>3586</v>
      </c>
      <c r="B1762" s="2">
        <v>45402</v>
      </c>
      <c r="C1762" t="s">
        <v>523</v>
      </c>
      <c r="D1762" t="s">
        <v>1672</v>
      </c>
      <c r="E1762" t="s">
        <v>1801</v>
      </c>
      <c r="F1762">
        <v>3</v>
      </c>
      <c r="G1762">
        <f t="shared" si="108"/>
        <v>3</v>
      </c>
      <c r="H1762">
        <v>252.63</v>
      </c>
      <c r="I1762" s="14">
        <f t="shared" si="109"/>
        <v>252.63</v>
      </c>
      <c r="J1762">
        <v>0.28000000000000003</v>
      </c>
      <c r="K1762" s="7">
        <f t="shared" si="110"/>
        <v>0.28000000000000003</v>
      </c>
      <c r="L1762" t="s">
        <v>1824</v>
      </c>
      <c r="M1762">
        <v>545.68079999999998</v>
      </c>
      <c r="N1762" s="14">
        <f t="shared" si="111"/>
        <v>757.61</v>
      </c>
      <c r="O1762" t="str">
        <f>VLOOKUP(E1762,Store_Dim!$A$1:$E$21,3,FALSE)</f>
        <v>North</v>
      </c>
    </row>
    <row r="1763" spans="1:15" x14ac:dyDescent="0.3">
      <c r="A1763" t="s">
        <v>3587</v>
      </c>
      <c r="B1763" s="2">
        <v>45581</v>
      </c>
      <c r="C1763" t="s">
        <v>815</v>
      </c>
      <c r="D1763" t="s">
        <v>1706</v>
      </c>
      <c r="E1763" t="s">
        <v>1813</v>
      </c>
      <c r="F1763">
        <v>2</v>
      </c>
      <c r="G1763">
        <f t="shared" si="108"/>
        <v>2</v>
      </c>
      <c r="H1763">
        <v>60.53</v>
      </c>
      <c r="I1763" s="14">
        <f t="shared" si="109"/>
        <v>60.53</v>
      </c>
      <c r="J1763">
        <v>0.18</v>
      </c>
      <c r="K1763" s="7">
        <f t="shared" si="110"/>
        <v>0.18</v>
      </c>
      <c r="L1763" t="s">
        <v>1824</v>
      </c>
      <c r="M1763">
        <v>99.269200000000012</v>
      </c>
      <c r="N1763" s="14">
        <f t="shared" si="111"/>
        <v>120.88</v>
      </c>
      <c r="O1763" t="str">
        <f>VLOOKUP(E1763,Store_Dim!$A$1:$E$21,3,FALSE)</f>
        <v>East</v>
      </c>
    </row>
    <row r="1764" spans="1:15" x14ac:dyDescent="0.3">
      <c r="A1764" t="s">
        <v>3588</v>
      </c>
      <c r="B1764" s="2">
        <v>45610</v>
      </c>
      <c r="C1764" t="s">
        <v>205</v>
      </c>
      <c r="D1764" t="s">
        <v>1716</v>
      </c>
      <c r="E1764" t="s">
        <v>1797</v>
      </c>
      <c r="F1764">
        <v>4</v>
      </c>
      <c r="G1764">
        <f t="shared" si="108"/>
        <v>4</v>
      </c>
      <c r="H1764">
        <v>341.95</v>
      </c>
      <c r="I1764" s="14">
        <f t="shared" si="109"/>
        <v>341.95</v>
      </c>
      <c r="J1764">
        <v>0.25</v>
      </c>
      <c r="K1764" s="7">
        <f t="shared" si="110"/>
        <v>0.25</v>
      </c>
      <c r="L1764" t="s">
        <v>1824</v>
      </c>
      <c r="M1764">
        <v>1025.8499999999999</v>
      </c>
      <c r="N1764" s="14">
        <f t="shared" si="111"/>
        <v>1367.55</v>
      </c>
      <c r="O1764" t="str">
        <f>VLOOKUP(E1764,Store_Dim!$A$1:$E$21,3,FALSE)</f>
        <v>East</v>
      </c>
    </row>
    <row r="1765" spans="1:15" x14ac:dyDescent="0.3">
      <c r="A1765" t="s">
        <v>3589</v>
      </c>
      <c r="B1765" s="2">
        <v>45438</v>
      </c>
      <c r="C1765" t="s">
        <v>899</v>
      </c>
      <c r="D1765" t="s">
        <v>1592</v>
      </c>
      <c r="E1765" t="s">
        <v>1804</v>
      </c>
      <c r="F1765">
        <v>4</v>
      </c>
      <c r="G1765">
        <f t="shared" si="108"/>
        <v>4</v>
      </c>
      <c r="H1765">
        <v>300.12</v>
      </c>
      <c r="I1765" s="14">
        <f t="shared" si="109"/>
        <v>300.12</v>
      </c>
      <c r="J1765">
        <v>0.05</v>
      </c>
      <c r="K1765" s="7">
        <f t="shared" si="110"/>
        <v>0.05</v>
      </c>
      <c r="L1765" t="s">
        <v>1826</v>
      </c>
      <c r="M1765">
        <v>1140.4559999999999</v>
      </c>
      <c r="N1765" s="14">
        <f t="shared" si="111"/>
        <v>1200.43</v>
      </c>
      <c r="O1765" t="str">
        <f>VLOOKUP(E1765,Store_Dim!$A$1:$E$21,3,FALSE)</f>
        <v>West</v>
      </c>
    </row>
    <row r="1766" spans="1:15" x14ac:dyDescent="0.3">
      <c r="A1766" t="s">
        <v>3590</v>
      </c>
      <c r="B1766" s="2">
        <v>45705</v>
      </c>
      <c r="C1766" t="s">
        <v>402</v>
      </c>
      <c r="D1766" t="s">
        <v>1604</v>
      </c>
      <c r="E1766" t="s">
        <v>1807</v>
      </c>
      <c r="F1766">
        <v>2</v>
      </c>
      <c r="G1766">
        <f t="shared" si="108"/>
        <v>2</v>
      </c>
      <c r="H1766">
        <v>289.14</v>
      </c>
      <c r="I1766" s="14">
        <f t="shared" si="109"/>
        <v>289.14</v>
      </c>
      <c r="J1766">
        <v>0.12</v>
      </c>
      <c r="K1766" s="7">
        <f t="shared" si="110"/>
        <v>0.12</v>
      </c>
      <c r="L1766" t="s">
        <v>1829</v>
      </c>
      <c r="M1766">
        <v>508.88639999999998</v>
      </c>
      <c r="N1766" s="14">
        <f t="shared" si="111"/>
        <v>578.16</v>
      </c>
      <c r="O1766" t="str">
        <f>VLOOKUP(E1766,Store_Dim!$A$1:$E$21,3,FALSE)</f>
        <v>North</v>
      </c>
    </row>
    <row r="1767" spans="1:15" x14ac:dyDescent="0.3">
      <c r="A1767" t="s">
        <v>3591</v>
      </c>
      <c r="B1767" s="2">
        <v>45695</v>
      </c>
      <c r="C1767" t="s">
        <v>175</v>
      </c>
      <c r="D1767" t="s">
        <v>1598</v>
      </c>
      <c r="E1767" t="s">
        <v>1752</v>
      </c>
      <c r="F1767">
        <v>2</v>
      </c>
      <c r="G1767">
        <f t="shared" si="108"/>
        <v>2</v>
      </c>
      <c r="H1767">
        <v>596.84</v>
      </c>
      <c r="I1767" s="14">
        <f t="shared" si="109"/>
        <v>596.84</v>
      </c>
      <c r="J1767">
        <v>0.01</v>
      </c>
      <c r="K1767" s="7">
        <f t="shared" si="110"/>
        <v>0.01</v>
      </c>
      <c r="L1767" t="s">
        <v>1826</v>
      </c>
      <c r="M1767">
        <v>1181.7431999999999</v>
      </c>
      <c r="N1767" s="14">
        <f t="shared" si="111"/>
        <v>1193.67</v>
      </c>
      <c r="O1767" t="str">
        <f>VLOOKUP(E1767,Store_Dim!$A$1:$E$21,3,FALSE)</f>
        <v>East</v>
      </c>
    </row>
    <row r="1768" spans="1:15" x14ac:dyDescent="0.3">
      <c r="A1768" t="s">
        <v>3592</v>
      </c>
      <c r="B1768" s="2">
        <v>45571</v>
      </c>
      <c r="C1768" t="s">
        <v>1352</v>
      </c>
      <c r="D1768" t="s">
        <v>1586</v>
      </c>
      <c r="E1768" t="s">
        <v>1782</v>
      </c>
      <c r="F1768">
        <v>4</v>
      </c>
      <c r="G1768">
        <f t="shared" si="108"/>
        <v>4</v>
      </c>
      <c r="H1768">
        <v>466.24</v>
      </c>
      <c r="I1768" s="14">
        <f t="shared" si="109"/>
        <v>466.24</v>
      </c>
      <c r="J1768">
        <v>0.16</v>
      </c>
      <c r="K1768" s="7">
        <f t="shared" si="110"/>
        <v>0.16</v>
      </c>
      <c r="L1768" t="s">
        <v>1824</v>
      </c>
      <c r="M1768">
        <v>1566.5663999999999</v>
      </c>
      <c r="N1768" s="14">
        <f t="shared" si="111"/>
        <v>1864.8</v>
      </c>
      <c r="O1768" t="str">
        <f>VLOOKUP(E1768,Store_Dim!$A$1:$E$21,3,FALSE)</f>
        <v>West</v>
      </c>
    </row>
    <row r="1769" spans="1:15" x14ac:dyDescent="0.3">
      <c r="A1769" t="s">
        <v>3593</v>
      </c>
      <c r="B1769" s="2">
        <v>45544</v>
      </c>
      <c r="C1769" t="s">
        <v>806</v>
      </c>
      <c r="D1769" t="s">
        <v>1574</v>
      </c>
      <c r="E1769" t="s">
        <v>1804</v>
      </c>
      <c r="F1769">
        <v>2</v>
      </c>
      <c r="G1769">
        <f t="shared" si="108"/>
        <v>2</v>
      </c>
      <c r="H1769">
        <v>330.59</v>
      </c>
      <c r="I1769" s="14">
        <f t="shared" si="109"/>
        <v>330.59</v>
      </c>
      <c r="J1769">
        <v>0.14000000000000001</v>
      </c>
      <c r="K1769" s="7">
        <f t="shared" si="110"/>
        <v>0.14000000000000001</v>
      </c>
      <c r="L1769" t="s">
        <v>1824</v>
      </c>
      <c r="M1769">
        <v>568.61479999999995</v>
      </c>
      <c r="N1769" s="14">
        <f t="shared" si="111"/>
        <v>661.04</v>
      </c>
      <c r="O1769" t="str">
        <f>VLOOKUP(E1769,Store_Dim!$A$1:$E$21,3,FALSE)</f>
        <v>West</v>
      </c>
    </row>
    <row r="1770" spans="1:15" x14ac:dyDescent="0.3">
      <c r="A1770" t="s">
        <v>3594</v>
      </c>
      <c r="B1770" s="2">
        <v>45654</v>
      </c>
      <c r="C1770" t="s">
        <v>1516</v>
      </c>
      <c r="D1770" t="s">
        <v>1592</v>
      </c>
      <c r="E1770" t="s">
        <v>1776</v>
      </c>
      <c r="F1770">
        <v>2</v>
      </c>
      <c r="G1770">
        <f t="shared" si="108"/>
        <v>2</v>
      </c>
      <c r="H1770">
        <v>616.42999999999995</v>
      </c>
      <c r="I1770" s="14">
        <f t="shared" si="109"/>
        <v>616.42999999999995</v>
      </c>
      <c r="J1770">
        <v>0.02</v>
      </c>
      <c r="K1770" s="7">
        <f t="shared" si="110"/>
        <v>0.02</v>
      </c>
      <c r="L1770" t="s">
        <v>1829</v>
      </c>
      <c r="M1770">
        <v>1208.2028</v>
      </c>
      <c r="N1770" s="14">
        <f t="shared" si="111"/>
        <v>1232.8399999999999</v>
      </c>
      <c r="O1770" t="str">
        <f>VLOOKUP(E1770,Store_Dim!$A$1:$E$21,3,FALSE)</f>
        <v>East</v>
      </c>
    </row>
    <row r="1771" spans="1:15" x14ac:dyDescent="0.3">
      <c r="A1771" t="s">
        <v>3595</v>
      </c>
      <c r="B1771" s="2">
        <v>45589</v>
      </c>
      <c r="C1771" t="s">
        <v>1254</v>
      </c>
      <c r="D1771" t="s">
        <v>1674</v>
      </c>
      <c r="E1771" t="s">
        <v>1776</v>
      </c>
      <c r="F1771">
        <v>3</v>
      </c>
      <c r="G1771">
        <f t="shared" si="108"/>
        <v>3</v>
      </c>
      <c r="H1771">
        <v>195.89</v>
      </c>
      <c r="I1771" s="14">
        <f t="shared" si="109"/>
        <v>195.89</v>
      </c>
      <c r="J1771">
        <v>0.16</v>
      </c>
      <c r="K1771" s="7">
        <f t="shared" si="110"/>
        <v>0.16</v>
      </c>
      <c r="L1771" t="s">
        <v>1826</v>
      </c>
      <c r="M1771">
        <v>493.64280000000002</v>
      </c>
      <c r="N1771" s="14">
        <f t="shared" si="111"/>
        <v>587.51</v>
      </c>
      <c r="O1771" t="str">
        <f>VLOOKUP(E1771,Store_Dim!$A$1:$E$21,3,FALSE)</f>
        <v>East</v>
      </c>
    </row>
    <row r="1772" spans="1:15" x14ac:dyDescent="0.3">
      <c r="A1772" t="s">
        <v>3596</v>
      </c>
      <c r="B1772" s="2">
        <v>45487</v>
      </c>
      <c r="C1772" t="s">
        <v>1077</v>
      </c>
      <c r="D1772" t="s">
        <v>1560</v>
      </c>
      <c r="E1772" t="s">
        <v>1789</v>
      </c>
      <c r="F1772">
        <v>4</v>
      </c>
      <c r="G1772">
        <f t="shared" si="108"/>
        <v>4</v>
      </c>
      <c r="H1772">
        <v>614.76</v>
      </c>
      <c r="I1772" s="14">
        <f t="shared" si="109"/>
        <v>614.76</v>
      </c>
      <c r="J1772">
        <v>0.16</v>
      </c>
      <c r="K1772" s="7">
        <f t="shared" si="110"/>
        <v>0.16</v>
      </c>
      <c r="L1772" t="s">
        <v>1824</v>
      </c>
      <c r="M1772">
        <v>2065.5936000000002</v>
      </c>
      <c r="N1772" s="14">
        <f t="shared" si="111"/>
        <v>2458.88</v>
      </c>
      <c r="O1772" t="str">
        <f>VLOOKUP(E1772,Store_Dim!$A$1:$E$21,3,FALSE)</f>
        <v>East</v>
      </c>
    </row>
    <row r="1773" spans="1:15" x14ac:dyDescent="0.3">
      <c r="A1773" t="s">
        <v>3597</v>
      </c>
      <c r="B1773" s="2">
        <v>45418</v>
      </c>
      <c r="C1773" t="s">
        <v>1257</v>
      </c>
      <c r="D1773" t="s">
        <v>1706</v>
      </c>
      <c r="E1773" t="s">
        <v>1779</v>
      </c>
      <c r="F1773">
        <v>1</v>
      </c>
      <c r="G1773">
        <f t="shared" si="108"/>
        <v>1</v>
      </c>
      <c r="H1773">
        <v>224.49</v>
      </c>
      <c r="I1773" s="14">
        <f t="shared" si="109"/>
        <v>224.49</v>
      </c>
      <c r="J1773">
        <v>0.11</v>
      </c>
      <c r="K1773" s="7">
        <f t="shared" si="110"/>
        <v>0.11</v>
      </c>
      <c r="L1773" t="s">
        <v>1826</v>
      </c>
      <c r="M1773">
        <v>199.7961</v>
      </c>
      <c r="N1773" s="14">
        <f t="shared" si="111"/>
        <v>224.38</v>
      </c>
      <c r="O1773" t="str">
        <f>VLOOKUP(E1773,Store_Dim!$A$1:$E$21,3,FALSE)</f>
        <v>South</v>
      </c>
    </row>
    <row r="1774" spans="1:15" x14ac:dyDescent="0.3">
      <c r="A1774" t="s">
        <v>3598</v>
      </c>
      <c r="B1774" s="2">
        <v>45338</v>
      </c>
      <c r="C1774" t="s">
        <v>1115</v>
      </c>
      <c r="D1774" t="s">
        <v>1658</v>
      </c>
      <c r="E1774" t="s">
        <v>1794</v>
      </c>
      <c r="F1774">
        <v>1</v>
      </c>
      <c r="G1774">
        <f t="shared" si="108"/>
        <v>1</v>
      </c>
      <c r="H1774">
        <v>967.76</v>
      </c>
      <c r="I1774" s="14">
        <f t="shared" si="109"/>
        <v>967.76</v>
      </c>
      <c r="J1774">
        <v>0.09</v>
      </c>
      <c r="K1774" s="7">
        <f t="shared" si="110"/>
        <v>0.09</v>
      </c>
      <c r="L1774" t="s">
        <v>1824</v>
      </c>
      <c r="M1774">
        <v>880.66160000000002</v>
      </c>
      <c r="N1774" s="14">
        <f t="shared" si="111"/>
        <v>967.67</v>
      </c>
      <c r="O1774" t="str">
        <f>VLOOKUP(E1774,Store_Dim!$A$1:$E$21,3,FALSE)</f>
        <v>North</v>
      </c>
    </row>
    <row r="1775" spans="1:15" x14ac:dyDescent="0.3">
      <c r="A1775" t="s">
        <v>3599</v>
      </c>
      <c r="B1775" s="2">
        <v>45507</v>
      </c>
      <c r="C1775" t="s">
        <v>247</v>
      </c>
      <c r="D1775" t="s">
        <v>1630</v>
      </c>
      <c r="E1775" t="s">
        <v>1813</v>
      </c>
      <c r="F1775">
        <v>2</v>
      </c>
      <c r="G1775">
        <f t="shared" si="108"/>
        <v>2</v>
      </c>
      <c r="H1775">
        <v>56.52</v>
      </c>
      <c r="I1775" s="14">
        <f t="shared" si="109"/>
        <v>56.52</v>
      </c>
      <c r="J1775">
        <v>0.17</v>
      </c>
      <c r="K1775" s="7">
        <f t="shared" si="110"/>
        <v>0.17</v>
      </c>
      <c r="L1775" t="s">
        <v>1826</v>
      </c>
      <c r="M1775">
        <v>93.8232</v>
      </c>
      <c r="N1775" s="14">
        <f t="shared" si="111"/>
        <v>112.87</v>
      </c>
      <c r="O1775" t="str">
        <f>VLOOKUP(E1775,Store_Dim!$A$1:$E$21,3,FALSE)</f>
        <v>East</v>
      </c>
    </row>
    <row r="1776" spans="1:15" x14ac:dyDescent="0.3">
      <c r="A1776" t="s">
        <v>3600</v>
      </c>
      <c r="B1776" s="2">
        <v>45275</v>
      </c>
      <c r="C1776" t="s">
        <v>1507</v>
      </c>
      <c r="D1776" t="s">
        <v>1682</v>
      </c>
      <c r="E1776" t="s">
        <v>1757</v>
      </c>
      <c r="F1776">
        <v>4</v>
      </c>
      <c r="G1776">
        <f t="shared" si="108"/>
        <v>4</v>
      </c>
      <c r="H1776">
        <v>921.84</v>
      </c>
      <c r="I1776" s="14">
        <f t="shared" si="109"/>
        <v>921.84</v>
      </c>
      <c r="J1776">
        <v>0.04</v>
      </c>
      <c r="K1776" s="7">
        <f t="shared" si="110"/>
        <v>0.04</v>
      </c>
      <c r="L1776" t="s">
        <v>1824</v>
      </c>
      <c r="M1776">
        <v>3539.8656000000001</v>
      </c>
      <c r="N1776" s="14">
        <f t="shared" si="111"/>
        <v>3687.32</v>
      </c>
      <c r="O1776" t="str">
        <f>VLOOKUP(E1776,Store_Dim!$A$1:$E$21,3,FALSE)</f>
        <v>North</v>
      </c>
    </row>
    <row r="1777" spans="1:15" x14ac:dyDescent="0.3">
      <c r="A1777" t="s">
        <v>3601</v>
      </c>
      <c r="B1777" s="2">
        <v>45319</v>
      </c>
      <c r="C1777" t="s">
        <v>1032</v>
      </c>
      <c r="D1777" t="s">
        <v>1720</v>
      </c>
      <c r="E1777" t="s">
        <v>1804</v>
      </c>
      <c r="F1777">
        <v>3</v>
      </c>
      <c r="G1777">
        <f t="shared" si="108"/>
        <v>3</v>
      </c>
      <c r="H1777">
        <v>738.47</v>
      </c>
      <c r="I1777" s="14">
        <f t="shared" si="109"/>
        <v>738.47</v>
      </c>
      <c r="J1777">
        <v>0.28000000000000003</v>
      </c>
      <c r="K1777" s="7">
        <f t="shared" si="110"/>
        <v>0.28000000000000003</v>
      </c>
      <c r="L1777" t="s">
        <v>1824</v>
      </c>
      <c r="M1777">
        <v>1595.0952</v>
      </c>
      <c r="N1777" s="14">
        <f t="shared" si="111"/>
        <v>2215.1299999999997</v>
      </c>
      <c r="O1777" t="str">
        <f>VLOOKUP(E1777,Store_Dim!$A$1:$E$21,3,FALSE)</f>
        <v>West</v>
      </c>
    </row>
    <row r="1778" spans="1:15" x14ac:dyDescent="0.3">
      <c r="A1778" t="s">
        <v>3602</v>
      </c>
      <c r="B1778" s="2">
        <v>45620</v>
      </c>
      <c r="C1778" t="s">
        <v>1032</v>
      </c>
      <c r="D1778" t="s">
        <v>1555</v>
      </c>
      <c r="E1778" t="s">
        <v>1752</v>
      </c>
      <c r="F1778">
        <v>4</v>
      </c>
      <c r="G1778">
        <f t="shared" si="108"/>
        <v>4</v>
      </c>
      <c r="H1778">
        <v>477.83</v>
      </c>
      <c r="I1778" s="14">
        <f t="shared" si="109"/>
        <v>477.83</v>
      </c>
      <c r="J1778">
        <v>0.05</v>
      </c>
      <c r="K1778" s="7">
        <f t="shared" si="110"/>
        <v>0.05</v>
      </c>
      <c r="L1778" t="s">
        <v>1829</v>
      </c>
      <c r="M1778">
        <v>1815.7539999999999</v>
      </c>
      <c r="N1778" s="14">
        <f t="shared" si="111"/>
        <v>1911.27</v>
      </c>
      <c r="O1778" t="str">
        <f>VLOOKUP(E1778,Store_Dim!$A$1:$E$21,3,FALSE)</f>
        <v>East</v>
      </c>
    </row>
    <row r="1779" spans="1:15" x14ac:dyDescent="0.3">
      <c r="A1779" t="s">
        <v>3603</v>
      </c>
      <c r="B1779" s="2">
        <v>45831</v>
      </c>
      <c r="C1779" t="s">
        <v>559</v>
      </c>
      <c r="D1779" t="s">
        <v>1632</v>
      </c>
      <c r="E1779" t="s">
        <v>1794</v>
      </c>
      <c r="F1779">
        <v>3</v>
      </c>
      <c r="G1779">
        <f t="shared" si="108"/>
        <v>3</v>
      </c>
      <c r="H1779">
        <v>605.83000000000004</v>
      </c>
      <c r="I1779" s="14">
        <f t="shared" si="109"/>
        <v>605.83000000000004</v>
      </c>
      <c r="J1779">
        <v>0.28000000000000003</v>
      </c>
      <c r="K1779" s="7">
        <f t="shared" si="110"/>
        <v>0.28000000000000003</v>
      </c>
      <c r="L1779" t="s">
        <v>1829</v>
      </c>
      <c r="M1779">
        <v>1308.5927999999999</v>
      </c>
      <c r="N1779" s="14">
        <f t="shared" si="111"/>
        <v>1817.2100000000003</v>
      </c>
      <c r="O1779" t="str">
        <f>VLOOKUP(E1779,Store_Dim!$A$1:$E$21,3,FALSE)</f>
        <v>North</v>
      </c>
    </row>
    <row r="1780" spans="1:15" x14ac:dyDescent="0.3">
      <c r="A1780" t="s">
        <v>3604</v>
      </c>
      <c r="B1780" s="2">
        <v>45373</v>
      </c>
      <c r="C1780" t="s">
        <v>247</v>
      </c>
      <c r="D1780" t="s">
        <v>1634</v>
      </c>
      <c r="E1780" t="s">
        <v>1766</v>
      </c>
      <c r="F1780">
        <v>2</v>
      </c>
      <c r="G1780">
        <f t="shared" si="108"/>
        <v>2</v>
      </c>
      <c r="H1780">
        <v>521.44000000000005</v>
      </c>
      <c r="I1780" s="14">
        <f t="shared" si="109"/>
        <v>521.44000000000005</v>
      </c>
      <c r="J1780">
        <v>0.25</v>
      </c>
      <c r="K1780" s="7">
        <f t="shared" si="110"/>
        <v>0.25</v>
      </c>
      <c r="L1780" t="s">
        <v>1829</v>
      </c>
      <c r="M1780">
        <v>782.16000000000008</v>
      </c>
      <c r="N1780" s="14">
        <f t="shared" si="111"/>
        <v>1042.6300000000001</v>
      </c>
      <c r="O1780" t="str">
        <f>VLOOKUP(E1780,Store_Dim!$A$1:$E$21,3,FALSE)</f>
        <v>North</v>
      </c>
    </row>
    <row r="1781" spans="1:15" x14ac:dyDescent="0.3">
      <c r="A1781" t="s">
        <v>3605</v>
      </c>
      <c r="B1781" s="2">
        <v>45863</v>
      </c>
      <c r="C1781" t="s">
        <v>1166</v>
      </c>
      <c r="D1781" t="s">
        <v>1568</v>
      </c>
      <c r="E1781" t="s">
        <v>1779</v>
      </c>
      <c r="F1781">
        <v>4</v>
      </c>
      <c r="G1781">
        <f t="shared" si="108"/>
        <v>4</v>
      </c>
      <c r="H1781">
        <v>499.02</v>
      </c>
      <c r="I1781" s="14">
        <f t="shared" si="109"/>
        <v>499.02</v>
      </c>
      <c r="J1781">
        <v>0.06</v>
      </c>
      <c r="K1781" s="7">
        <f t="shared" si="110"/>
        <v>0.06</v>
      </c>
      <c r="L1781" t="s">
        <v>1824</v>
      </c>
      <c r="M1781">
        <v>1876.3152</v>
      </c>
      <c r="N1781" s="14">
        <f t="shared" si="111"/>
        <v>1996.02</v>
      </c>
      <c r="O1781" t="str">
        <f>VLOOKUP(E1781,Store_Dim!$A$1:$E$21,3,FALSE)</f>
        <v>South</v>
      </c>
    </row>
    <row r="1782" spans="1:15" x14ac:dyDescent="0.3">
      <c r="A1782" t="s">
        <v>3606</v>
      </c>
      <c r="B1782" s="2">
        <v>45758</v>
      </c>
      <c r="C1782" t="s">
        <v>514</v>
      </c>
      <c r="D1782" t="s">
        <v>1553</v>
      </c>
      <c r="E1782" t="s">
        <v>1810</v>
      </c>
      <c r="F1782">
        <v>4</v>
      </c>
      <c r="G1782">
        <f t="shared" si="108"/>
        <v>4</v>
      </c>
      <c r="H1782">
        <v>299.45999999999998</v>
      </c>
      <c r="I1782" s="14">
        <f t="shared" si="109"/>
        <v>299.45999999999998</v>
      </c>
      <c r="J1782">
        <v>0.18</v>
      </c>
      <c r="K1782" s="7">
        <f t="shared" si="110"/>
        <v>0.18</v>
      </c>
      <c r="L1782" t="s">
        <v>1829</v>
      </c>
      <c r="M1782">
        <v>982.22879999999998</v>
      </c>
      <c r="N1782" s="14">
        <f t="shared" si="111"/>
        <v>1197.6599999999999</v>
      </c>
      <c r="O1782" t="str">
        <f>VLOOKUP(E1782,Store_Dim!$A$1:$E$21,3,FALSE)</f>
        <v>East</v>
      </c>
    </row>
    <row r="1783" spans="1:15" x14ac:dyDescent="0.3">
      <c r="A1783" t="s">
        <v>3607</v>
      </c>
      <c r="B1783" s="2">
        <v>45285</v>
      </c>
      <c r="C1783" t="s">
        <v>1411</v>
      </c>
      <c r="D1783" t="s">
        <v>1626</v>
      </c>
      <c r="E1783" t="s">
        <v>1752</v>
      </c>
      <c r="F1783">
        <v>1</v>
      </c>
      <c r="G1783">
        <f t="shared" si="108"/>
        <v>1</v>
      </c>
      <c r="H1783">
        <v>609.29</v>
      </c>
      <c r="I1783" s="14">
        <f t="shared" si="109"/>
        <v>609.29</v>
      </c>
      <c r="J1783">
        <v>0.15</v>
      </c>
      <c r="K1783" s="7">
        <f t="shared" si="110"/>
        <v>0.15</v>
      </c>
      <c r="L1783" t="s">
        <v>1824</v>
      </c>
      <c r="M1783">
        <v>517.89649999999995</v>
      </c>
      <c r="N1783" s="14">
        <f t="shared" si="111"/>
        <v>609.14</v>
      </c>
      <c r="O1783" t="str">
        <f>VLOOKUP(E1783,Store_Dim!$A$1:$E$21,3,FALSE)</f>
        <v>East</v>
      </c>
    </row>
    <row r="1784" spans="1:15" x14ac:dyDescent="0.3">
      <c r="A1784" t="s">
        <v>3608</v>
      </c>
      <c r="B1784" s="2">
        <v>45656</v>
      </c>
      <c r="C1784" t="s">
        <v>360</v>
      </c>
      <c r="D1784" t="s">
        <v>1549</v>
      </c>
      <c r="E1784" t="s">
        <v>1782</v>
      </c>
      <c r="F1784">
        <v>1</v>
      </c>
      <c r="G1784">
        <f t="shared" si="108"/>
        <v>1</v>
      </c>
      <c r="H1784">
        <v>213.74</v>
      </c>
      <c r="I1784" s="14">
        <f t="shared" si="109"/>
        <v>213.74</v>
      </c>
      <c r="J1784">
        <v>7.0000000000000007E-2</v>
      </c>
      <c r="K1784" s="7">
        <f t="shared" si="110"/>
        <v>7.0000000000000007E-2</v>
      </c>
      <c r="L1784" t="s">
        <v>1829</v>
      </c>
      <c r="M1784">
        <v>198.7782</v>
      </c>
      <c r="N1784" s="14">
        <f t="shared" si="111"/>
        <v>213.67000000000002</v>
      </c>
      <c r="O1784" t="str">
        <f>VLOOKUP(E1784,Store_Dim!$A$1:$E$21,3,FALSE)</f>
        <v>West</v>
      </c>
    </row>
    <row r="1785" spans="1:15" x14ac:dyDescent="0.3">
      <c r="A1785" t="s">
        <v>3609</v>
      </c>
      <c r="B1785" s="2">
        <v>45718</v>
      </c>
      <c r="C1785" t="s">
        <v>514</v>
      </c>
      <c r="D1785" t="s">
        <v>1658</v>
      </c>
      <c r="E1785" t="s">
        <v>1804</v>
      </c>
      <c r="F1785">
        <v>4</v>
      </c>
      <c r="G1785">
        <f t="shared" si="108"/>
        <v>4</v>
      </c>
      <c r="H1785">
        <v>613.16999999999996</v>
      </c>
      <c r="I1785" s="14">
        <f t="shared" si="109"/>
        <v>613.16999999999996</v>
      </c>
      <c r="J1785">
        <v>0.26</v>
      </c>
      <c r="K1785" s="7">
        <f t="shared" si="110"/>
        <v>0.26</v>
      </c>
      <c r="L1785" t="s">
        <v>1824</v>
      </c>
      <c r="M1785">
        <v>1814.9831999999999</v>
      </c>
      <c r="N1785" s="14">
        <f t="shared" si="111"/>
        <v>2452.4199999999996</v>
      </c>
      <c r="O1785" t="str">
        <f>VLOOKUP(E1785,Store_Dim!$A$1:$E$21,3,FALSE)</f>
        <v>West</v>
      </c>
    </row>
    <row r="1786" spans="1:15" x14ac:dyDescent="0.3">
      <c r="A1786" t="s">
        <v>3610</v>
      </c>
      <c r="B1786" s="2">
        <v>45293</v>
      </c>
      <c r="C1786" t="s">
        <v>1118</v>
      </c>
      <c r="D1786" t="s">
        <v>1666</v>
      </c>
      <c r="E1786" t="s">
        <v>1792</v>
      </c>
      <c r="F1786">
        <v>2</v>
      </c>
      <c r="G1786">
        <f t="shared" si="108"/>
        <v>2</v>
      </c>
      <c r="H1786">
        <v>687.36</v>
      </c>
      <c r="I1786" s="14">
        <f t="shared" si="109"/>
        <v>687.36</v>
      </c>
      <c r="J1786">
        <v>7.0000000000000007E-2</v>
      </c>
      <c r="K1786" s="7">
        <f t="shared" si="110"/>
        <v>7.0000000000000007E-2</v>
      </c>
      <c r="L1786" t="s">
        <v>1829</v>
      </c>
      <c r="M1786">
        <v>1278.4896000000001</v>
      </c>
      <c r="N1786" s="14">
        <f t="shared" si="111"/>
        <v>1374.65</v>
      </c>
      <c r="O1786" t="str">
        <f>VLOOKUP(E1786,Store_Dim!$A$1:$E$21,3,FALSE)</f>
        <v>South</v>
      </c>
    </row>
    <row r="1787" spans="1:15" x14ac:dyDescent="0.3">
      <c r="A1787" t="s">
        <v>3611</v>
      </c>
      <c r="B1787" s="2">
        <v>45915</v>
      </c>
      <c r="C1787" t="s">
        <v>1026</v>
      </c>
      <c r="D1787" t="s">
        <v>1682</v>
      </c>
      <c r="E1787" t="s">
        <v>1797</v>
      </c>
      <c r="F1787">
        <v>3</v>
      </c>
      <c r="G1787">
        <f t="shared" si="108"/>
        <v>3</v>
      </c>
      <c r="H1787">
        <v>115.39</v>
      </c>
      <c r="I1787" s="14">
        <f t="shared" si="109"/>
        <v>115.39</v>
      </c>
      <c r="J1787">
        <v>0.02</v>
      </c>
      <c r="K1787" s="7">
        <f t="shared" si="110"/>
        <v>0.02</v>
      </c>
      <c r="L1787" t="s">
        <v>1826</v>
      </c>
      <c r="M1787">
        <v>339.2466</v>
      </c>
      <c r="N1787" s="14">
        <f t="shared" si="111"/>
        <v>346.15000000000003</v>
      </c>
      <c r="O1787" t="str">
        <f>VLOOKUP(E1787,Store_Dim!$A$1:$E$21,3,FALSE)</f>
        <v>East</v>
      </c>
    </row>
    <row r="1788" spans="1:15" x14ac:dyDescent="0.3">
      <c r="A1788" t="s">
        <v>3612</v>
      </c>
      <c r="B1788" s="2">
        <v>45359</v>
      </c>
      <c r="C1788" t="s">
        <v>592</v>
      </c>
      <c r="D1788" t="s">
        <v>1596</v>
      </c>
      <c r="E1788" t="s">
        <v>1794</v>
      </c>
      <c r="F1788">
        <v>2</v>
      </c>
      <c r="G1788">
        <f t="shared" si="108"/>
        <v>2</v>
      </c>
      <c r="H1788">
        <v>722.06</v>
      </c>
      <c r="I1788" s="14">
        <f t="shared" si="109"/>
        <v>722.06</v>
      </c>
      <c r="J1788">
        <v>7.0000000000000007E-2</v>
      </c>
      <c r="K1788" s="7">
        <f t="shared" si="110"/>
        <v>7.0000000000000007E-2</v>
      </c>
      <c r="L1788" t="s">
        <v>1824</v>
      </c>
      <c r="M1788">
        <v>1343.0316</v>
      </c>
      <c r="N1788" s="14">
        <f t="shared" si="111"/>
        <v>1444.05</v>
      </c>
      <c r="O1788" t="str">
        <f>VLOOKUP(E1788,Store_Dim!$A$1:$E$21,3,FALSE)</f>
        <v>North</v>
      </c>
    </row>
    <row r="1789" spans="1:15" x14ac:dyDescent="0.3">
      <c r="A1789" t="s">
        <v>3613</v>
      </c>
      <c r="B1789" s="2">
        <v>45652</v>
      </c>
      <c r="C1789" t="s">
        <v>1319</v>
      </c>
      <c r="D1789" t="s">
        <v>1560</v>
      </c>
      <c r="E1789" t="s">
        <v>1801</v>
      </c>
      <c r="F1789">
        <v>1</v>
      </c>
      <c r="G1789">
        <f t="shared" si="108"/>
        <v>1</v>
      </c>
      <c r="H1789">
        <v>384.57</v>
      </c>
      <c r="I1789" s="14">
        <f t="shared" si="109"/>
        <v>384.57</v>
      </c>
      <c r="J1789">
        <v>0.06</v>
      </c>
      <c r="K1789" s="7">
        <f t="shared" si="110"/>
        <v>0.06</v>
      </c>
      <c r="L1789" t="s">
        <v>1826</v>
      </c>
      <c r="M1789">
        <v>361.49579999999997</v>
      </c>
      <c r="N1789" s="14">
        <f t="shared" si="111"/>
        <v>384.51</v>
      </c>
      <c r="O1789" t="str">
        <f>VLOOKUP(E1789,Store_Dim!$A$1:$E$21,3,FALSE)</f>
        <v>North</v>
      </c>
    </row>
    <row r="1790" spans="1:15" x14ac:dyDescent="0.3">
      <c r="A1790" t="s">
        <v>3614</v>
      </c>
      <c r="B1790" s="2">
        <v>45735</v>
      </c>
      <c r="C1790" t="s">
        <v>684</v>
      </c>
      <c r="D1790" t="s">
        <v>1562</v>
      </c>
      <c r="E1790" t="s">
        <v>1797</v>
      </c>
      <c r="F1790">
        <v>2</v>
      </c>
      <c r="G1790">
        <f t="shared" si="108"/>
        <v>2</v>
      </c>
      <c r="H1790">
        <v>194.09</v>
      </c>
      <c r="I1790" s="14">
        <f t="shared" si="109"/>
        <v>194.09</v>
      </c>
      <c r="J1790">
        <v>0.18</v>
      </c>
      <c r="K1790" s="7">
        <f t="shared" si="110"/>
        <v>0.18</v>
      </c>
      <c r="L1790" t="s">
        <v>1826</v>
      </c>
      <c r="M1790">
        <v>318.30759999999998</v>
      </c>
      <c r="N1790" s="14">
        <f t="shared" si="111"/>
        <v>388</v>
      </c>
      <c r="O1790" t="str">
        <f>VLOOKUP(E1790,Store_Dim!$A$1:$E$21,3,FALSE)</f>
        <v>East</v>
      </c>
    </row>
    <row r="1791" spans="1:15" x14ac:dyDescent="0.3">
      <c r="A1791" t="s">
        <v>3615</v>
      </c>
      <c r="B1791" s="2">
        <v>45579</v>
      </c>
      <c r="C1791" t="s">
        <v>571</v>
      </c>
      <c r="D1791" t="s">
        <v>1724</v>
      </c>
      <c r="E1791" t="s">
        <v>1766</v>
      </c>
      <c r="F1791">
        <v>2</v>
      </c>
      <c r="G1791">
        <f t="shared" si="108"/>
        <v>2</v>
      </c>
      <c r="H1791">
        <v>403.91</v>
      </c>
      <c r="I1791" s="14">
        <f t="shared" si="109"/>
        <v>403.91</v>
      </c>
      <c r="J1791">
        <v>7.0000000000000007E-2</v>
      </c>
      <c r="K1791" s="7">
        <f t="shared" si="110"/>
        <v>7.0000000000000007E-2</v>
      </c>
      <c r="L1791" t="s">
        <v>1824</v>
      </c>
      <c r="M1791">
        <v>751.27260000000001</v>
      </c>
      <c r="N1791" s="14">
        <f t="shared" si="111"/>
        <v>807.75</v>
      </c>
      <c r="O1791" t="str">
        <f>VLOOKUP(E1791,Store_Dim!$A$1:$E$21,3,FALSE)</f>
        <v>North</v>
      </c>
    </row>
    <row r="1792" spans="1:15" x14ac:dyDescent="0.3">
      <c r="A1792" t="s">
        <v>3616</v>
      </c>
      <c r="B1792" s="2">
        <v>45721</v>
      </c>
      <c r="C1792" t="s">
        <v>278</v>
      </c>
      <c r="D1792" t="s">
        <v>1582</v>
      </c>
      <c r="E1792" t="s">
        <v>1799</v>
      </c>
      <c r="F1792">
        <v>1</v>
      </c>
      <c r="G1792">
        <f t="shared" si="108"/>
        <v>1</v>
      </c>
      <c r="H1792">
        <v>878.69</v>
      </c>
      <c r="I1792" s="14">
        <f t="shared" si="109"/>
        <v>878.69</v>
      </c>
      <c r="J1792">
        <v>0.3</v>
      </c>
      <c r="K1792" s="7">
        <f t="shared" si="110"/>
        <v>0.3</v>
      </c>
      <c r="L1792" t="s">
        <v>1826</v>
      </c>
      <c r="M1792">
        <v>615.08299999999997</v>
      </c>
      <c r="N1792" s="14">
        <f t="shared" si="111"/>
        <v>878.3900000000001</v>
      </c>
      <c r="O1792" t="str">
        <f>VLOOKUP(E1792,Store_Dim!$A$1:$E$21,3,FALSE)</f>
        <v>South</v>
      </c>
    </row>
    <row r="1793" spans="1:15" x14ac:dyDescent="0.3">
      <c r="A1793" t="s">
        <v>3617</v>
      </c>
      <c r="B1793" s="2">
        <v>45446</v>
      </c>
      <c r="C1793" t="s">
        <v>1190</v>
      </c>
      <c r="D1793" t="s">
        <v>1614</v>
      </c>
      <c r="E1793" t="s">
        <v>1801</v>
      </c>
      <c r="F1793">
        <v>1</v>
      </c>
      <c r="G1793">
        <f t="shared" si="108"/>
        <v>1</v>
      </c>
      <c r="H1793">
        <v>161.16999999999999</v>
      </c>
      <c r="I1793" s="14">
        <f t="shared" si="109"/>
        <v>161.16999999999999</v>
      </c>
      <c r="J1793">
        <v>0.05</v>
      </c>
      <c r="K1793" s="7">
        <f t="shared" si="110"/>
        <v>0.05</v>
      </c>
      <c r="L1793" t="s">
        <v>1824</v>
      </c>
      <c r="M1793">
        <v>153.11150000000001</v>
      </c>
      <c r="N1793" s="14">
        <f t="shared" si="111"/>
        <v>161.11999999999998</v>
      </c>
      <c r="O1793" t="str">
        <f>VLOOKUP(E1793,Store_Dim!$A$1:$E$21,3,FALSE)</f>
        <v>North</v>
      </c>
    </row>
    <row r="1794" spans="1:15" x14ac:dyDescent="0.3">
      <c r="A1794" t="s">
        <v>3618</v>
      </c>
      <c r="B1794" s="2">
        <v>45387</v>
      </c>
      <c r="C1794" t="s">
        <v>696</v>
      </c>
      <c r="D1794" t="s">
        <v>1694</v>
      </c>
      <c r="E1794" t="s">
        <v>1799</v>
      </c>
      <c r="F1794">
        <v>2</v>
      </c>
      <c r="G1794">
        <f t="shared" si="108"/>
        <v>2</v>
      </c>
      <c r="H1794">
        <v>720.15</v>
      </c>
      <c r="I1794" s="14">
        <f t="shared" si="109"/>
        <v>720.15</v>
      </c>
      <c r="J1794">
        <v>0.22</v>
      </c>
      <c r="K1794" s="7">
        <f t="shared" si="110"/>
        <v>0.22</v>
      </c>
      <c r="L1794" t="s">
        <v>1829</v>
      </c>
      <c r="M1794">
        <v>1123.434</v>
      </c>
      <c r="N1794" s="14">
        <f t="shared" si="111"/>
        <v>1440.08</v>
      </c>
      <c r="O1794" t="str">
        <f>VLOOKUP(E1794,Store_Dim!$A$1:$E$21,3,FALSE)</f>
        <v>South</v>
      </c>
    </row>
    <row r="1795" spans="1:15" x14ac:dyDescent="0.3">
      <c r="A1795" t="s">
        <v>3619</v>
      </c>
      <c r="B1795" s="2">
        <v>45222</v>
      </c>
      <c r="C1795" t="s">
        <v>1089</v>
      </c>
      <c r="D1795" t="s">
        <v>1600</v>
      </c>
      <c r="E1795" t="s">
        <v>1782</v>
      </c>
      <c r="F1795">
        <v>1</v>
      </c>
      <c r="G1795">
        <f t="shared" ref="G1795:G1858" si="112">IF(F1795="",1,F1795)</f>
        <v>1</v>
      </c>
      <c r="H1795">
        <v>361.8</v>
      </c>
      <c r="I1795" s="14">
        <f t="shared" ref="I1795:I1858" si="113">IF(ISBLANK(H1795),AVERAGE($H$2:$H$2001),H1795)</f>
        <v>361.8</v>
      </c>
      <c r="J1795">
        <v>0.02</v>
      </c>
      <c r="K1795" s="7">
        <f t="shared" ref="K1795:K1858" si="114">IF(ISBLANK(J1795),AVERAGE($J$2:$J$2001),J1795)</f>
        <v>0.02</v>
      </c>
      <c r="L1795" t="s">
        <v>1829</v>
      </c>
      <c r="M1795">
        <v>354.56400000000002</v>
      </c>
      <c r="N1795" s="14">
        <f t="shared" ref="N1795:N1858" si="115">(I1795*G1795)-J1795</f>
        <v>361.78000000000003</v>
      </c>
      <c r="O1795" t="str">
        <f>VLOOKUP(E1795,Store_Dim!$A$1:$E$21,3,FALSE)</f>
        <v>West</v>
      </c>
    </row>
    <row r="1796" spans="1:15" x14ac:dyDescent="0.3">
      <c r="A1796" t="s">
        <v>3620</v>
      </c>
      <c r="B1796" s="2">
        <v>45402</v>
      </c>
      <c r="C1796" t="s">
        <v>740</v>
      </c>
      <c r="D1796" t="s">
        <v>1738</v>
      </c>
      <c r="E1796" t="s">
        <v>1776</v>
      </c>
      <c r="F1796">
        <v>1</v>
      </c>
      <c r="G1796">
        <f t="shared" si="112"/>
        <v>1</v>
      </c>
      <c r="H1796">
        <v>779.84</v>
      </c>
      <c r="I1796" s="14">
        <f t="shared" si="113"/>
        <v>779.84</v>
      </c>
      <c r="J1796">
        <v>0.28999999999999998</v>
      </c>
      <c r="K1796" s="7">
        <f t="shared" si="114"/>
        <v>0.28999999999999998</v>
      </c>
      <c r="L1796" t="s">
        <v>1826</v>
      </c>
      <c r="M1796">
        <v>553.68640000000005</v>
      </c>
      <c r="N1796" s="14">
        <f t="shared" si="115"/>
        <v>779.55000000000007</v>
      </c>
      <c r="O1796" t="str">
        <f>VLOOKUP(E1796,Store_Dim!$A$1:$E$21,3,FALSE)</f>
        <v>East</v>
      </c>
    </row>
    <row r="1797" spans="1:15" x14ac:dyDescent="0.3">
      <c r="A1797" t="s">
        <v>3621</v>
      </c>
      <c r="B1797" s="2">
        <v>45455</v>
      </c>
      <c r="C1797" t="s">
        <v>27</v>
      </c>
      <c r="D1797" t="s">
        <v>1740</v>
      </c>
      <c r="E1797" t="s">
        <v>1769</v>
      </c>
      <c r="F1797">
        <v>2</v>
      </c>
      <c r="G1797">
        <f t="shared" si="112"/>
        <v>2</v>
      </c>
      <c r="H1797">
        <v>649.89</v>
      </c>
      <c r="I1797" s="14">
        <f t="shared" si="113"/>
        <v>649.89</v>
      </c>
      <c r="J1797">
        <v>0.17</v>
      </c>
      <c r="K1797" s="7">
        <f t="shared" si="114"/>
        <v>0.17</v>
      </c>
      <c r="L1797" t="s">
        <v>1829</v>
      </c>
      <c r="M1797">
        <v>1078.8173999999999</v>
      </c>
      <c r="N1797" s="14">
        <f t="shared" si="115"/>
        <v>1299.6099999999999</v>
      </c>
      <c r="O1797" t="str">
        <f>VLOOKUP(E1797,Store_Dim!$A$1:$E$21,3,FALSE)</f>
        <v>South</v>
      </c>
    </row>
    <row r="1798" spans="1:15" x14ac:dyDescent="0.3">
      <c r="A1798" t="s">
        <v>3622</v>
      </c>
      <c r="B1798" s="2">
        <v>45877</v>
      </c>
      <c r="C1798" t="s">
        <v>666</v>
      </c>
      <c r="D1798" t="s">
        <v>1654</v>
      </c>
      <c r="E1798" t="s">
        <v>1776</v>
      </c>
      <c r="F1798">
        <v>1</v>
      </c>
      <c r="G1798">
        <f t="shared" si="112"/>
        <v>1</v>
      </c>
      <c r="H1798">
        <v>952.73</v>
      </c>
      <c r="I1798" s="14">
        <f t="shared" si="113"/>
        <v>952.73</v>
      </c>
      <c r="J1798">
        <v>0.17</v>
      </c>
      <c r="K1798" s="7">
        <f t="shared" si="114"/>
        <v>0.17</v>
      </c>
      <c r="L1798" t="s">
        <v>1824</v>
      </c>
      <c r="M1798">
        <v>790.76589999999999</v>
      </c>
      <c r="N1798" s="14">
        <f t="shared" si="115"/>
        <v>952.56000000000006</v>
      </c>
      <c r="O1798" t="str">
        <f>VLOOKUP(E1798,Store_Dim!$A$1:$E$21,3,FALSE)</f>
        <v>East</v>
      </c>
    </row>
    <row r="1799" spans="1:15" x14ac:dyDescent="0.3">
      <c r="A1799" t="s">
        <v>3623</v>
      </c>
      <c r="B1799" s="2">
        <v>45875</v>
      </c>
      <c r="C1799" t="s">
        <v>304</v>
      </c>
      <c r="D1799" t="s">
        <v>1746</v>
      </c>
      <c r="E1799" t="s">
        <v>1804</v>
      </c>
      <c r="F1799">
        <v>4</v>
      </c>
      <c r="G1799">
        <f t="shared" si="112"/>
        <v>4</v>
      </c>
      <c r="H1799">
        <v>820.78</v>
      </c>
      <c r="I1799" s="14">
        <f t="shared" si="113"/>
        <v>820.78</v>
      </c>
      <c r="J1799">
        <v>0.25</v>
      </c>
      <c r="K1799" s="7">
        <f t="shared" si="114"/>
        <v>0.25</v>
      </c>
      <c r="L1799" t="s">
        <v>1824</v>
      </c>
      <c r="M1799">
        <v>2462.34</v>
      </c>
      <c r="N1799" s="14">
        <f t="shared" si="115"/>
        <v>3282.87</v>
      </c>
      <c r="O1799" t="str">
        <f>VLOOKUP(E1799,Store_Dim!$A$1:$E$21,3,FALSE)</f>
        <v>West</v>
      </c>
    </row>
    <row r="1800" spans="1:15" x14ac:dyDescent="0.3">
      <c r="A1800" t="s">
        <v>3624</v>
      </c>
      <c r="B1800" s="2">
        <v>45592</v>
      </c>
      <c r="C1800" t="s">
        <v>1074</v>
      </c>
      <c r="D1800" t="s">
        <v>1624</v>
      </c>
      <c r="E1800" t="s">
        <v>1766</v>
      </c>
      <c r="F1800">
        <v>4</v>
      </c>
      <c r="G1800">
        <f t="shared" si="112"/>
        <v>4</v>
      </c>
      <c r="H1800">
        <v>247.55</v>
      </c>
      <c r="I1800" s="14">
        <f t="shared" si="113"/>
        <v>247.55</v>
      </c>
      <c r="J1800">
        <v>0.05</v>
      </c>
      <c r="K1800" s="7">
        <f t="shared" si="114"/>
        <v>0.05</v>
      </c>
      <c r="L1800" t="s">
        <v>1824</v>
      </c>
      <c r="M1800">
        <v>940.69</v>
      </c>
      <c r="N1800" s="14">
        <f t="shared" si="115"/>
        <v>990.15000000000009</v>
      </c>
      <c r="O1800" t="str">
        <f>VLOOKUP(E1800,Store_Dim!$A$1:$E$21,3,FALSE)</f>
        <v>North</v>
      </c>
    </row>
    <row r="1801" spans="1:15" x14ac:dyDescent="0.3">
      <c r="A1801" t="s">
        <v>3625</v>
      </c>
      <c r="B1801" s="2">
        <v>45369</v>
      </c>
      <c r="C1801" t="s">
        <v>732</v>
      </c>
      <c r="D1801" t="s">
        <v>1746</v>
      </c>
      <c r="E1801" t="s">
        <v>1782</v>
      </c>
      <c r="F1801">
        <v>3</v>
      </c>
      <c r="G1801">
        <f t="shared" si="112"/>
        <v>3</v>
      </c>
      <c r="H1801">
        <v>561.44000000000005</v>
      </c>
      <c r="I1801" s="14">
        <f t="shared" si="113"/>
        <v>561.44000000000005</v>
      </c>
      <c r="J1801">
        <v>0.2</v>
      </c>
      <c r="K1801" s="7">
        <f t="shared" si="114"/>
        <v>0.2</v>
      </c>
      <c r="L1801" t="s">
        <v>1829</v>
      </c>
      <c r="M1801">
        <v>1347.4559999999999</v>
      </c>
      <c r="N1801" s="14">
        <f t="shared" si="115"/>
        <v>1684.1200000000001</v>
      </c>
      <c r="O1801" t="str">
        <f>VLOOKUP(E1801,Store_Dim!$A$1:$E$21,3,FALSE)</f>
        <v>West</v>
      </c>
    </row>
    <row r="1802" spans="1:15" x14ac:dyDescent="0.3">
      <c r="A1802" t="s">
        <v>3626</v>
      </c>
      <c r="B1802" s="2">
        <v>45249</v>
      </c>
      <c r="C1802" t="s">
        <v>893</v>
      </c>
      <c r="D1802" t="s">
        <v>1692</v>
      </c>
      <c r="E1802" t="s">
        <v>1782</v>
      </c>
      <c r="F1802">
        <v>4</v>
      </c>
      <c r="G1802">
        <f t="shared" si="112"/>
        <v>4</v>
      </c>
      <c r="H1802">
        <v>214.37</v>
      </c>
      <c r="I1802" s="14">
        <f t="shared" si="113"/>
        <v>214.37</v>
      </c>
      <c r="J1802">
        <v>0.11</v>
      </c>
      <c r="K1802" s="7">
        <f t="shared" si="114"/>
        <v>0.11</v>
      </c>
      <c r="L1802" t="s">
        <v>1829</v>
      </c>
      <c r="M1802">
        <v>763.15719999999999</v>
      </c>
      <c r="N1802" s="14">
        <f t="shared" si="115"/>
        <v>857.37</v>
      </c>
      <c r="O1802" t="str">
        <f>VLOOKUP(E1802,Store_Dim!$A$1:$E$21,3,FALSE)</f>
        <v>West</v>
      </c>
    </row>
    <row r="1803" spans="1:15" x14ac:dyDescent="0.3">
      <c r="A1803" t="s">
        <v>3627</v>
      </c>
      <c r="B1803" s="2">
        <v>45741</v>
      </c>
      <c r="C1803" t="s">
        <v>1295</v>
      </c>
      <c r="D1803" t="s">
        <v>1582</v>
      </c>
      <c r="E1803" t="s">
        <v>1804</v>
      </c>
      <c r="F1803">
        <v>3</v>
      </c>
      <c r="G1803">
        <f t="shared" si="112"/>
        <v>3</v>
      </c>
      <c r="H1803">
        <v>123.74</v>
      </c>
      <c r="I1803" s="14">
        <f t="shared" si="113"/>
        <v>123.74</v>
      </c>
      <c r="J1803">
        <v>0.23</v>
      </c>
      <c r="K1803" s="7">
        <f t="shared" si="114"/>
        <v>0.23</v>
      </c>
      <c r="L1803" t="s">
        <v>1826</v>
      </c>
      <c r="M1803">
        <v>285.83940000000001</v>
      </c>
      <c r="N1803" s="14">
        <f t="shared" si="115"/>
        <v>370.98999999999995</v>
      </c>
      <c r="O1803" t="str">
        <f>VLOOKUP(E1803,Store_Dim!$A$1:$E$21,3,FALSE)</f>
        <v>West</v>
      </c>
    </row>
    <row r="1804" spans="1:15" x14ac:dyDescent="0.3">
      <c r="A1804" t="s">
        <v>3628</v>
      </c>
      <c r="B1804" s="2">
        <v>45427</v>
      </c>
      <c r="C1804" t="s">
        <v>63</v>
      </c>
      <c r="D1804" t="s">
        <v>1682</v>
      </c>
      <c r="E1804" t="s">
        <v>1792</v>
      </c>
      <c r="F1804">
        <v>4</v>
      </c>
      <c r="G1804">
        <f t="shared" si="112"/>
        <v>4</v>
      </c>
      <c r="H1804">
        <v>645.71</v>
      </c>
      <c r="I1804" s="14">
        <f t="shared" si="113"/>
        <v>645.71</v>
      </c>
      <c r="J1804">
        <v>0.1</v>
      </c>
      <c r="K1804" s="7">
        <f t="shared" si="114"/>
        <v>0.1</v>
      </c>
      <c r="L1804" t="s">
        <v>1826</v>
      </c>
      <c r="M1804">
        <v>2324.556</v>
      </c>
      <c r="N1804" s="14">
        <f t="shared" si="115"/>
        <v>2582.7400000000002</v>
      </c>
      <c r="O1804" t="str">
        <f>VLOOKUP(E1804,Store_Dim!$A$1:$E$21,3,FALSE)</f>
        <v>South</v>
      </c>
    </row>
    <row r="1805" spans="1:15" x14ac:dyDescent="0.3">
      <c r="A1805" t="s">
        <v>3629</v>
      </c>
      <c r="B1805" s="2">
        <v>45736</v>
      </c>
      <c r="C1805" t="s">
        <v>134</v>
      </c>
      <c r="D1805" t="s">
        <v>1590</v>
      </c>
      <c r="E1805" t="s">
        <v>1794</v>
      </c>
      <c r="F1805">
        <v>3</v>
      </c>
      <c r="G1805">
        <f t="shared" si="112"/>
        <v>3</v>
      </c>
      <c r="H1805">
        <v>587.12</v>
      </c>
      <c r="I1805" s="14">
        <f t="shared" si="113"/>
        <v>587.12</v>
      </c>
      <c r="J1805">
        <v>0.3</v>
      </c>
      <c r="K1805" s="7">
        <f t="shared" si="114"/>
        <v>0.3</v>
      </c>
      <c r="L1805" t="s">
        <v>1824</v>
      </c>
      <c r="M1805">
        <v>1232.952</v>
      </c>
      <c r="N1805" s="14">
        <f t="shared" si="115"/>
        <v>1761.0600000000002</v>
      </c>
      <c r="O1805" t="str">
        <f>VLOOKUP(E1805,Store_Dim!$A$1:$E$21,3,FALSE)</f>
        <v>North</v>
      </c>
    </row>
    <row r="1806" spans="1:15" x14ac:dyDescent="0.3">
      <c r="A1806" t="s">
        <v>3630</v>
      </c>
      <c r="B1806" s="2">
        <v>45941</v>
      </c>
      <c r="C1806" t="s">
        <v>773</v>
      </c>
      <c r="D1806" t="s">
        <v>1598</v>
      </c>
      <c r="E1806" t="s">
        <v>1810</v>
      </c>
      <c r="F1806">
        <v>1</v>
      </c>
      <c r="G1806">
        <f t="shared" si="112"/>
        <v>1</v>
      </c>
      <c r="H1806">
        <v>401.18</v>
      </c>
      <c r="I1806" s="14">
        <f t="shared" si="113"/>
        <v>401.18</v>
      </c>
      <c r="J1806">
        <v>0.15</v>
      </c>
      <c r="K1806" s="7">
        <f t="shared" si="114"/>
        <v>0.15</v>
      </c>
      <c r="L1806" t="s">
        <v>1829</v>
      </c>
      <c r="M1806">
        <v>341.00299999999999</v>
      </c>
      <c r="N1806" s="14">
        <f t="shared" si="115"/>
        <v>401.03000000000003</v>
      </c>
      <c r="O1806" t="str">
        <f>VLOOKUP(E1806,Store_Dim!$A$1:$E$21,3,FALSE)</f>
        <v>East</v>
      </c>
    </row>
    <row r="1807" spans="1:15" x14ac:dyDescent="0.3">
      <c r="A1807" t="s">
        <v>3631</v>
      </c>
      <c r="B1807" s="2">
        <v>45486</v>
      </c>
      <c r="C1807" t="s">
        <v>1145</v>
      </c>
      <c r="D1807" t="s">
        <v>1664</v>
      </c>
      <c r="E1807" t="s">
        <v>1810</v>
      </c>
      <c r="F1807">
        <v>3</v>
      </c>
      <c r="G1807">
        <f t="shared" si="112"/>
        <v>3</v>
      </c>
      <c r="H1807">
        <v>658.33</v>
      </c>
      <c r="I1807" s="14">
        <f t="shared" si="113"/>
        <v>658.33</v>
      </c>
      <c r="J1807">
        <v>0.12</v>
      </c>
      <c r="K1807" s="7">
        <f t="shared" si="114"/>
        <v>0.12</v>
      </c>
      <c r="L1807" t="s">
        <v>1829</v>
      </c>
      <c r="M1807">
        <v>1737.9911999999999</v>
      </c>
      <c r="N1807" s="14">
        <f t="shared" si="115"/>
        <v>1974.8700000000003</v>
      </c>
      <c r="O1807" t="str">
        <f>VLOOKUP(E1807,Store_Dim!$A$1:$E$21,3,FALSE)</f>
        <v>East</v>
      </c>
    </row>
    <row r="1808" spans="1:15" x14ac:dyDescent="0.3">
      <c r="A1808" t="s">
        <v>3632</v>
      </c>
      <c r="B1808" s="2">
        <v>45474</v>
      </c>
      <c r="C1808" t="s">
        <v>657</v>
      </c>
      <c r="D1808" t="s">
        <v>1646</v>
      </c>
      <c r="E1808" t="s">
        <v>1792</v>
      </c>
      <c r="F1808">
        <v>4</v>
      </c>
      <c r="G1808">
        <f t="shared" si="112"/>
        <v>4</v>
      </c>
      <c r="H1808">
        <v>450.3</v>
      </c>
      <c r="I1808" s="14">
        <f t="shared" si="113"/>
        <v>450.3</v>
      </c>
      <c r="J1808">
        <v>0.02</v>
      </c>
      <c r="K1808" s="7">
        <f t="shared" si="114"/>
        <v>0.02</v>
      </c>
      <c r="L1808" t="s">
        <v>1824</v>
      </c>
      <c r="M1808">
        <v>1765.1759999999999</v>
      </c>
      <c r="N1808" s="14">
        <f t="shared" si="115"/>
        <v>1801.18</v>
      </c>
      <c r="O1808" t="str">
        <f>VLOOKUP(E1808,Store_Dim!$A$1:$E$21,3,FALSE)</f>
        <v>South</v>
      </c>
    </row>
    <row r="1809" spans="1:15" x14ac:dyDescent="0.3">
      <c r="A1809" t="s">
        <v>3633</v>
      </c>
      <c r="B1809" s="2">
        <v>45757</v>
      </c>
      <c r="C1809" t="s">
        <v>490</v>
      </c>
      <c r="D1809" t="s">
        <v>1736</v>
      </c>
      <c r="E1809" t="s">
        <v>1789</v>
      </c>
      <c r="F1809">
        <v>4</v>
      </c>
      <c r="G1809">
        <f t="shared" si="112"/>
        <v>4</v>
      </c>
      <c r="H1809">
        <v>33.630000000000003</v>
      </c>
      <c r="I1809" s="14">
        <f t="shared" si="113"/>
        <v>33.630000000000003</v>
      </c>
      <c r="J1809">
        <v>0.05</v>
      </c>
      <c r="K1809" s="7">
        <f t="shared" si="114"/>
        <v>0.05</v>
      </c>
      <c r="L1809" t="s">
        <v>1824</v>
      </c>
      <c r="M1809">
        <v>127.794</v>
      </c>
      <c r="N1809" s="14">
        <f t="shared" si="115"/>
        <v>134.47</v>
      </c>
      <c r="O1809" t="str">
        <f>VLOOKUP(E1809,Store_Dim!$A$1:$E$21,3,FALSE)</f>
        <v>East</v>
      </c>
    </row>
    <row r="1810" spans="1:15" x14ac:dyDescent="0.3">
      <c r="A1810" t="s">
        <v>3634</v>
      </c>
      <c r="B1810" s="2">
        <v>45475</v>
      </c>
      <c r="C1810" t="s">
        <v>141</v>
      </c>
      <c r="D1810" t="s">
        <v>1580</v>
      </c>
      <c r="E1810" t="s">
        <v>1752</v>
      </c>
      <c r="F1810">
        <v>3</v>
      </c>
      <c r="G1810">
        <f t="shared" si="112"/>
        <v>3</v>
      </c>
      <c r="H1810">
        <v>168.89</v>
      </c>
      <c r="I1810" s="14">
        <f t="shared" si="113"/>
        <v>168.89</v>
      </c>
      <c r="J1810">
        <v>0.03</v>
      </c>
      <c r="K1810" s="7">
        <f t="shared" si="114"/>
        <v>0.03</v>
      </c>
      <c r="L1810" t="s">
        <v>1829</v>
      </c>
      <c r="M1810">
        <v>491.46989999999988</v>
      </c>
      <c r="N1810" s="14">
        <f t="shared" si="115"/>
        <v>506.64</v>
      </c>
      <c r="O1810" t="str">
        <f>VLOOKUP(E1810,Store_Dim!$A$1:$E$21,3,FALSE)</f>
        <v>East</v>
      </c>
    </row>
    <row r="1811" spans="1:15" x14ac:dyDescent="0.3">
      <c r="A1811" t="s">
        <v>3635</v>
      </c>
      <c r="B1811" s="2">
        <v>45546</v>
      </c>
      <c r="C1811" t="s">
        <v>341</v>
      </c>
      <c r="D1811" t="s">
        <v>1668</v>
      </c>
      <c r="E1811" t="s">
        <v>1792</v>
      </c>
      <c r="F1811">
        <v>1</v>
      </c>
      <c r="G1811">
        <f t="shared" si="112"/>
        <v>1</v>
      </c>
      <c r="H1811">
        <v>141.85</v>
      </c>
      <c r="I1811" s="14">
        <f t="shared" si="113"/>
        <v>141.85</v>
      </c>
      <c r="J1811">
        <v>0.06</v>
      </c>
      <c r="K1811" s="7">
        <f t="shared" si="114"/>
        <v>0.06</v>
      </c>
      <c r="L1811" t="s">
        <v>1826</v>
      </c>
      <c r="M1811">
        <v>133.339</v>
      </c>
      <c r="N1811" s="14">
        <f t="shared" si="115"/>
        <v>141.79</v>
      </c>
      <c r="O1811" t="str">
        <f>VLOOKUP(E1811,Store_Dim!$A$1:$E$21,3,FALSE)</f>
        <v>South</v>
      </c>
    </row>
    <row r="1812" spans="1:15" x14ac:dyDescent="0.3">
      <c r="A1812" t="s">
        <v>3636</v>
      </c>
      <c r="B1812" s="2">
        <v>45520</v>
      </c>
      <c r="C1812" t="s">
        <v>966</v>
      </c>
      <c r="D1812" t="s">
        <v>1618</v>
      </c>
      <c r="E1812" t="s">
        <v>1779</v>
      </c>
      <c r="F1812">
        <v>1</v>
      </c>
      <c r="G1812">
        <f t="shared" si="112"/>
        <v>1</v>
      </c>
      <c r="H1812">
        <v>617.4</v>
      </c>
      <c r="I1812" s="14">
        <f t="shared" si="113"/>
        <v>617.4</v>
      </c>
      <c r="J1812">
        <v>0.21</v>
      </c>
      <c r="K1812" s="7">
        <f t="shared" si="114"/>
        <v>0.21</v>
      </c>
      <c r="L1812" t="s">
        <v>1824</v>
      </c>
      <c r="M1812">
        <v>487.74599999999998</v>
      </c>
      <c r="N1812" s="14">
        <f t="shared" si="115"/>
        <v>617.18999999999994</v>
      </c>
      <c r="O1812" t="str">
        <f>VLOOKUP(E1812,Store_Dim!$A$1:$E$21,3,FALSE)</f>
        <v>South</v>
      </c>
    </row>
    <row r="1813" spans="1:15" x14ac:dyDescent="0.3">
      <c r="A1813" t="s">
        <v>3637</v>
      </c>
      <c r="B1813" s="2">
        <v>45534</v>
      </c>
      <c r="C1813" t="s">
        <v>496</v>
      </c>
      <c r="D1813" t="s">
        <v>1654</v>
      </c>
      <c r="E1813" t="s">
        <v>1757</v>
      </c>
      <c r="F1813">
        <v>3</v>
      </c>
      <c r="G1813">
        <f t="shared" si="112"/>
        <v>3</v>
      </c>
      <c r="H1813">
        <v>841.47</v>
      </c>
      <c r="I1813" s="14">
        <f t="shared" si="113"/>
        <v>841.47</v>
      </c>
      <c r="J1813">
        <v>0.15</v>
      </c>
      <c r="K1813" s="7">
        <f t="shared" si="114"/>
        <v>0.15</v>
      </c>
      <c r="L1813" t="s">
        <v>1829</v>
      </c>
      <c r="M1813">
        <v>2145.7485000000001</v>
      </c>
      <c r="N1813" s="14">
        <f t="shared" si="115"/>
        <v>2524.2599999999998</v>
      </c>
      <c r="O1813" t="str">
        <f>VLOOKUP(E1813,Store_Dim!$A$1:$E$21,3,FALSE)</f>
        <v>North</v>
      </c>
    </row>
    <row r="1814" spans="1:15" x14ac:dyDescent="0.3">
      <c r="A1814" t="s">
        <v>3638</v>
      </c>
      <c r="B1814" s="2">
        <v>45334</v>
      </c>
      <c r="C1814" t="s">
        <v>221</v>
      </c>
      <c r="D1814" t="s">
        <v>1590</v>
      </c>
      <c r="E1814" t="s">
        <v>1797</v>
      </c>
      <c r="F1814">
        <v>2</v>
      </c>
      <c r="G1814">
        <f t="shared" si="112"/>
        <v>2</v>
      </c>
      <c r="H1814">
        <v>960.41</v>
      </c>
      <c r="I1814" s="14">
        <f t="shared" si="113"/>
        <v>960.41</v>
      </c>
      <c r="J1814">
        <v>0.18</v>
      </c>
      <c r="K1814" s="7">
        <f t="shared" si="114"/>
        <v>0.18</v>
      </c>
      <c r="L1814" t="s">
        <v>1824</v>
      </c>
      <c r="M1814">
        <v>1575.0724</v>
      </c>
      <c r="N1814" s="14">
        <f t="shared" si="115"/>
        <v>1920.6399999999999</v>
      </c>
      <c r="O1814" t="str">
        <f>VLOOKUP(E1814,Store_Dim!$A$1:$E$21,3,FALSE)</f>
        <v>East</v>
      </c>
    </row>
    <row r="1815" spans="1:15" x14ac:dyDescent="0.3">
      <c r="A1815" t="s">
        <v>3639</v>
      </c>
      <c r="B1815" s="2">
        <v>45289</v>
      </c>
      <c r="C1815" t="s">
        <v>1395</v>
      </c>
      <c r="D1815" t="s">
        <v>1698</v>
      </c>
      <c r="E1815" t="s">
        <v>1810</v>
      </c>
      <c r="F1815">
        <v>3</v>
      </c>
      <c r="G1815">
        <f t="shared" si="112"/>
        <v>3</v>
      </c>
      <c r="H1815">
        <v>717.22</v>
      </c>
      <c r="I1815" s="14">
        <f t="shared" si="113"/>
        <v>717.22</v>
      </c>
      <c r="J1815">
        <v>0.24</v>
      </c>
      <c r="K1815" s="7">
        <f t="shared" si="114"/>
        <v>0.24</v>
      </c>
      <c r="L1815" t="s">
        <v>1826</v>
      </c>
      <c r="M1815">
        <v>1635.2616</v>
      </c>
      <c r="N1815" s="14">
        <f t="shared" si="115"/>
        <v>2151.42</v>
      </c>
      <c r="O1815" t="str">
        <f>VLOOKUP(E1815,Store_Dim!$A$1:$E$21,3,FALSE)</f>
        <v>East</v>
      </c>
    </row>
    <row r="1816" spans="1:15" x14ac:dyDescent="0.3">
      <c r="A1816" t="s">
        <v>3640</v>
      </c>
      <c r="B1816" s="2">
        <v>45832</v>
      </c>
      <c r="C1816" t="s">
        <v>402</v>
      </c>
      <c r="D1816" t="s">
        <v>1572</v>
      </c>
      <c r="E1816" t="s">
        <v>1752</v>
      </c>
      <c r="F1816">
        <v>1</v>
      </c>
      <c r="G1816">
        <f t="shared" si="112"/>
        <v>1</v>
      </c>
      <c r="H1816">
        <v>281.83</v>
      </c>
      <c r="I1816" s="14">
        <f t="shared" si="113"/>
        <v>281.83</v>
      </c>
      <c r="J1816">
        <v>0.16</v>
      </c>
      <c r="K1816" s="7">
        <f t="shared" si="114"/>
        <v>0.16</v>
      </c>
      <c r="L1816" t="s">
        <v>1829</v>
      </c>
      <c r="M1816">
        <v>236.7372</v>
      </c>
      <c r="N1816" s="14">
        <f t="shared" si="115"/>
        <v>281.66999999999996</v>
      </c>
      <c r="O1816" t="str">
        <f>VLOOKUP(E1816,Store_Dim!$A$1:$E$21,3,FALSE)</f>
        <v>East</v>
      </c>
    </row>
    <row r="1817" spans="1:15" x14ac:dyDescent="0.3">
      <c r="A1817" t="s">
        <v>3641</v>
      </c>
      <c r="B1817" s="2">
        <v>45400</v>
      </c>
      <c r="C1817" t="s">
        <v>666</v>
      </c>
      <c r="D1817" t="s">
        <v>1666</v>
      </c>
      <c r="E1817" t="s">
        <v>1799</v>
      </c>
      <c r="F1817">
        <v>1</v>
      </c>
      <c r="G1817">
        <f t="shared" si="112"/>
        <v>1</v>
      </c>
      <c r="H1817">
        <v>509.08</v>
      </c>
      <c r="I1817" s="14">
        <f t="shared" si="113"/>
        <v>509.08</v>
      </c>
      <c r="J1817">
        <v>0.04</v>
      </c>
      <c r="K1817" s="7">
        <f t="shared" si="114"/>
        <v>0.04</v>
      </c>
      <c r="L1817" t="s">
        <v>1826</v>
      </c>
      <c r="M1817">
        <v>488.71679999999998</v>
      </c>
      <c r="N1817" s="14">
        <f t="shared" si="115"/>
        <v>509.03999999999996</v>
      </c>
      <c r="O1817" t="str">
        <f>VLOOKUP(E1817,Store_Dim!$A$1:$E$21,3,FALSE)</f>
        <v>South</v>
      </c>
    </row>
    <row r="1818" spans="1:15" x14ac:dyDescent="0.3">
      <c r="A1818" t="s">
        <v>3642</v>
      </c>
      <c r="B1818" s="2">
        <v>45930</v>
      </c>
      <c r="C1818" t="s">
        <v>1246</v>
      </c>
      <c r="D1818" t="s">
        <v>1740</v>
      </c>
      <c r="E1818" t="s">
        <v>1761</v>
      </c>
      <c r="F1818">
        <v>4</v>
      </c>
      <c r="G1818">
        <f t="shared" si="112"/>
        <v>4</v>
      </c>
      <c r="H1818">
        <v>827.09</v>
      </c>
      <c r="I1818" s="14">
        <f t="shared" si="113"/>
        <v>827.09</v>
      </c>
      <c r="J1818">
        <v>0.3</v>
      </c>
      <c r="K1818" s="7">
        <f t="shared" si="114"/>
        <v>0.3</v>
      </c>
      <c r="L1818" t="s">
        <v>1824</v>
      </c>
      <c r="M1818">
        <v>2315.8519999999999</v>
      </c>
      <c r="N1818" s="14">
        <f t="shared" si="115"/>
        <v>3308.06</v>
      </c>
      <c r="O1818" t="str">
        <f>VLOOKUP(E1818,Store_Dim!$A$1:$E$21,3,FALSE)</f>
        <v>South</v>
      </c>
    </row>
    <row r="1819" spans="1:15" x14ac:dyDescent="0.3">
      <c r="A1819" t="s">
        <v>3643</v>
      </c>
      <c r="B1819" s="2">
        <v>45935</v>
      </c>
      <c r="C1819" t="s">
        <v>684</v>
      </c>
      <c r="D1819" t="s">
        <v>1606</v>
      </c>
      <c r="E1819" t="s">
        <v>1769</v>
      </c>
      <c r="F1819">
        <v>2</v>
      </c>
      <c r="G1819">
        <f t="shared" si="112"/>
        <v>2</v>
      </c>
      <c r="H1819">
        <v>823.36</v>
      </c>
      <c r="I1819" s="14">
        <f t="shared" si="113"/>
        <v>823.36</v>
      </c>
      <c r="J1819">
        <v>0.23</v>
      </c>
      <c r="K1819" s="7">
        <f t="shared" si="114"/>
        <v>0.23</v>
      </c>
      <c r="L1819" t="s">
        <v>1824</v>
      </c>
      <c r="M1819">
        <v>1267.9744000000001</v>
      </c>
      <c r="N1819" s="14">
        <f t="shared" si="115"/>
        <v>1646.49</v>
      </c>
      <c r="O1819" t="str">
        <f>VLOOKUP(E1819,Store_Dim!$A$1:$E$21,3,FALSE)</f>
        <v>South</v>
      </c>
    </row>
    <row r="1820" spans="1:15" x14ac:dyDescent="0.3">
      <c r="A1820" t="s">
        <v>3644</v>
      </c>
      <c r="B1820" s="2">
        <v>45814</v>
      </c>
      <c r="C1820" t="s">
        <v>467</v>
      </c>
      <c r="D1820" t="s">
        <v>1600</v>
      </c>
      <c r="E1820" t="s">
        <v>1773</v>
      </c>
      <c r="F1820">
        <v>4</v>
      </c>
      <c r="G1820">
        <f t="shared" si="112"/>
        <v>4</v>
      </c>
      <c r="H1820">
        <v>282.18</v>
      </c>
      <c r="I1820" s="14">
        <f t="shared" si="113"/>
        <v>282.18</v>
      </c>
      <c r="J1820">
        <v>0.13</v>
      </c>
      <c r="K1820" s="7">
        <f t="shared" si="114"/>
        <v>0.13</v>
      </c>
      <c r="L1820" t="s">
        <v>1829</v>
      </c>
      <c r="M1820">
        <v>981.9864</v>
      </c>
      <c r="N1820" s="14">
        <f t="shared" si="115"/>
        <v>1128.5899999999999</v>
      </c>
      <c r="O1820" t="str">
        <f>VLOOKUP(E1820,Store_Dim!$A$1:$E$21,3,FALSE)</f>
        <v>North</v>
      </c>
    </row>
    <row r="1821" spans="1:15" x14ac:dyDescent="0.3">
      <c r="A1821" t="s">
        <v>3645</v>
      </c>
      <c r="B1821" s="2">
        <v>45323</v>
      </c>
      <c r="C1821" t="s">
        <v>571</v>
      </c>
      <c r="D1821" t="s">
        <v>1590</v>
      </c>
      <c r="E1821" t="s">
        <v>1757</v>
      </c>
      <c r="F1821">
        <v>1</v>
      </c>
      <c r="G1821">
        <f t="shared" si="112"/>
        <v>1</v>
      </c>
      <c r="H1821">
        <v>486.39</v>
      </c>
      <c r="I1821" s="14">
        <f t="shared" si="113"/>
        <v>486.39</v>
      </c>
      <c r="J1821">
        <v>0.09</v>
      </c>
      <c r="K1821" s="7">
        <f t="shared" si="114"/>
        <v>0.09</v>
      </c>
      <c r="L1821" t="s">
        <v>1829</v>
      </c>
      <c r="M1821">
        <v>442.61489999999998</v>
      </c>
      <c r="N1821" s="14">
        <f t="shared" si="115"/>
        <v>486.3</v>
      </c>
      <c r="O1821" t="str">
        <f>VLOOKUP(E1821,Store_Dim!$A$1:$E$21,3,FALSE)</f>
        <v>North</v>
      </c>
    </row>
    <row r="1822" spans="1:15" x14ac:dyDescent="0.3">
      <c r="A1822" t="s">
        <v>3646</v>
      </c>
      <c r="B1822" s="2">
        <v>45312</v>
      </c>
      <c r="C1822" t="s">
        <v>172</v>
      </c>
      <c r="D1822" t="s">
        <v>1584</v>
      </c>
      <c r="E1822" t="s">
        <v>1766</v>
      </c>
      <c r="F1822">
        <v>2</v>
      </c>
      <c r="G1822">
        <f t="shared" si="112"/>
        <v>2</v>
      </c>
      <c r="H1822">
        <v>603.62</v>
      </c>
      <c r="I1822" s="14">
        <f t="shared" si="113"/>
        <v>603.62</v>
      </c>
      <c r="J1822">
        <v>0.18</v>
      </c>
      <c r="K1822" s="7">
        <f t="shared" si="114"/>
        <v>0.18</v>
      </c>
      <c r="L1822" t="s">
        <v>1829</v>
      </c>
      <c r="M1822">
        <v>989.93680000000006</v>
      </c>
      <c r="N1822" s="14">
        <f t="shared" si="115"/>
        <v>1207.06</v>
      </c>
      <c r="O1822" t="str">
        <f>VLOOKUP(E1822,Store_Dim!$A$1:$E$21,3,FALSE)</f>
        <v>North</v>
      </c>
    </row>
    <row r="1823" spans="1:15" x14ac:dyDescent="0.3">
      <c r="A1823" t="s">
        <v>3647</v>
      </c>
      <c r="B1823" s="2">
        <v>45554</v>
      </c>
      <c r="C1823" t="s">
        <v>496</v>
      </c>
      <c r="D1823" t="s">
        <v>1622</v>
      </c>
      <c r="E1823" t="s">
        <v>1782</v>
      </c>
      <c r="F1823">
        <v>3</v>
      </c>
      <c r="G1823">
        <f t="shared" si="112"/>
        <v>3</v>
      </c>
      <c r="H1823">
        <v>204.17</v>
      </c>
      <c r="I1823" s="14">
        <f t="shared" si="113"/>
        <v>204.17</v>
      </c>
      <c r="J1823">
        <v>0.1</v>
      </c>
      <c r="K1823" s="7">
        <f t="shared" si="114"/>
        <v>0.1</v>
      </c>
      <c r="L1823" t="s">
        <v>1826</v>
      </c>
      <c r="M1823">
        <v>551.25900000000001</v>
      </c>
      <c r="N1823" s="14">
        <f t="shared" si="115"/>
        <v>612.41</v>
      </c>
      <c r="O1823" t="str">
        <f>VLOOKUP(E1823,Store_Dim!$A$1:$E$21,3,FALSE)</f>
        <v>West</v>
      </c>
    </row>
    <row r="1824" spans="1:15" x14ac:dyDescent="0.3">
      <c r="A1824" t="s">
        <v>3648</v>
      </c>
      <c r="B1824" s="2">
        <v>45310</v>
      </c>
      <c r="C1824" t="s">
        <v>467</v>
      </c>
      <c r="D1824" t="s">
        <v>1562</v>
      </c>
      <c r="E1824" t="s">
        <v>1801</v>
      </c>
      <c r="F1824">
        <v>1</v>
      </c>
      <c r="G1824">
        <f t="shared" si="112"/>
        <v>1</v>
      </c>
      <c r="H1824">
        <v>43.58</v>
      </c>
      <c r="I1824" s="14">
        <f t="shared" si="113"/>
        <v>43.58</v>
      </c>
      <c r="J1824">
        <v>0.01</v>
      </c>
      <c r="K1824" s="7">
        <f t="shared" si="114"/>
        <v>0.01</v>
      </c>
      <c r="L1824" t="s">
        <v>1829</v>
      </c>
      <c r="M1824">
        <v>43.144199999999998</v>
      </c>
      <c r="N1824" s="14">
        <f t="shared" si="115"/>
        <v>43.57</v>
      </c>
      <c r="O1824" t="str">
        <f>VLOOKUP(E1824,Store_Dim!$A$1:$E$21,3,FALSE)</f>
        <v>North</v>
      </c>
    </row>
    <row r="1825" spans="1:15" x14ac:dyDescent="0.3">
      <c r="A1825" t="s">
        <v>3649</v>
      </c>
      <c r="B1825" s="2">
        <v>45594</v>
      </c>
      <c r="C1825" t="s">
        <v>1044</v>
      </c>
      <c r="D1825" t="s">
        <v>1642</v>
      </c>
      <c r="E1825" t="s">
        <v>1761</v>
      </c>
      <c r="F1825">
        <v>3</v>
      </c>
      <c r="G1825">
        <f t="shared" si="112"/>
        <v>3</v>
      </c>
      <c r="H1825">
        <v>469.33</v>
      </c>
      <c r="I1825" s="14">
        <f t="shared" si="113"/>
        <v>469.33</v>
      </c>
      <c r="J1825">
        <v>0.14000000000000001</v>
      </c>
      <c r="K1825" s="7">
        <f t="shared" si="114"/>
        <v>0.14000000000000001</v>
      </c>
      <c r="L1825" t="s">
        <v>1826</v>
      </c>
      <c r="M1825">
        <v>1210.8714</v>
      </c>
      <c r="N1825" s="14">
        <f t="shared" si="115"/>
        <v>1407.85</v>
      </c>
      <c r="O1825" t="str">
        <f>VLOOKUP(E1825,Store_Dim!$A$1:$E$21,3,FALSE)</f>
        <v>South</v>
      </c>
    </row>
    <row r="1826" spans="1:15" x14ac:dyDescent="0.3">
      <c r="A1826" t="s">
        <v>3650</v>
      </c>
      <c r="B1826" s="2">
        <v>45840</v>
      </c>
      <c r="C1826" t="s">
        <v>681</v>
      </c>
      <c r="D1826" t="s">
        <v>1562</v>
      </c>
      <c r="E1826" t="s">
        <v>1782</v>
      </c>
      <c r="F1826">
        <v>4</v>
      </c>
      <c r="G1826">
        <f t="shared" si="112"/>
        <v>4</v>
      </c>
      <c r="H1826">
        <v>836.23</v>
      </c>
      <c r="I1826" s="14">
        <f t="shared" si="113"/>
        <v>836.23</v>
      </c>
      <c r="J1826">
        <v>0.12</v>
      </c>
      <c r="K1826" s="7">
        <f t="shared" si="114"/>
        <v>0.12</v>
      </c>
      <c r="L1826" t="s">
        <v>1824</v>
      </c>
      <c r="M1826">
        <v>2943.5295999999998</v>
      </c>
      <c r="N1826" s="14">
        <f t="shared" si="115"/>
        <v>3344.8</v>
      </c>
      <c r="O1826" t="str">
        <f>VLOOKUP(E1826,Store_Dim!$A$1:$E$21,3,FALSE)</f>
        <v>West</v>
      </c>
    </row>
    <row r="1827" spans="1:15" x14ac:dyDescent="0.3">
      <c r="A1827" t="s">
        <v>3651</v>
      </c>
      <c r="B1827" s="2">
        <v>45549</v>
      </c>
      <c r="C1827" t="s">
        <v>589</v>
      </c>
      <c r="D1827" t="s">
        <v>1682</v>
      </c>
      <c r="E1827" t="s">
        <v>1813</v>
      </c>
      <c r="F1827">
        <v>2</v>
      </c>
      <c r="G1827">
        <f t="shared" si="112"/>
        <v>2</v>
      </c>
      <c r="H1827">
        <v>661.53</v>
      </c>
      <c r="I1827" s="14">
        <f t="shared" si="113"/>
        <v>661.53</v>
      </c>
      <c r="J1827">
        <v>0.2</v>
      </c>
      <c r="K1827" s="7">
        <f t="shared" si="114"/>
        <v>0.2</v>
      </c>
      <c r="L1827" t="s">
        <v>1826</v>
      </c>
      <c r="M1827">
        <v>1058.4480000000001</v>
      </c>
      <c r="N1827" s="14">
        <f t="shared" si="115"/>
        <v>1322.86</v>
      </c>
      <c r="O1827" t="str">
        <f>VLOOKUP(E1827,Store_Dim!$A$1:$E$21,3,FALSE)</f>
        <v>East</v>
      </c>
    </row>
    <row r="1828" spans="1:15" x14ac:dyDescent="0.3">
      <c r="A1828" t="s">
        <v>3652</v>
      </c>
      <c r="B1828" s="2">
        <v>45903</v>
      </c>
      <c r="C1828" t="s">
        <v>411</v>
      </c>
      <c r="D1828" t="s">
        <v>1660</v>
      </c>
      <c r="E1828" t="s">
        <v>1804</v>
      </c>
      <c r="F1828">
        <v>3</v>
      </c>
      <c r="G1828">
        <f t="shared" si="112"/>
        <v>3</v>
      </c>
      <c r="H1828">
        <v>753.47</v>
      </c>
      <c r="I1828" s="14">
        <f t="shared" si="113"/>
        <v>753.47</v>
      </c>
      <c r="J1828">
        <v>0.25</v>
      </c>
      <c r="K1828" s="7">
        <f t="shared" si="114"/>
        <v>0.25</v>
      </c>
      <c r="L1828" t="s">
        <v>1826</v>
      </c>
      <c r="M1828">
        <v>1695.3074999999999</v>
      </c>
      <c r="N1828" s="14">
        <f t="shared" si="115"/>
        <v>2260.16</v>
      </c>
      <c r="O1828" t="str">
        <f>VLOOKUP(E1828,Store_Dim!$A$1:$E$21,3,FALSE)</f>
        <v>West</v>
      </c>
    </row>
    <row r="1829" spans="1:15" x14ac:dyDescent="0.3">
      <c r="A1829" t="s">
        <v>3653</v>
      </c>
      <c r="B1829" s="2">
        <v>45673</v>
      </c>
      <c r="C1829" t="s">
        <v>523</v>
      </c>
      <c r="D1829" t="s">
        <v>1676</v>
      </c>
      <c r="E1829" t="s">
        <v>1752</v>
      </c>
      <c r="F1829">
        <v>3</v>
      </c>
      <c r="G1829">
        <f t="shared" si="112"/>
        <v>3</v>
      </c>
      <c r="H1829">
        <v>713.95</v>
      </c>
      <c r="I1829" s="14">
        <f t="shared" si="113"/>
        <v>713.95</v>
      </c>
      <c r="J1829">
        <v>0</v>
      </c>
      <c r="K1829" s="7">
        <f t="shared" si="114"/>
        <v>0</v>
      </c>
      <c r="L1829" t="s">
        <v>1824</v>
      </c>
      <c r="M1829">
        <v>2141.85</v>
      </c>
      <c r="N1829" s="14">
        <f t="shared" si="115"/>
        <v>2141.8500000000004</v>
      </c>
      <c r="O1829" t="str">
        <f>VLOOKUP(E1829,Store_Dim!$A$1:$E$21,3,FALSE)</f>
        <v>East</v>
      </c>
    </row>
    <row r="1830" spans="1:15" x14ac:dyDescent="0.3">
      <c r="A1830" t="s">
        <v>3654</v>
      </c>
      <c r="B1830" s="2">
        <v>45395</v>
      </c>
      <c r="C1830" t="s">
        <v>353</v>
      </c>
      <c r="D1830" t="s">
        <v>1570</v>
      </c>
      <c r="E1830" t="s">
        <v>1773</v>
      </c>
      <c r="F1830">
        <v>3</v>
      </c>
      <c r="G1830">
        <f t="shared" si="112"/>
        <v>3</v>
      </c>
      <c r="H1830">
        <v>596</v>
      </c>
      <c r="I1830" s="14">
        <f t="shared" si="113"/>
        <v>596</v>
      </c>
      <c r="J1830">
        <v>0.28000000000000003</v>
      </c>
      <c r="K1830" s="7">
        <f t="shared" si="114"/>
        <v>0.28000000000000003</v>
      </c>
      <c r="L1830" t="s">
        <v>1829</v>
      </c>
      <c r="M1830">
        <v>1287.3599999999999</v>
      </c>
      <c r="N1830" s="14">
        <f t="shared" si="115"/>
        <v>1787.72</v>
      </c>
      <c r="O1830" t="str">
        <f>VLOOKUP(E1830,Store_Dim!$A$1:$E$21,3,FALSE)</f>
        <v>North</v>
      </c>
    </row>
    <row r="1831" spans="1:15" x14ac:dyDescent="0.3">
      <c r="A1831" t="s">
        <v>3655</v>
      </c>
      <c r="B1831" s="2">
        <v>45379</v>
      </c>
      <c r="C1831" t="s">
        <v>1050</v>
      </c>
      <c r="D1831" t="s">
        <v>1565</v>
      </c>
      <c r="E1831" t="s">
        <v>1786</v>
      </c>
      <c r="F1831">
        <v>2</v>
      </c>
      <c r="G1831">
        <f t="shared" si="112"/>
        <v>2</v>
      </c>
      <c r="H1831">
        <v>169.46</v>
      </c>
      <c r="I1831" s="14">
        <f t="shared" si="113"/>
        <v>169.46</v>
      </c>
      <c r="J1831">
        <v>0.03</v>
      </c>
      <c r="K1831" s="7">
        <f t="shared" si="114"/>
        <v>0.03</v>
      </c>
      <c r="L1831" t="s">
        <v>1826</v>
      </c>
      <c r="M1831">
        <v>328.75240000000002</v>
      </c>
      <c r="N1831" s="14">
        <f t="shared" si="115"/>
        <v>338.89000000000004</v>
      </c>
      <c r="O1831" t="str">
        <f>VLOOKUP(E1831,Store_Dim!$A$1:$E$21,3,FALSE)</f>
        <v>South</v>
      </c>
    </row>
    <row r="1832" spans="1:15" x14ac:dyDescent="0.3">
      <c r="A1832" t="s">
        <v>3656</v>
      </c>
      <c r="B1832" s="2">
        <v>45860</v>
      </c>
      <c r="C1832" t="s">
        <v>948</v>
      </c>
      <c r="D1832" t="s">
        <v>1678</v>
      </c>
      <c r="E1832" t="s">
        <v>1799</v>
      </c>
      <c r="F1832">
        <v>4</v>
      </c>
      <c r="G1832">
        <f t="shared" si="112"/>
        <v>4</v>
      </c>
      <c r="H1832">
        <v>611.91999999999996</v>
      </c>
      <c r="I1832" s="14">
        <f t="shared" si="113"/>
        <v>611.91999999999996</v>
      </c>
      <c r="J1832">
        <v>0.2</v>
      </c>
      <c r="K1832" s="7">
        <f t="shared" si="114"/>
        <v>0.2</v>
      </c>
      <c r="L1832" t="s">
        <v>1826</v>
      </c>
      <c r="M1832">
        <v>1958.144</v>
      </c>
      <c r="N1832" s="14">
        <f t="shared" si="115"/>
        <v>2447.48</v>
      </c>
      <c r="O1832" t="str">
        <f>VLOOKUP(E1832,Store_Dim!$A$1:$E$21,3,FALSE)</f>
        <v>South</v>
      </c>
    </row>
    <row r="1833" spans="1:15" x14ac:dyDescent="0.3">
      <c r="A1833" t="s">
        <v>3657</v>
      </c>
      <c r="B1833" s="2">
        <v>45704</v>
      </c>
      <c r="C1833" t="s">
        <v>23</v>
      </c>
      <c r="D1833" t="s">
        <v>1696</v>
      </c>
      <c r="E1833" t="s">
        <v>1801</v>
      </c>
      <c r="F1833">
        <v>2</v>
      </c>
      <c r="G1833">
        <f t="shared" si="112"/>
        <v>2</v>
      </c>
      <c r="H1833">
        <v>25.3</v>
      </c>
      <c r="I1833" s="14">
        <f t="shared" si="113"/>
        <v>25.3</v>
      </c>
      <c r="J1833">
        <v>0.21</v>
      </c>
      <c r="K1833" s="7">
        <f t="shared" si="114"/>
        <v>0.21</v>
      </c>
      <c r="L1833" t="s">
        <v>1824</v>
      </c>
      <c r="M1833">
        <v>39.973999999999997</v>
      </c>
      <c r="N1833" s="14">
        <f t="shared" si="115"/>
        <v>50.39</v>
      </c>
      <c r="O1833" t="str">
        <f>VLOOKUP(E1833,Store_Dim!$A$1:$E$21,3,FALSE)</f>
        <v>North</v>
      </c>
    </row>
    <row r="1834" spans="1:15" x14ac:dyDescent="0.3">
      <c r="A1834" t="s">
        <v>3658</v>
      </c>
      <c r="B1834" s="2">
        <v>45327</v>
      </c>
      <c r="C1834" t="s">
        <v>1343</v>
      </c>
      <c r="D1834" t="s">
        <v>1694</v>
      </c>
      <c r="E1834" t="s">
        <v>1789</v>
      </c>
      <c r="F1834">
        <v>4</v>
      </c>
      <c r="G1834">
        <f t="shared" si="112"/>
        <v>4</v>
      </c>
      <c r="H1834">
        <v>166.93</v>
      </c>
      <c r="I1834" s="14">
        <f t="shared" si="113"/>
        <v>166.93</v>
      </c>
      <c r="J1834">
        <v>0.02</v>
      </c>
      <c r="K1834" s="7">
        <f t="shared" si="114"/>
        <v>0.02</v>
      </c>
      <c r="L1834" t="s">
        <v>1826</v>
      </c>
      <c r="M1834">
        <v>654.36559999999997</v>
      </c>
      <c r="N1834" s="14">
        <f t="shared" si="115"/>
        <v>667.7</v>
      </c>
      <c r="O1834" t="str">
        <f>VLOOKUP(E1834,Store_Dim!$A$1:$E$21,3,FALSE)</f>
        <v>East</v>
      </c>
    </row>
    <row r="1835" spans="1:15" x14ac:dyDescent="0.3">
      <c r="A1835" t="s">
        <v>3659</v>
      </c>
      <c r="B1835" s="2">
        <v>45721</v>
      </c>
      <c r="C1835" t="s">
        <v>890</v>
      </c>
      <c r="D1835" t="s">
        <v>1668</v>
      </c>
      <c r="E1835" t="s">
        <v>1792</v>
      </c>
      <c r="F1835">
        <v>4</v>
      </c>
      <c r="G1835">
        <f t="shared" si="112"/>
        <v>4</v>
      </c>
      <c r="H1835">
        <v>861.55</v>
      </c>
      <c r="I1835" s="14">
        <f t="shared" si="113"/>
        <v>861.55</v>
      </c>
      <c r="J1835">
        <v>0.12</v>
      </c>
      <c r="K1835" s="7">
        <f t="shared" si="114"/>
        <v>0.12</v>
      </c>
      <c r="L1835" t="s">
        <v>1824</v>
      </c>
      <c r="M1835">
        <v>3032.6559999999999</v>
      </c>
      <c r="N1835" s="14">
        <f t="shared" si="115"/>
        <v>3446.08</v>
      </c>
      <c r="O1835" t="str">
        <f>VLOOKUP(E1835,Store_Dim!$A$1:$E$21,3,FALSE)</f>
        <v>South</v>
      </c>
    </row>
    <row r="1836" spans="1:15" x14ac:dyDescent="0.3">
      <c r="A1836" t="s">
        <v>3660</v>
      </c>
      <c r="B1836" s="2">
        <v>45842</v>
      </c>
      <c r="C1836" t="s">
        <v>1127</v>
      </c>
      <c r="D1836" t="s">
        <v>1634</v>
      </c>
      <c r="E1836" t="s">
        <v>1773</v>
      </c>
      <c r="F1836">
        <v>3</v>
      </c>
      <c r="G1836">
        <f t="shared" si="112"/>
        <v>3</v>
      </c>
      <c r="H1836">
        <v>56.17</v>
      </c>
      <c r="I1836" s="14">
        <f t="shared" si="113"/>
        <v>56.17</v>
      </c>
      <c r="J1836">
        <v>0.01</v>
      </c>
      <c r="K1836" s="7">
        <f t="shared" si="114"/>
        <v>0.01</v>
      </c>
      <c r="L1836" t="s">
        <v>1829</v>
      </c>
      <c r="M1836">
        <v>166.82490000000001</v>
      </c>
      <c r="N1836" s="14">
        <f t="shared" si="115"/>
        <v>168.5</v>
      </c>
      <c r="O1836" t="str">
        <f>VLOOKUP(E1836,Store_Dim!$A$1:$E$21,3,FALSE)</f>
        <v>North</v>
      </c>
    </row>
    <row r="1837" spans="1:15" x14ac:dyDescent="0.3">
      <c r="A1837" t="s">
        <v>3661</v>
      </c>
      <c r="B1837" s="2">
        <v>45862</v>
      </c>
      <c r="C1837" t="s">
        <v>849</v>
      </c>
      <c r="D1837" t="s">
        <v>1578</v>
      </c>
      <c r="E1837" t="s">
        <v>1813</v>
      </c>
      <c r="F1837">
        <v>1</v>
      </c>
      <c r="G1837">
        <f t="shared" si="112"/>
        <v>1</v>
      </c>
      <c r="H1837">
        <v>582.29</v>
      </c>
      <c r="I1837" s="14">
        <f t="shared" si="113"/>
        <v>582.29</v>
      </c>
      <c r="J1837">
        <v>0.2</v>
      </c>
      <c r="K1837" s="7">
        <f t="shared" si="114"/>
        <v>0.2</v>
      </c>
      <c r="L1837" t="s">
        <v>1824</v>
      </c>
      <c r="M1837">
        <v>465.83199999999999</v>
      </c>
      <c r="N1837" s="14">
        <f t="shared" si="115"/>
        <v>582.08999999999992</v>
      </c>
      <c r="O1837" t="str">
        <f>VLOOKUP(E1837,Store_Dim!$A$1:$E$21,3,FALSE)</f>
        <v>East</v>
      </c>
    </row>
    <row r="1838" spans="1:15" x14ac:dyDescent="0.3">
      <c r="A1838" t="s">
        <v>3662</v>
      </c>
      <c r="B1838" s="2">
        <v>45681</v>
      </c>
      <c r="C1838" t="s">
        <v>833</v>
      </c>
      <c r="D1838" t="s">
        <v>1714</v>
      </c>
      <c r="E1838" t="s">
        <v>1752</v>
      </c>
      <c r="F1838">
        <v>3</v>
      </c>
      <c r="G1838">
        <f t="shared" si="112"/>
        <v>3</v>
      </c>
      <c r="H1838">
        <v>63.96</v>
      </c>
      <c r="I1838" s="14">
        <f t="shared" si="113"/>
        <v>63.96</v>
      </c>
      <c r="J1838">
        <v>0.02</v>
      </c>
      <c r="K1838" s="7">
        <f t="shared" si="114"/>
        <v>0.02</v>
      </c>
      <c r="L1838" t="s">
        <v>1824</v>
      </c>
      <c r="M1838">
        <v>188.04239999999999</v>
      </c>
      <c r="N1838" s="14">
        <f t="shared" si="115"/>
        <v>191.85999999999999</v>
      </c>
      <c r="O1838" t="str">
        <f>VLOOKUP(E1838,Store_Dim!$A$1:$E$21,3,FALSE)</f>
        <v>East</v>
      </c>
    </row>
    <row r="1839" spans="1:15" x14ac:dyDescent="0.3">
      <c r="A1839" t="s">
        <v>3663</v>
      </c>
      <c r="B1839" s="2">
        <v>45392</v>
      </c>
      <c r="C1839" t="s">
        <v>241</v>
      </c>
      <c r="D1839" t="s">
        <v>1565</v>
      </c>
      <c r="E1839" t="s">
        <v>1794</v>
      </c>
      <c r="F1839">
        <v>1</v>
      </c>
      <c r="G1839">
        <f t="shared" si="112"/>
        <v>1</v>
      </c>
      <c r="H1839">
        <v>829.83</v>
      </c>
      <c r="I1839" s="14">
        <f t="shared" si="113"/>
        <v>829.83</v>
      </c>
      <c r="J1839">
        <v>0.26</v>
      </c>
      <c r="K1839" s="7">
        <f t="shared" si="114"/>
        <v>0.26</v>
      </c>
      <c r="L1839" t="s">
        <v>1829</v>
      </c>
      <c r="M1839">
        <v>614.07420000000002</v>
      </c>
      <c r="N1839" s="14">
        <f t="shared" si="115"/>
        <v>829.57</v>
      </c>
      <c r="O1839" t="str">
        <f>VLOOKUP(E1839,Store_Dim!$A$1:$E$21,3,FALSE)</f>
        <v>North</v>
      </c>
    </row>
    <row r="1840" spans="1:15" x14ac:dyDescent="0.3">
      <c r="A1840" t="s">
        <v>3664</v>
      </c>
      <c r="B1840" s="2">
        <v>45586</v>
      </c>
      <c r="C1840" t="s">
        <v>1157</v>
      </c>
      <c r="D1840" t="s">
        <v>1616</v>
      </c>
      <c r="E1840" t="s">
        <v>1804</v>
      </c>
      <c r="F1840">
        <v>2</v>
      </c>
      <c r="G1840">
        <f t="shared" si="112"/>
        <v>2</v>
      </c>
      <c r="H1840">
        <v>858.15</v>
      </c>
      <c r="I1840" s="14">
        <f t="shared" si="113"/>
        <v>858.15</v>
      </c>
      <c r="J1840">
        <v>0.03</v>
      </c>
      <c r="K1840" s="7">
        <f t="shared" si="114"/>
        <v>0.03</v>
      </c>
      <c r="L1840" t="s">
        <v>1824</v>
      </c>
      <c r="M1840">
        <v>1664.8109999999999</v>
      </c>
      <c r="N1840" s="14">
        <f t="shared" si="115"/>
        <v>1716.27</v>
      </c>
      <c r="O1840" t="str">
        <f>VLOOKUP(E1840,Store_Dim!$A$1:$E$21,3,FALSE)</f>
        <v>West</v>
      </c>
    </row>
    <row r="1841" spans="1:15" x14ac:dyDescent="0.3">
      <c r="A1841" t="s">
        <v>3665</v>
      </c>
      <c r="B1841" s="2">
        <v>45340</v>
      </c>
      <c r="C1841" t="s">
        <v>1124</v>
      </c>
      <c r="D1841" t="s">
        <v>1694</v>
      </c>
      <c r="E1841" t="s">
        <v>1797</v>
      </c>
      <c r="F1841">
        <v>3</v>
      </c>
      <c r="G1841">
        <f t="shared" si="112"/>
        <v>3</v>
      </c>
      <c r="H1841">
        <v>717.32</v>
      </c>
      <c r="I1841" s="14">
        <f t="shared" si="113"/>
        <v>717.32</v>
      </c>
      <c r="J1841">
        <v>0.23</v>
      </c>
      <c r="K1841" s="7">
        <f t="shared" si="114"/>
        <v>0.23</v>
      </c>
      <c r="L1841" t="s">
        <v>1829</v>
      </c>
      <c r="M1841">
        <v>1657.0092</v>
      </c>
      <c r="N1841" s="14">
        <f t="shared" si="115"/>
        <v>2151.73</v>
      </c>
      <c r="O1841" t="str">
        <f>VLOOKUP(E1841,Store_Dim!$A$1:$E$21,3,FALSE)</f>
        <v>East</v>
      </c>
    </row>
    <row r="1842" spans="1:15" x14ac:dyDescent="0.3">
      <c r="A1842" t="s">
        <v>3666</v>
      </c>
      <c r="B1842" s="2">
        <v>45853</v>
      </c>
      <c r="C1842" t="s">
        <v>1328</v>
      </c>
      <c r="D1842" t="s">
        <v>1714</v>
      </c>
      <c r="E1842" t="s">
        <v>1794</v>
      </c>
      <c r="F1842">
        <v>1</v>
      </c>
      <c r="G1842">
        <f t="shared" si="112"/>
        <v>1</v>
      </c>
      <c r="H1842">
        <v>163.19999999999999</v>
      </c>
      <c r="I1842" s="14">
        <f t="shared" si="113"/>
        <v>163.19999999999999</v>
      </c>
      <c r="J1842">
        <v>0.22</v>
      </c>
      <c r="K1842" s="7">
        <f t="shared" si="114"/>
        <v>0.22</v>
      </c>
      <c r="L1842" t="s">
        <v>1826</v>
      </c>
      <c r="M1842">
        <v>127.29600000000001</v>
      </c>
      <c r="N1842" s="14">
        <f t="shared" si="115"/>
        <v>162.97999999999999</v>
      </c>
      <c r="O1842" t="str">
        <f>VLOOKUP(E1842,Store_Dim!$A$1:$E$21,3,FALSE)</f>
        <v>North</v>
      </c>
    </row>
    <row r="1843" spans="1:15" x14ac:dyDescent="0.3">
      <c r="A1843" t="s">
        <v>3667</v>
      </c>
      <c r="B1843" s="2">
        <v>45489</v>
      </c>
      <c r="C1843" t="s">
        <v>435</v>
      </c>
      <c r="D1843" t="s">
        <v>1710</v>
      </c>
      <c r="E1843" t="s">
        <v>1794</v>
      </c>
      <c r="F1843">
        <v>2</v>
      </c>
      <c r="G1843">
        <f t="shared" si="112"/>
        <v>2</v>
      </c>
      <c r="H1843">
        <v>966.71</v>
      </c>
      <c r="I1843" s="14">
        <f t="shared" si="113"/>
        <v>966.71</v>
      </c>
      <c r="J1843">
        <v>0.11</v>
      </c>
      <c r="K1843" s="7">
        <f t="shared" si="114"/>
        <v>0.11</v>
      </c>
      <c r="L1843" t="s">
        <v>1824</v>
      </c>
      <c r="M1843">
        <v>1720.7438</v>
      </c>
      <c r="N1843" s="14">
        <f t="shared" si="115"/>
        <v>1933.3100000000002</v>
      </c>
      <c r="O1843" t="str">
        <f>VLOOKUP(E1843,Store_Dim!$A$1:$E$21,3,FALSE)</f>
        <v>North</v>
      </c>
    </row>
    <row r="1844" spans="1:15" x14ac:dyDescent="0.3">
      <c r="A1844" t="s">
        <v>3668</v>
      </c>
      <c r="B1844" s="2">
        <v>45761</v>
      </c>
      <c r="C1844" t="s">
        <v>1092</v>
      </c>
      <c r="D1844" t="s">
        <v>1618</v>
      </c>
      <c r="E1844" t="s">
        <v>1797</v>
      </c>
      <c r="F1844">
        <v>2</v>
      </c>
      <c r="G1844">
        <f t="shared" si="112"/>
        <v>2</v>
      </c>
      <c r="H1844">
        <v>873.94</v>
      </c>
      <c r="I1844" s="14">
        <f t="shared" si="113"/>
        <v>873.94</v>
      </c>
      <c r="J1844">
        <v>0.14000000000000001</v>
      </c>
      <c r="K1844" s="7">
        <f t="shared" si="114"/>
        <v>0.14000000000000001</v>
      </c>
      <c r="L1844" t="s">
        <v>1829</v>
      </c>
      <c r="M1844">
        <v>1503.1768</v>
      </c>
      <c r="N1844" s="14">
        <f t="shared" si="115"/>
        <v>1747.74</v>
      </c>
      <c r="O1844" t="str">
        <f>VLOOKUP(E1844,Store_Dim!$A$1:$E$21,3,FALSE)</f>
        <v>East</v>
      </c>
    </row>
    <row r="1845" spans="1:15" x14ac:dyDescent="0.3">
      <c r="A1845" t="s">
        <v>3669</v>
      </c>
      <c r="B1845" s="2">
        <v>45379</v>
      </c>
      <c r="C1845" t="s">
        <v>502</v>
      </c>
      <c r="D1845" t="s">
        <v>1543</v>
      </c>
      <c r="E1845" t="s">
        <v>1766</v>
      </c>
      <c r="F1845">
        <v>1</v>
      </c>
      <c r="G1845">
        <f t="shared" si="112"/>
        <v>1</v>
      </c>
      <c r="H1845">
        <v>140.24</v>
      </c>
      <c r="I1845" s="14">
        <f t="shared" si="113"/>
        <v>140.24</v>
      </c>
      <c r="J1845">
        <v>0.27</v>
      </c>
      <c r="K1845" s="7">
        <f t="shared" si="114"/>
        <v>0.27</v>
      </c>
      <c r="L1845" t="s">
        <v>1824</v>
      </c>
      <c r="M1845">
        <v>102.37520000000001</v>
      </c>
      <c r="N1845" s="14">
        <f t="shared" si="115"/>
        <v>139.97</v>
      </c>
      <c r="O1845" t="str">
        <f>VLOOKUP(E1845,Store_Dim!$A$1:$E$21,3,FALSE)</f>
        <v>North</v>
      </c>
    </row>
    <row r="1846" spans="1:15" x14ac:dyDescent="0.3">
      <c r="A1846" t="s">
        <v>3670</v>
      </c>
      <c r="B1846" s="2">
        <v>45716</v>
      </c>
      <c r="C1846" t="s">
        <v>657</v>
      </c>
      <c r="D1846" t="s">
        <v>1634</v>
      </c>
      <c r="E1846" t="s">
        <v>1773</v>
      </c>
      <c r="F1846">
        <v>2</v>
      </c>
      <c r="G1846">
        <f t="shared" si="112"/>
        <v>2</v>
      </c>
      <c r="H1846">
        <v>549.91999999999996</v>
      </c>
      <c r="I1846" s="14">
        <f t="shared" si="113"/>
        <v>549.91999999999996</v>
      </c>
      <c r="J1846">
        <v>0.28000000000000003</v>
      </c>
      <c r="K1846" s="7">
        <f t="shared" si="114"/>
        <v>0.28000000000000003</v>
      </c>
      <c r="L1846" t="s">
        <v>1824</v>
      </c>
      <c r="M1846">
        <v>791.88479999999993</v>
      </c>
      <c r="N1846" s="14">
        <f t="shared" si="115"/>
        <v>1099.56</v>
      </c>
      <c r="O1846" t="str">
        <f>VLOOKUP(E1846,Store_Dim!$A$1:$E$21,3,FALSE)</f>
        <v>North</v>
      </c>
    </row>
    <row r="1847" spans="1:15" x14ac:dyDescent="0.3">
      <c r="A1847" t="s">
        <v>3671</v>
      </c>
      <c r="B1847" s="2">
        <v>45364</v>
      </c>
      <c r="C1847" t="s">
        <v>390</v>
      </c>
      <c r="D1847" t="s">
        <v>1582</v>
      </c>
      <c r="E1847" t="s">
        <v>1773</v>
      </c>
      <c r="F1847">
        <v>4</v>
      </c>
      <c r="G1847">
        <f t="shared" si="112"/>
        <v>4</v>
      </c>
      <c r="H1847">
        <v>715.88</v>
      </c>
      <c r="I1847" s="14">
        <f t="shared" si="113"/>
        <v>715.88</v>
      </c>
      <c r="J1847">
        <v>0.19</v>
      </c>
      <c r="K1847" s="7">
        <f t="shared" si="114"/>
        <v>0.19</v>
      </c>
      <c r="L1847" t="s">
        <v>1826</v>
      </c>
      <c r="M1847">
        <v>2319.4512</v>
      </c>
      <c r="N1847" s="14">
        <f t="shared" si="115"/>
        <v>2863.33</v>
      </c>
      <c r="O1847" t="str">
        <f>VLOOKUP(E1847,Store_Dim!$A$1:$E$21,3,FALSE)</f>
        <v>North</v>
      </c>
    </row>
    <row r="1848" spans="1:15" x14ac:dyDescent="0.3">
      <c r="A1848" t="s">
        <v>3672</v>
      </c>
      <c r="B1848" s="2">
        <v>45752</v>
      </c>
      <c r="C1848" t="s">
        <v>1160</v>
      </c>
      <c r="D1848" t="s">
        <v>1549</v>
      </c>
      <c r="E1848" t="s">
        <v>1782</v>
      </c>
      <c r="F1848">
        <v>3</v>
      </c>
      <c r="G1848">
        <f t="shared" si="112"/>
        <v>3</v>
      </c>
      <c r="H1848">
        <v>591.9</v>
      </c>
      <c r="I1848" s="14">
        <f t="shared" si="113"/>
        <v>591.9</v>
      </c>
      <c r="J1848">
        <v>0.27</v>
      </c>
      <c r="K1848" s="7">
        <f t="shared" si="114"/>
        <v>0.27</v>
      </c>
      <c r="L1848" t="s">
        <v>1824</v>
      </c>
      <c r="M1848">
        <v>1296.261</v>
      </c>
      <c r="N1848" s="14">
        <f t="shared" si="115"/>
        <v>1775.4299999999998</v>
      </c>
      <c r="O1848" t="str">
        <f>VLOOKUP(E1848,Store_Dim!$A$1:$E$21,3,FALSE)</f>
        <v>West</v>
      </c>
    </row>
    <row r="1849" spans="1:15" x14ac:dyDescent="0.3">
      <c r="A1849" t="s">
        <v>3673</v>
      </c>
      <c r="B1849" s="2">
        <v>45883</v>
      </c>
      <c r="C1849" t="s">
        <v>1172</v>
      </c>
      <c r="D1849" t="s">
        <v>1592</v>
      </c>
      <c r="E1849" t="s">
        <v>1789</v>
      </c>
      <c r="F1849">
        <v>2</v>
      </c>
      <c r="G1849">
        <f t="shared" si="112"/>
        <v>2</v>
      </c>
      <c r="H1849">
        <v>523.14</v>
      </c>
      <c r="I1849" s="14">
        <f t="shared" si="113"/>
        <v>523.14</v>
      </c>
      <c r="J1849">
        <v>0.13</v>
      </c>
      <c r="K1849" s="7">
        <f t="shared" si="114"/>
        <v>0.13</v>
      </c>
      <c r="L1849" t="s">
        <v>1826</v>
      </c>
      <c r="M1849">
        <v>910.2636</v>
      </c>
      <c r="N1849" s="14">
        <f t="shared" si="115"/>
        <v>1046.1499999999999</v>
      </c>
      <c r="O1849" t="str">
        <f>VLOOKUP(E1849,Store_Dim!$A$1:$E$21,3,FALSE)</f>
        <v>East</v>
      </c>
    </row>
    <row r="1850" spans="1:15" x14ac:dyDescent="0.3">
      <c r="A1850" t="s">
        <v>3674</v>
      </c>
      <c r="B1850" s="2">
        <v>45477</v>
      </c>
      <c r="C1850" t="s">
        <v>730</v>
      </c>
      <c r="D1850" t="s">
        <v>1686</v>
      </c>
      <c r="E1850" t="s">
        <v>1799</v>
      </c>
      <c r="F1850">
        <v>2</v>
      </c>
      <c r="G1850">
        <f t="shared" si="112"/>
        <v>2</v>
      </c>
      <c r="H1850">
        <v>478.62</v>
      </c>
      <c r="I1850" s="14">
        <f t="shared" si="113"/>
        <v>478.62</v>
      </c>
      <c r="J1850">
        <v>0.17</v>
      </c>
      <c r="K1850" s="7">
        <f t="shared" si="114"/>
        <v>0.17</v>
      </c>
      <c r="L1850" t="s">
        <v>1829</v>
      </c>
      <c r="M1850">
        <v>794.50919999999996</v>
      </c>
      <c r="N1850" s="14">
        <f t="shared" si="115"/>
        <v>957.07</v>
      </c>
      <c r="O1850" t="str">
        <f>VLOOKUP(E1850,Store_Dim!$A$1:$E$21,3,FALSE)</f>
        <v>South</v>
      </c>
    </row>
    <row r="1851" spans="1:15" x14ac:dyDescent="0.3">
      <c r="A1851" t="s">
        <v>3675</v>
      </c>
      <c r="B1851" s="2">
        <v>45556</v>
      </c>
      <c r="C1851" t="s">
        <v>945</v>
      </c>
      <c r="D1851" t="s">
        <v>1712</v>
      </c>
      <c r="E1851" t="s">
        <v>1757</v>
      </c>
      <c r="F1851">
        <v>4</v>
      </c>
      <c r="G1851">
        <f t="shared" si="112"/>
        <v>4</v>
      </c>
      <c r="H1851">
        <v>740.5</v>
      </c>
      <c r="I1851" s="14">
        <f t="shared" si="113"/>
        <v>740.5</v>
      </c>
      <c r="J1851">
        <v>0.17</v>
      </c>
      <c r="K1851" s="7">
        <f t="shared" si="114"/>
        <v>0.17</v>
      </c>
      <c r="L1851" t="s">
        <v>1826</v>
      </c>
      <c r="M1851">
        <v>2458.46</v>
      </c>
      <c r="N1851" s="14">
        <f t="shared" si="115"/>
        <v>2961.83</v>
      </c>
      <c r="O1851" t="str">
        <f>VLOOKUP(E1851,Store_Dim!$A$1:$E$21,3,FALSE)</f>
        <v>North</v>
      </c>
    </row>
    <row r="1852" spans="1:15" x14ac:dyDescent="0.3">
      <c r="A1852" t="s">
        <v>3676</v>
      </c>
      <c r="B1852" s="2">
        <v>45465</v>
      </c>
      <c r="C1852" t="s">
        <v>393</v>
      </c>
      <c r="D1852" t="s">
        <v>1640</v>
      </c>
      <c r="E1852" t="s">
        <v>1761</v>
      </c>
      <c r="F1852">
        <v>1</v>
      </c>
      <c r="G1852">
        <f t="shared" si="112"/>
        <v>1</v>
      </c>
      <c r="H1852">
        <v>780.24</v>
      </c>
      <c r="I1852" s="14">
        <f t="shared" si="113"/>
        <v>780.24</v>
      </c>
      <c r="J1852">
        <v>0.04</v>
      </c>
      <c r="K1852" s="7">
        <f t="shared" si="114"/>
        <v>0.04</v>
      </c>
      <c r="L1852" t="s">
        <v>1829</v>
      </c>
      <c r="M1852">
        <v>749.03039999999999</v>
      </c>
      <c r="N1852" s="14">
        <f t="shared" si="115"/>
        <v>780.2</v>
      </c>
      <c r="O1852" t="str">
        <f>VLOOKUP(E1852,Store_Dim!$A$1:$E$21,3,FALSE)</f>
        <v>South</v>
      </c>
    </row>
    <row r="1853" spans="1:15" x14ac:dyDescent="0.3">
      <c r="A1853" t="s">
        <v>3677</v>
      </c>
      <c r="B1853" s="2">
        <v>45552</v>
      </c>
      <c r="C1853" t="s">
        <v>378</v>
      </c>
      <c r="D1853" t="s">
        <v>1688</v>
      </c>
      <c r="E1853" t="s">
        <v>1804</v>
      </c>
      <c r="F1853">
        <v>4</v>
      </c>
      <c r="G1853">
        <f t="shared" si="112"/>
        <v>4</v>
      </c>
      <c r="H1853">
        <v>579.24</v>
      </c>
      <c r="I1853" s="14">
        <f t="shared" si="113"/>
        <v>579.24</v>
      </c>
      <c r="J1853">
        <v>0.04</v>
      </c>
      <c r="K1853" s="7">
        <f t="shared" si="114"/>
        <v>0.04</v>
      </c>
      <c r="L1853" t="s">
        <v>1829</v>
      </c>
      <c r="M1853">
        <v>2224.2815999999998</v>
      </c>
      <c r="N1853" s="14">
        <f t="shared" si="115"/>
        <v>2316.92</v>
      </c>
      <c r="O1853" t="str">
        <f>VLOOKUP(E1853,Store_Dim!$A$1:$E$21,3,FALSE)</f>
        <v>West</v>
      </c>
    </row>
    <row r="1854" spans="1:15" x14ac:dyDescent="0.3">
      <c r="A1854" t="s">
        <v>3678</v>
      </c>
      <c r="B1854" s="2">
        <v>45635</v>
      </c>
      <c r="C1854" t="s">
        <v>1160</v>
      </c>
      <c r="D1854" t="s">
        <v>1546</v>
      </c>
      <c r="E1854" t="s">
        <v>1761</v>
      </c>
      <c r="F1854">
        <v>3</v>
      </c>
      <c r="G1854">
        <f t="shared" si="112"/>
        <v>3</v>
      </c>
      <c r="H1854">
        <v>268.95</v>
      </c>
      <c r="I1854" s="14">
        <f t="shared" si="113"/>
        <v>268.95</v>
      </c>
      <c r="J1854">
        <v>0.04</v>
      </c>
      <c r="K1854" s="7">
        <f t="shared" si="114"/>
        <v>0.04</v>
      </c>
      <c r="L1854" t="s">
        <v>1826</v>
      </c>
      <c r="M1854">
        <v>774.57599999999991</v>
      </c>
      <c r="N1854" s="14">
        <f t="shared" si="115"/>
        <v>806.81</v>
      </c>
      <c r="O1854" t="str">
        <f>VLOOKUP(E1854,Store_Dim!$A$1:$E$21,3,FALSE)</f>
        <v>South</v>
      </c>
    </row>
    <row r="1855" spans="1:15" x14ac:dyDescent="0.3">
      <c r="A1855" t="s">
        <v>3679</v>
      </c>
      <c r="B1855" s="2">
        <v>45740</v>
      </c>
      <c r="C1855" t="s">
        <v>963</v>
      </c>
      <c r="D1855" t="s">
        <v>1555</v>
      </c>
      <c r="E1855" t="s">
        <v>1769</v>
      </c>
      <c r="F1855">
        <v>1</v>
      </c>
      <c r="G1855">
        <f t="shared" si="112"/>
        <v>1</v>
      </c>
      <c r="H1855">
        <v>47.47</v>
      </c>
      <c r="I1855" s="14">
        <f t="shared" si="113"/>
        <v>47.47</v>
      </c>
      <c r="J1855">
        <v>0.28000000000000003</v>
      </c>
      <c r="K1855" s="7">
        <f t="shared" si="114"/>
        <v>0.28000000000000003</v>
      </c>
      <c r="L1855" t="s">
        <v>1824</v>
      </c>
      <c r="M1855">
        <v>34.178400000000003</v>
      </c>
      <c r="N1855" s="14">
        <f t="shared" si="115"/>
        <v>47.19</v>
      </c>
      <c r="O1855" t="str">
        <f>VLOOKUP(E1855,Store_Dim!$A$1:$E$21,3,FALSE)</f>
        <v>South</v>
      </c>
    </row>
    <row r="1856" spans="1:15" x14ac:dyDescent="0.3">
      <c r="A1856" t="s">
        <v>3680</v>
      </c>
      <c r="B1856" s="2">
        <v>45796</v>
      </c>
      <c r="C1856" t="s">
        <v>821</v>
      </c>
      <c r="D1856" t="s">
        <v>1614</v>
      </c>
      <c r="E1856" t="s">
        <v>1807</v>
      </c>
      <c r="F1856">
        <v>3</v>
      </c>
      <c r="G1856">
        <f t="shared" si="112"/>
        <v>3</v>
      </c>
      <c r="H1856">
        <v>858.81</v>
      </c>
      <c r="I1856" s="14">
        <f t="shared" si="113"/>
        <v>858.81</v>
      </c>
      <c r="J1856">
        <v>7.0000000000000007E-2</v>
      </c>
      <c r="K1856" s="7">
        <f t="shared" si="114"/>
        <v>7.0000000000000007E-2</v>
      </c>
      <c r="L1856" t="s">
        <v>1824</v>
      </c>
      <c r="M1856">
        <v>2396.0799000000002</v>
      </c>
      <c r="N1856" s="14">
        <f t="shared" si="115"/>
        <v>2576.3599999999997</v>
      </c>
      <c r="O1856" t="str">
        <f>VLOOKUP(E1856,Store_Dim!$A$1:$E$21,3,FALSE)</f>
        <v>North</v>
      </c>
    </row>
    <row r="1857" spans="1:15" x14ac:dyDescent="0.3">
      <c r="A1857" t="s">
        <v>3681</v>
      </c>
      <c r="B1857" s="2">
        <v>45710</v>
      </c>
      <c r="C1857" t="s">
        <v>978</v>
      </c>
      <c r="D1857" t="s">
        <v>1586</v>
      </c>
      <c r="E1857" t="s">
        <v>1789</v>
      </c>
      <c r="F1857">
        <v>3</v>
      </c>
      <c r="G1857">
        <f t="shared" si="112"/>
        <v>3</v>
      </c>
      <c r="H1857">
        <v>569.98</v>
      </c>
      <c r="I1857" s="14">
        <f t="shared" si="113"/>
        <v>569.98</v>
      </c>
      <c r="J1857">
        <v>0.05</v>
      </c>
      <c r="K1857" s="7">
        <f t="shared" si="114"/>
        <v>0.05</v>
      </c>
      <c r="L1857" t="s">
        <v>1824</v>
      </c>
      <c r="M1857">
        <v>1624.443</v>
      </c>
      <c r="N1857" s="14">
        <f t="shared" si="115"/>
        <v>1709.89</v>
      </c>
      <c r="O1857" t="str">
        <f>VLOOKUP(E1857,Store_Dim!$A$1:$E$21,3,FALSE)</f>
        <v>East</v>
      </c>
    </row>
    <row r="1858" spans="1:15" x14ac:dyDescent="0.3">
      <c r="A1858" t="s">
        <v>3682</v>
      </c>
      <c r="B1858" s="2">
        <v>45596</v>
      </c>
      <c r="C1858" t="s">
        <v>1029</v>
      </c>
      <c r="D1858" t="s">
        <v>1696</v>
      </c>
      <c r="E1858" t="s">
        <v>1794</v>
      </c>
      <c r="F1858">
        <v>3</v>
      </c>
      <c r="G1858">
        <f t="shared" si="112"/>
        <v>3</v>
      </c>
      <c r="H1858">
        <v>306.52</v>
      </c>
      <c r="I1858" s="14">
        <f t="shared" si="113"/>
        <v>306.52</v>
      </c>
      <c r="J1858">
        <v>0.01</v>
      </c>
      <c r="K1858" s="7">
        <f t="shared" si="114"/>
        <v>0.01</v>
      </c>
      <c r="L1858" t="s">
        <v>1829</v>
      </c>
      <c r="M1858">
        <v>910.36439999999993</v>
      </c>
      <c r="N1858" s="14">
        <f t="shared" si="115"/>
        <v>919.55</v>
      </c>
      <c r="O1858" t="str">
        <f>VLOOKUP(E1858,Store_Dim!$A$1:$E$21,3,FALSE)</f>
        <v>North</v>
      </c>
    </row>
    <row r="1859" spans="1:15" x14ac:dyDescent="0.3">
      <c r="A1859" t="s">
        <v>3683</v>
      </c>
      <c r="B1859" s="2">
        <v>45354</v>
      </c>
      <c r="C1859" t="s">
        <v>238</v>
      </c>
      <c r="D1859" t="s">
        <v>1660</v>
      </c>
      <c r="E1859" t="s">
        <v>1797</v>
      </c>
      <c r="F1859">
        <v>3</v>
      </c>
      <c r="G1859">
        <f t="shared" ref="G1859:G1922" si="116">IF(F1859="",1,F1859)</f>
        <v>3</v>
      </c>
      <c r="H1859">
        <v>184.67</v>
      </c>
      <c r="I1859" s="14">
        <f t="shared" ref="I1859:I1922" si="117">IF(ISBLANK(H1859),AVERAGE($H$2:$H$2001),H1859)</f>
        <v>184.67</v>
      </c>
      <c r="J1859">
        <v>0.03</v>
      </c>
      <c r="K1859" s="7">
        <f t="shared" ref="K1859:K1922" si="118">IF(ISBLANK(J1859),AVERAGE($J$2:$J$2001),J1859)</f>
        <v>0.03</v>
      </c>
      <c r="L1859" t="s">
        <v>1829</v>
      </c>
      <c r="M1859">
        <v>537.38969999999995</v>
      </c>
      <c r="N1859" s="14">
        <f t="shared" ref="N1859:N1922" si="119">(I1859*G1859)-J1859</f>
        <v>553.98</v>
      </c>
      <c r="O1859" t="str">
        <f>VLOOKUP(E1859,Store_Dim!$A$1:$E$21,3,FALSE)</f>
        <v>East</v>
      </c>
    </row>
    <row r="1860" spans="1:15" x14ac:dyDescent="0.3">
      <c r="A1860" t="s">
        <v>3684</v>
      </c>
      <c r="B1860" s="2">
        <v>45428</v>
      </c>
      <c r="C1860" t="s">
        <v>1484</v>
      </c>
      <c r="D1860" t="s">
        <v>1600</v>
      </c>
      <c r="E1860" t="s">
        <v>1773</v>
      </c>
      <c r="F1860">
        <v>4</v>
      </c>
      <c r="G1860">
        <f t="shared" si="116"/>
        <v>4</v>
      </c>
      <c r="H1860">
        <v>189.56</v>
      </c>
      <c r="I1860" s="14">
        <f t="shared" si="117"/>
        <v>189.56</v>
      </c>
      <c r="J1860">
        <v>0</v>
      </c>
      <c r="K1860" s="7">
        <f t="shared" si="118"/>
        <v>0</v>
      </c>
      <c r="L1860" t="s">
        <v>1829</v>
      </c>
      <c r="M1860">
        <v>758.24</v>
      </c>
      <c r="N1860" s="14">
        <f t="shared" si="119"/>
        <v>758.24</v>
      </c>
      <c r="O1860" t="str">
        <f>VLOOKUP(E1860,Store_Dim!$A$1:$E$21,3,FALSE)</f>
        <v>North</v>
      </c>
    </row>
    <row r="1861" spans="1:15" x14ac:dyDescent="0.3">
      <c r="A1861" t="s">
        <v>3685</v>
      </c>
      <c r="B1861" s="2">
        <v>45511</v>
      </c>
      <c r="C1861" t="s">
        <v>678</v>
      </c>
      <c r="D1861" t="s">
        <v>1698</v>
      </c>
      <c r="E1861" t="s">
        <v>1773</v>
      </c>
      <c r="F1861">
        <v>1</v>
      </c>
      <c r="G1861">
        <f t="shared" si="116"/>
        <v>1</v>
      </c>
      <c r="H1861">
        <v>805.24</v>
      </c>
      <c r="I1861" s="14">
        <f t="shared" si="117"/>
        <v>805.24</v>
      </c>
      <c r="J1861">
        <v>0.04</v>
      </c>
      <c r="K1861" s="7">
        <f t="shared" si="118"/>
        <v>0.04</v>
      </c>
      <c r="L1861" t="s">
        <v>1826</v>
      </c>
      <c r="M1861">
        <v>773.03039999999999</v>
      </c>
      <c r="N1861" s="14">
        <f t="shared" si="119"/>
        <v>805.2</v>
      </c>
      <c r="O1861" t="str">
        <f>VLOOKUP(E1861,Store_Dim!$A$1:$E$21,3,FALSE)</f>
        <v>North</v>
      </c>
    </row>
    <row r="1862" spans="1:15" x14ac:dyDescent="0.3">
      <c r="A1862" t="s">
        <v>3686</v>
      </c>
      <c r="B1862" s="2">
        <v>45549</v>
      </c>
      <c r="C1862" t="s">
        <v>619</v>
      </c>
      <c r="D1862" t="s">
        <v>1656</v>
      </c>
      <c r="E1862" t="s">
        <v>1807</v>
      </c>
      <c r="F1862">
        <v>3</v>
      </c>
      <c r="G1862">
        <f t="shared" si="116"/>
        <v>3</v>
      </c>
      <c r="H1862">
        <v>683.74</v>
      </c>
      <c r="I1862" s="14">
        <f t="shared" si="117"/>
        <v>683.74</v>
      </c>
      <c r="J1862">
        <v>0.24</v>
      </c>
      <c r="K1862" s="7">
        <f t="shared" si="118"/>
        <v>0.24</v>
      </c>
      <c r="L1862" t="s">
        <v>1824</v>
      </c>
      <c r="M1862">
        <v>1558.9272000000001</v>
      </c>
      <c r="N1862" s="14">
        <f t="shared" si="119"/>
        <v>2050.9800000000005</v>
      </c>
      <c r="O1862" t="str">
        <f>VLOOKUP(E1862,Store_Dim!$A$1:$E$21,3,FALSE)</f>
        <v>North</v>
      </c>
    </row>
    <row r="1863" spans="1:15" x14ac:dyDescent="0.3">
      <c r="A1863" t="s">
        <v>3687</v>
      </c>
      <c r="B1863" s="2">
        <v>45573</v>
      </c>
      <c r="C1863" t="s">
        <v>684</v>
      </c>
      <c r="D1863" t="s">
        <v>1660</v>
      </c>
      <c r="E1863" t="s">
        <v>1810</v>
      </c>
      <c r="F1863">
        <v>3</v>
      </c>
      <c r="G1863">
        <f t="shared" si="116"/>
        <v>3</v>
      </c>
      <c r="H1863">
        <v>439.21</v>
      </c>
      <c r="I1863" s="14">
        <f t="shared" si="117"/>
        <v>439.21</v>
      </c>
      <c r="J1863">
        <v>0.28000000000000003</v>
      </c>
      <c r="K1863" s="7">
        <f t="shared" si="118"/>
        <v>0.28000000000000003</v>
      </c>
      <c r="L1863" t="s">
        <v>1829</v>
      </c>
      <c r="M1863">
        <v>948.69359999999983</v>
      </c>
      <c r="N1863" s="14">
        <f t="shared" si="119"/>
        <v>1317.35</v>
      </c>
      <c r="O1863" t="str">
        <f>VLOOKUP(E1863,Store_Dim!$A$1:$E$21,3,FALSE)</f>
        <v>East</v>
      </c>
    </row>
    <row r="1864" spans="1:15" x14ac:dyDescent="0.3">
      <c r="A1864" t="s">
        <v>3688</v>
      </c>
      <c r="B1864" s="2">
        <v>45904</v>
      </c>
      <c r="C1864" t="s">
        <v>414</v>
      </c>
      <c r="D1864" t="s">
        <v>1680</v>
      </c>
      <c r="E1864" t="s">
        <v>1776</v>
      </c>
      <c r="F1864">
        <v>1</v>
      </c>
      <c r="G1864">
        <f t="shared" si="116"/>
        <v>1</v>
      </c>
      <c r="H1864">
        <v>126.92</v>
      </c>
      <c r="I1864" s="14">
        <f t="shared" si="117"/>
        <v>126.92</v>
      </c>
      <c r="J1864">
        <v>0.24</v>
      </c>
      <c r="K1864" s="7">
        <f t="shared" si="118"/>
        <v>0.24</v>
      </c>
      <c r="L1864" t="s">
        <v>1829</v>
      </c>
      <c r="M1864">
        <v>96.459199999999996</v>
      </c>
      <c r="N1864" s="14">
        <f t="shared" si="119"/>
        <v>126.68</v>
      </c>
      <c r="O1864" t="str">
        <f>VLOOKUP(E1864,Store_Dim!$A$1:$E$21,3,FALSE)</f>
        <v>East</v>
      </c>
    </row>
    <row r="1865" spans="1:15" x14ac:dyDescent="0.3">
      <c r="A1865" t="s">
        <v>3689</v>
      </c>
      <c r="B1865" s="2">
        <v>45489</v>
      </c>
      <c r="C1865" t="s">
        <v>27</v>
      </c>
      <c r="D1865" t="s">
        <v>1694</v>
      </c>
      <c r="E1865" t="s">
        <v>1769</v>
      </c>
      <c r="F1865">
        <v>4</v>
      </c>
      <c r="G1865">
        <f t="shared" si="116"/>
        <v>4</v>
      </c>
      <c r="H1865">
        <v>834.7</v>
      </c>
      <c r="I1865" s="14">
        <f t="shared" si="117"/>
        <v>834.7</v>
      </c>
      <c r="J1865">
        <v>0.14000000000000001</v>
      </c>
      <c r="K1865" s="7">
        <f t="shared" si="118"/>
        <v>0.14000000000000001</v>
      </c>
      <c r="L1865" t="s">
        <v>1824</v>
      </c>
      <c r="M1865">
        <v>2871.3679999999999</v>
      </c>
      <c r="N1865" s="14">
        <f t="shared" si="119"/>
        <v>3338.6600000000003</v>
      </c>
      <c r="O1865" t="str">
        <f>VLOOKUP(E1865,Store_Dim!$A$1:$E$21,3,FALSE)</f>
        <v>South</v>
      </c>
    </row>
    <row r="1866" spans="1:15" x14ac:dyDescent="0.3">
      <c r="A1866" t="s">
        <v>3690</v>
      </c>
      <c r="B1866" s="2">
        <v>45909</v>
      </c>
      <c r="C1866" t="s">
        <v>1071</v>
      </c>
      <c r="D1866" t="s">
        <v>1632</v>
      </c>
      <c r="E1866" t="s">
        <v>1792</v>
      </c>
      <c r="F1866">
        <v>2</v>
      </c>
      <c r="G1866">
        <f t="shared" si="116"/>
        <v>2</v>
      </c>
      <c r="H1866">
        <v>271.88</v>
      </c>
      <c r="I1866" s="14">
        <f t="shared" si="117"/>
        <v>271.88</v>
      </c>
      <c r="J1866">
        <v>0.11</v>
      </c>
      <c r="K1866" s="7">
        <f t="shared" si="118"/>
        <v>0.11</v>
      </c>
      <c r="L1866" t="s">
        <v>1829</v>
      </c>
      <c r="M1866">
        <v>483.94639999999998</v>
      </c>
      <c r="N1866" s="14">
        <f t="shared" si="119"/>
        <v>543.65</v>
      </c>
      <c r="O1866" t="str">
        <f>VLOOKUP(E1866,Store_Dim!$A$1:$E$21,3,FALSE)</f>
        <v>South</v>
      </c>
    </row>
    <row r="1867" spans="1:15" x14ac:dyDescent="0.3">
      <c r="A1867" t="s">
        <v>3691</v>
      </c>
      <c r="B1867" s="2">
        <v>45720</v>
      </c>
      <c r="C1867" t="s">
        <v>1478</v>
      </c>
      <c r="D1867" t="s">
        <v>1570</v>
      </c>
      <c r="E1867" t="s">
        <v>1757</v>
      </c>
      <c r="F1867">
        <v>4</v>
      </c>
      <c r="G1867">
        <f t="shared" si="116"/>
        <v>4</v>
      </c>
      <c r="H1867">
        <v>972.14</v>
      </c>
      <c r="I1867" s="14">
        <f t="shared" si="117"/>
        <v>972.14</v>
      </c>
      <c r="J1867">
        <v>0.25</v>
      </c>
      <c r="K1867" s="7">
        <f t="shared" si="118"/>
        <v>0.25</v>
      </c>
      <c r="L1867" t="s">
        <v>1824</v>
      </c>
      <c r="M1867">
        <v>2916.42</v>
      </c>
      <c r="N1867" s="14">
        <f t="shared" si="119"/>
        <v>3888.31</v>
      </c>
      <c r="O1867" t="str">
        <f>VLOOKUP(E1867,Store_Dim!$A$1:$E$21,3,FALSE)</f>
        <v>North</v>
      </c>
    </row>
    <row r="1868" spans="1:15" x14ac:dyDescent="0.3">
      <c r="A1868" t="s">
        <v>3692</v>
      </c>
      <c r="B1868" s="2">
        <v>45831</v>
      </c>
      <c r="C1868" t="s">
        <v>335</v>
      </c>
      <c r="D1868" t="s">
        <v>1634</v>
      </c>
      <c r="E1868" t="s">
        <v>1769</v>
      </c>
      <c r="F1868">
        <v>3</v>
      </c>
      <c r="G1868">
        <f t="shared" si="116"/>
        <v>3</v>
      </c>
      <c r="H1868">
        <v>523.66</v>
      </c>
      <c r="I1868" s="14">
        <f t="shared" si="117"/>
        <v>523.66</v>
      </c>
      <c r="J1868">
        <v>0.27</v>
      </c>
      <c r="K1868" s="7">
        <f t="shared" si="118"/>
        <v>0.27</v>
      </c>
      <c r="L1868" t="s">
        <v>1826</v>
      </c>
      <c r="M1868">
        <v>1146.8154</v>
      </c>
      <c r="N1868" s="14">
        <f t="shared" si="119"/>
        <v>1570.71</v>
      </c>
      <c r="O1868" t="str">
        <f>VLOOKUP(E1868,Store_Dim!$A$1:$E$21,3,FALSE)</f>
        <v>South</v>
      </c>
    </row>
    <row r="1869" spans="1:15" x14ac:dyDescent="0.3">
      <c r="A1869" t="s">
        <v>3693</v>
      </c>
      <c r="B1869" s="2">
        <v>45602</v>
      </c>
      <c r="C1869" t="s">
        <v>499</v>
      </c>
      <c r="D1869" t="s">
        <v>1676</v>
      </c>
      <c r="E1869" t="s">
        <v>1761</v>
      </c>
      <c r="F1869">
        <v>4</v>
      </c>
      <c r="G1869">
        <f t="shared" si="116"/>
        <v>4</v>
      </c>
      <c r="H1869">
        <v>838.99</v>
      </c>
      <c r="I1869" s="14">
        <f t="shared" si="117"/>
        <v>838.99</v>
      </c>
      <c r="J1869">
        <v>0.16</v>
      </c>
      <c r="K1869" s="7">
        <f t="shared" si="118"/>
        <v>0.16</v>
      </c>
      <c r="L1869" t="s">
        <v>1824</v>
      </c>
      <c r="M1869">
        <v>2819.0064000000002</v>
      </c>
      <c r="N1869" s="14">
        <f t="shared" si="119"/>
        <v>3355.8</v>
      </c>
      <c r="O1869" t="str">
        <f>VLOOKUP(E1869,Store_Dim!$A$1:$E$21,3,FALSE)</f>
        <v>South</v>
      </c>
    </row>
    <row r="1870" spans="1:15" x14ac:dyDescent="0.3">
      <c r="A1870" t="s">
        <v>3694</v>
      </c>
      <c r="B1870" s="2">
        <v>45722</v>
      </c>
      <c r="C1870" t="s">
        <v>461</v>
      </c>
      <c r="D1870" t="s">
        <v>1570</v>
      </c>
      <c r="E1870" t="s">
        <v>1807</v>
      </c>
      <c r="F1870">
        <v>4</v>
      </c>
      <c r="G1870">
        <f t="shared" si="116"/>
        <v>4</v>
      </c>
      <c r="H1870">
        <v>838.7</v>
      </c>
      <c r="I1870" s="14">
        <f t="shared" si="117"/>
        <v>838.7</v>
      </c>
      <c r="J1870">
        <v>0.21</v>
      </c>
      <c r="K1870" s="7">
        <f t="shared" si="118"/>
        <v>0.21</v>
      </c>
      <c r="L1870" t="s">
        <v>1829</v>
      </c>
      <c r="M1870">
        <v>2650.2919999999999</v>
      </c>
      <c r="N1870" s="14">
        <f t="shared" si="119"/>
        <v>3354.59</v>
      </c>
      <c r="O1870" t="str">
        <f>VLOOKUP(E1870,Store_Dim!$A$1:$E$21,3,FALSE)</f>
        <v>North</v>
      </c>
    </row>
    <row r="1871" spans="1:15" x14ac:dyDescent="0.3">
      <c r="A1871" t="s">
        <v>3695</v>
      </c>
      <c r="B1871" s="2">
        <v>45794</v>
      </c>
      <c r="C1871" t="s">
        <v>1304</v>
      </c>
      <c r="D1871" t="s">
        <v>1696</v>
      </c>
      <c r="E1871" t="s">
        <v>1782</v>
      </c>
      <c r="F1871">
        <v>3</v>
      </c>
      <c r="G1871">
        <f t="shared" si="116"/>
        <v>3</v>
      </c>
      <c r="H1871">
        <v>943.24</v>
      </c>
      <c r="I1871" s="14">
        <f t="shared" si="117"/>
        <v>943.24</v>
      </c>
      <c r="J1871">
        <v>0.21</v>
      </c>
      <c r="K1871" s="7">
        <f t="shared" si="118"/>
        <v>0.21</v>
      </c>
      <c r="L1871" t="s">
        <v>1824</v>
      </c>
      <c r="M1871">
        <v>2235.4787999999999</v>
      </c>
      <c r="N1871" s="14">
        <f t="shared" si="119"/>
        <v>2829.51</v>
      </c>
      <c r="O1871" t="str">
        <f>VLOOKUP(E1871,Store_Dim!$A$1:$E$21,3,FALSE)</f>
        <v>West</v>
      </c>
    </row>
    <row r="1872" spans="1:15" x14ac:dyDescent="0.3">
      <c r="A1872" t="s">
        <v>3696</v>
      </c>
      <c r="B1872" s="2">
        <v>45659</v>
      </c>
      <c r="C1872" t="s">
        <v>945</v>
      </c>
      <c r="D1872" t="s">
        <v>1543</v>
      </c>
      <c r="E1872" t="s">
        <v>1807</v>
      </c>
      <c r="F1872">
        <v>2</v>
      </c>
      <c r="G1872">
        <f t="shared" si="116"/>
        <v>2</v>
      </c>
      <c r="H1872">
        <v>310.33</v>
      </c>
      <c r="I1872" s="14">
        <f t="shared" si="117"/>
        <v>310.33</v>
      </c>
      <c r="J1872">
        <v>0.26</v>
      </c>
      <c r="K1872" s="7">
        <f t="shared" si="118"/>
        <v>0.26</v>
      </c>
      <c r="L1872" t="s">
        <v>1824</v>
      </c>
      <c r="M1872">
        <v>459.28840000000002</v>
      </c>
      <c r="N1872" s="14">
        <f t="shared" si="119"/>
        <v>620.4</v>
      </c>
      <c r="O1872" t="str">
        <f>VLOOKUP(E1872,Store_Dim!$A$1:$E$21,3,FALSE)</f>
        <v>North</v>
      </c>
    </row>
    <row r="1873" spans="1:15" x14ac:dyDescent="0.3">
      <c r="A1873" t="s">
        <v>3697</v>
      </c>
      <c r="B1873" s="2">
        <v>45501</v>
      </c>
      <c r="C1873" t="s">
        <v>1086</v>
      </c>
      <c r="D1873" t="s">
        <v>1638</v>
      </c>
      <c r="E1873" t="s">
        <v>1752</v>
      </c>
      <c r="F1873">
        <v>3</v>
      </c>
      <c r="G1873">
        <f t="shared" si="116"/>
        <v>3</v>
      </c>
      <c r="H1873">
        <v>201.05</v>
      </c>
      <c r="I1873" s="14">
        <f t="shared" si="117"/>
        <v>201.05</v>
      </c>
      <c r="J1873">
        <v>0.23</v>
      </c>
      <c r="K1873" s="7">
        <f t="shared" si="118"/>
        <v>0.23</v>
      </c>
      <c r="L1873" t="s">
        <v>1826</v>
      </c>
      <c r="M1873">
        <v>464.42550000000011</v>
      </c>
      <c r="N1873" s="14">
        <f t="shared" si="119"/>
        <v>602.92000000000007</v>
      </c>
      <c r="O1873" t="str">
        <f>VLOOKUP(E1873,Store_Dim!$A$1:$E$21,3,FALSE)</f>
        <v>East</v>
      </c>
    </row>
    <row r="1874" spans="1:15" x14ac:dyDescent="0.3">
      <c r="A1874" t="s">
        <v>3698</v>
      </c>
      <c r="B1874" s="2">
        <v>45408</v>
      </c>
      <c r="C1874" t="s">
        <v>806</v>
      </c>
      <c r="D1874" t="s">
        <v>1664</v>
      </c>
      <c r="E1874" t="s">
        <v>1807</v>
      </c>
      <c r="F1874">
        <v>1</v>
      </c>
      <c r="G1874">
        <f t="shared" si="116"/>
        <v>1</v>
      </c>
      <c r="H1874">
        <v>803.37</v>
      </c>
      <c r="I1874" s="14">
        <f t="shared" si="117"/>
        <v>803.37</v>
      </c>
      <c r="J1874">
        <v>0.3</v>
      </c>
      <c r="K1874" s="7">
        <f t="shared" si="118"/>
        <v>0.3</v>
      </c>
      <c r="L1874" t="s">
        <v>1826</v>
      </c>
      <c r="M1874">
        <v>562.35899999999992</v>
      </c>
      <c r="N1874" s="14">
        <f t="shared" si="119"/>
        <v>803.07</v>
      </c>
      <c r="O1874" t="str">
        <f>VLOOKUP(E1874,Store_Dim!$A$1:$E$21,3,FALSE)</f>
        <v>North</v>
      </c>
    </row>
    <row r="1875" spans="1:15" x14ac:dyDescent="0.3">
      <c r="A1875" t="s">
        <v>3699</v>
      </c>
      <c r="B1875" s="2">
        <v>45886</v>
      </c>
      <c r="C1875" t="s">
        <v>144</v>
      </c>
      <c r="D1875" t="s">
        <v>1670</v>
      </c>
      <c r="E1875" t="s">
        <v>1801</v>
      </c>
      <c r="F1875">
        <v>3</v>
      </c>
      <c r="G1875">
        <f t="shared" si="116"/>
        <v>3</v>
      </c>
      <c r="H1875">
        <v>259.98</v>
      </c>
      <c r="I1875" s="14">
        <f t="shared" si="117"/>
        <v>259.98</v>
      </c>
      <c r="J1875">
        <v>7.0000000000000007E-2</v>
      </c>
      <c r="K1875" s="7">
        <f t="shared" si="118"/>
        <v>7.0000000000000007E-2</v>
      </c>
      <c r="L1875" t="s">
        <v>1829</v>
      </c>
      <c r="M1875">
        <v>725.3442</v>
      </c>
      <c r="N1875" s="14">
        <f t="shared" si="119"/>
        <v>779.87</v>
      </c>
      <c r="O1875" t="str">
        <f>VLOOKUP(E1875,Store_Dim!$A$1:$E$21,3,FALSE)</f>
        <v>North</v>
      </c>
    </row>
    <row r="1876" spans="1:15" x14ac:dyDescent="0.3">
      <c r="A1876" t="s">
        <v>3700</v>
      </c>
      <c r="B1876" s="2">
        <v>45426</v>
      </c>
      <c r="C1876" t="s">
        <v>428</v>
      </c>
      <c r="D1876" t="s">
        <v>1549</v>
      </c>
      <c r="E1876" t="s">
        <v>1766</v>
      </c>
      <c r="F1876">
        <v>4</v>
      </c>
      <c r="G1876">
        <f t="shared" si="116"/>
        <v>4</v>
      </c>
      <c r="H1876">
        <v>591.9</v>
      </c>
      <c r="I1876" s="14">
        <f t="shared" si="117"/>
        <v>591.9</v>
      </c>
      <c r="J1876">
        <v>0.2</v>
      </c>
      <c r="K1876" s="7">
        <f t="shared" si="118"/>
        <v>0.2</v>
      </c>
      <c r="L1876" t="s">
        <v>1826</v>
      </c>
      <c r="M1876">
        <v>1894.08</v>
      </c>
      <c r="N1876" s="14">
        <f t="shared" si="119"/>
        <v>2367.4</v>
      </c>
      <c r="O1876" t="str">
        <f>VLOOKUP(E1876,Store_Dim!$A$1:$E$21,3,FALSE)</f>
        <v>North</v>
      </c>
    </row>
    <row r="1877" spans="1:15" x14ac:dyDescent="0.3">
      <c r="A1877" t="s">
        <v>3701</v>
      </c>
      <c r="B1877" s="2">
        <v>45730</v>
      </c>
      <c r="C1877" t="s">
        <v>127</v>
      </c>
      <c r="D1877" t="s">
        <v>1668</v>
      </c>
      <c r="E1877" t="s">
        <v>1794</v>
      </c>
      <c r="F1877">
        <v>2</v>
      </c>
      <c r="G1877">
        <f t="shared" si="116"/>
        <v>2</v>
      </c>
      <c r="H1877">
        <v>396.9</v>
      </c>
      <c r="I1877" s="14">
        <f t="shared" si="117"/>
        <v>396.9</v>
      </c>
      <c r="J1877">
        <v>0.18</v>
      </c>
      <c r="K1877" s="7">
        <f t="shared" si="118"/>
        <v>0.18</v>
      </c>
      <c r="L1877" t="s">
        <v>1826</v>
      </c>
      <c r="M1877">
        <v>650.91600000000005</v>
      </c>
      <c r="N1877" s="14">
        <f t="shared" si="119"/>
        <v>793.62</v>
      </c>
      <c r="O1877" t="str">
        <f>VLOOKUP(E1877,Store_Dim!$A$1:$E$21,3,FALSE)</f>
        <v>North</v>
      </c>
    </row>
    <row r="1878" spans="1:15" x14ac:dyDescent="0.3">
      <c r="A1878" t="s">
        <v>3702</v>
      </c>
      <c r="B1878" s="2">
        <v>45731</v>
      </c>
      <c r="C1878" t="s">
        <v>1400</v>
      </c>
      <c r="D1878" t="s">
        <v>1744</v>
      </c>
      <c r="E1878" t="s">
        <v>1761</v>
      </c>
      <c r="F1878">
        <v>1</v>
      </c>
      <c r="G1878">
        <f t="shared" si="116"/>
        <v>1</v>
      </c>
      <c r="H1878">
        <v>176.84</v>
      </c>
      <c r="I1878" s="14">
        <f t="shared" si="117"/>
        <v>176.84</v>
      </c>
      <c r="J1878">
        <v>0.19</v>
      </c>
      <c r="K1878" s="7">
        <f t="shared" si="118"/>
        <v>0.19</v>
      </c>
      <c r="L1878" t="s">
        <v>1824</v>
      </c>
      <c r="M1878">
        <v>143.24039999999999</v>
      </c>
      <c r="N1878" s="14">
        <f t="shared" si="119"/>
        <v>176.65</v>
      </c>
      <c r="O1878" t="str">
        <f>VLOOKUP(E1878,Store_Dim!$A$1:$E$21,3,FALSE)</f>
        <v>South</v>
      </c>
    </row>
    <row r="1879" spans="1:15" x14ac:dyDescent="0.3">
      <c r="A1879" t="s">
        <v>3703</v>
      </c>
      <c r="B1879" s="2">
        <v>45272</v>
      </c>
      <c r="C1879" t="s">
        <v>812</v>
      </c>
      <c r="D1879" t="s">
        <v>1600</v>
      </c>
      <c r="E1879" t="s">
        <v>1752</v>
      </c>
      <c r="F1879">
        <v>2</v>
      </c>
      <c r="G1879">
        <f t="shared" si="116"/>
        <v>2</v>
      </c>
      <c r="H1879">
        <v>614.21</v>
      </c>
      <c r="I1879" s="14">
        <f t="shared" si="117"/>
        <v>614.21</v>
      </c>
      <c r="J1879">
        <v>0.11</v>
      </c>
      <c r="K1879" s="7">
        <f t="shared" si="118"/>
        <v>0.11</v>
      </c>
      <c r="L1879" t="s">
        <v>1826</v>
      </c>
      <c r="M1879">
        <v>1093.2937999999999</v>
      </c>
      <c r="N1879" s="14">
        <f t="shared" si="119"/>
        <v>1228.3100000000002</v>
      </c>
      <c r="O1879" t="str">
        <f>VLOOKUP(E1879,Store_Dim!$A$1:$E$21,3,FALSE)</f>
        <v>East</v>
      </c>
    </row>
    <row r="1880" spans="1:15" x14ac:dyDescent="0.3">
      <c r="A1880" t="s">
        <v>3704</v>
      </c>
      <c r="B1880" s="2">
        <v>45584</v>
      </c>
      <c r="C1880" t="s">
        <v>381</v>
      </c>
      <c r="D1880" t="s">
        <v>1551</v>
      </c>
      <c r="E1880" t="s">
        <v>1779</v>
      </c>
      <c r="F1880">
        <v>3</v>
      </c>
      <c r="G1880">
        <f t="shared" si="116"/>
        <v>3</v>
      </c>
      <c r="H1880">
        <v>604.66</v>
      </c>
      <c r="I1880" s="14">
        <f t="shared" si="117"/>
        <v>604.66</v>
      </c>
      <c r="J1880">
        <v>0.18</v>
      </c>
      <c r="K1880" s="7">
        <f t="shared" si="118"/>
        <v>0.18</v>
      </c>
      <c r="L1880" t="s">
        <v>1829</v>
      </c>
      <c r="M1880">
        <v>1487.4636</v>
      </c>
      <c r="N1880" s="14">
        <f t="shared" si="119"/>
        <v>1813.8</v>
      </c>
      <c r="O1880" t="str">
        <f>VLOOKUP(E1880,Store_Dim!$A$1:$E$21,3,FALSE)</f>
        <v>South</v>
      </c>
    </row>
    <row r="1881" spans="1:15" x14ac:dyDescent="0.3">
      <c r="A1881" t="s">
        <v>3705</v>
      </c>
      <c r="B1881" s="2">
        <v>45534</v>
      </c>
      <c r="C1881" t="s">
        <v>1530</v>
      </c>
      <c r="D1881" t="s">
        <v>1549</v>
      </c>
      <c r="E1881" t="s">
        <v>1794</v>
      </c>
      <c r="F1881">
        <v>3</v>
      </c>
      <c r="G1881">
        <f t="shared" si="116"/>
        <v>3</v>
      </c>
      <c r="H1881">
        <v>24.29</v>
      </c>
      <c r="I1881" s="14">
        <f t="shared" si="117"/>
        <v>24.29</v>
      </c>
      <c r="J1881">
        <v>0.12</v>
      </c>
      <c r="K1881" s="7">
        <f t="shared" si="118"/>
        <v>0.12</v>
      </c>
      <c r="L1881" t="s">
        <v>1826</v>
      </c>
      <c r="M1881">
        <v>64.125600000000006</v>
      </c>
      <c r="N1881" s="14">
        <f t="shared" si="119"/>
        <v>72.75</v>
      </c>
      <c r="O1881" t="str">
        <f>VLOOKUP(E1881,Store_Dim!$A$1:$E$21,3,FALSE)</f>
        <v>North</v>
      </c>
    </row>
    <row r="1882" spans="1:15" x14ac:dyDescent="0.3">
      <c r="A1882" t="s">
        <v>3706</v>
      </c>
      <c r="B1882" s="2">
        <v>45482</v>
      </c>
      <c r="C1882" t="s">
        <v>419</v>
      </c>
      <c r="D1882" t="s">
        <v>1674</v>
      </c>
      <c r="E1882" t="s">
        <v>1792</v>
      </c>
      <c r="F1882">
        <v>1</v>
      </c>
      <c r="G1882">
        <f t="shared" si="116"/>
        <v>1</v>
      </c>
      <c r="H1882">
        <v>503.95</v>
      </c>
      <c r="I1882" s="14">
        <f t="shared" si="117"/>
        <v>503.95</v>
      </c>
      <c r="J1882">
        <v>0.24</v>
      </c>
      <c r="K1882" s="7">
        <f t="shared" si="118"/>
        <v>0.24</v>
      </c>
      <c r="L1882" t="s">
        <v>1826</v>
      </c>
      <c r="M1882">
        <v>383.00200000000001</v>
      </c>
      <c r="N1882" s="14">
        <f t="shared" si="119"/>
        <v>503.71</v>
      </c>
      <c r="O1882" t="str">
        <f>VLOOKUP(E1882,Store_Dim!$A$1:$E$21,3,FALSE)</f>
        <v>South</v>
      </c>
    </row>
    <row r="1883" spans="1:15" x14ac:dyDescent="0.3">
      <c r="A1883" t="s">
        <v>3707</v>
      </c>
      <c r="B1883" s="2">
        <v>45475</v>
      </c>
      <c r="C1883" t="s">
        <v>1005</v>
      </c>
      <c r="D1883" t="s">
        <v>1650</v>
      </c>
      <c r="E1883" t="s">
        <v>1799</v>
      </c>
      <c r="F1883">
        <v>4</v>
      </c>
      <c r="G1883">
        <f t="shared" si="116"/>
        <v>4</v>
      </c>
      <c r="H1883">
        <v>860.78</v>
      </c>
      <c r="I1883" s="14">
        <f t="shared" si="117"/>
        <v>860.78</v>
      </c>
      <c r="J1883">
        <v>0.03</v>
      </c>
      <c r="K1883" s="7">
        <f t="shared" si="118"/>
        <v>0.03</v>
      </c>
      <c r="L1883" t="s">
        <v>1824</v>
      </c>
      <c r="M1883">
        <v>3339.8263999999999</v>
      </c>
      <c r="N1883" s="14">
        <f t="shared" si="119"/>
        <v>3443.0899999999997</v>
      </c>
      <c r="O1883" t="str">
        <f>VLOOKUP(E1883,Store_Dim!$A$1:$E$21,3,FALSE)</f>
        <v>South</v>
      </c>
    </row>
    <row r="1884" spans="1:15" x14ac:dyDescent="0.3">
      <c r="A1884" t="s">
        <v>3708</v>
      </c>
      <c r="B1884" s="2">
        <v>45234</v>
      </c>
      <c r="C1884" t="s">
        <v>646</v>
      </c>
      <c r="D1884" t="s">
        <v>1632</v>
      </c>
      <c r="E1884" t="s">
        <v>1766</v>
      </c>
      <c r="F1884">
        <v>3</v>
      </c>
      <c r="G1884">
        <f t="shared" si="116"/>
        <v>3</v>
      </c>
      <c r="H1884">
        <v>41.97</v>
      </c>
      <c r="I1884" s="14">
        <f t="shared" si="117"/>
        <v>41.97</v>
      </c>
      <c r="J1884">
        <v>0.03</v>
      </c>
      <c r="K1884" s="7">
        <f t="shared" si="118"/>
        <v>0.03</v>
      </c>
      <c r="L1884" t="s">
        <v>1829</v>
      </c>
      <c r="M1884">
        <v>122.1327</v>
      </c>
      <c r="N1884" s="14">
        <f t="shared" si="119"/>
        <v>125.88</v>
      </c>
      <c r="O1884" t="str">
        <f>VLOOKUP(E1884,Store_Dim!$A$1:$E$21,3,FALSE)</f>
        <v>North</v>
      </c>
    </row>
    <row r="1885" spans="1:15" x14ac:dyDescent="0.3">
      <c r="A1885" t="s">
        <v>3709</v>
      </c>
      <c r="B1885" s="2">
        <v>45397</v>
      </c>
      <c r="C1885" t="s">
        <v>134</v>
      </c>
      <c r="D1885" t="s">
        <v>1578</v>
      </c>
      <c r="E1885" t="s">
        <v>1773</v>
      </c>
      <c r="F1885">
        <v>1</v>
      </c>
      <c r="G1885">
        <f t="shared" si="116"/>
        <v>1</v>
      </c>
      <c r="H1885">
        <v>649.59</v>
      </c>
      <c r="I1885" s="14">
        <f t="shared" si="117"/>
        <v>649.59</v>
      </c>
      <c r="J1885">
        <v>0.12</v>
      </c>
      <c r="K1885" s="7">
        <f t="shared" si="118"/>
        <v>0.12</v>
      </c>
      <c r="L1885" t="s">
        <v>1829</v>
      </c>
      <c r="M1885">
        <v>571.63920000000007</v>
      </c>
      <c r="N1885" s="14">
        <f t="shared" si="119"/>
        <v>649.47</v>
      </c>
      <c r="O1885" t="str">
        <f>VLOOKUP(E1885,Store_Dim!$A$1:$E$21,3,FALSE)</f>
        <v>North</v>
      </c>
    </row>
    <row r="1886" spans="1:15" x14ac:dyDescent="0.3">
      <c r="A1886" t="s">
        <v>3710</v>
      </c>
      <c r="B1886" s="2">
        <v>45502</v>
      </c>
      <c r="C1886" t="s">
        <v>202</v>
      </c>
      <c r="D1886" t="s">
        <v>1674</v>
      </c>
      <c r="E1886" t="s">
        <v>1786</v>
      </c>
      <c r="F1886">
        <v>2</v>
      </c>
      <c r="G1886">
        <f t="shared" si="116"/>
        <v>2</v>
      </c>
      <c r="H1886">
        <v>386.09</v>
      </c>
      <c r="I1886" s="14">
        <f t="shared" si="117"/>
        <v>386.09</v>
      </c>
      <c r="J1886">
        <v>0.19</v>
      </c>
      <c r="K1886" s="7">
        <f t="shared" si="118"/>
        <v>0.19</v>
      </c>
      <c r="L1886" t="s">
        <v>1826</v>
      </c>
      <c r="M1886">
        <v>625.46579999999994</v>
      </c>
      <c r="N1886" s="14">
        <f t="shared" si="119"/>
        <v>771.9899999999999</v>
      </c>
      <c r="O1886" t="str">
        <f>VLOOKUP(E1886,Store_Dim!$A$1:$E$21,3,FALSE)</f>
        <v>South</v>
      </c>
    </row>
    <row r="1887" spans="1:15" x14ac:dyDescent="0.3">
      <c r="A1887" t="s">
        <v>3711</v>
      </c>
      <c r="B1887" s="2">
        <v>45644</v>
      </c>
      <c r="C1887" t="s">
        <v>353</v>
      </c>
      <c r="D1887" t="s">
        <v>1650</v>
      </c>
      <c r="E1887" t="s">
        <v>1794</v>
      </c>
      <c r="F1887">
        <v>1</v>
      </c>
      <c r="G1887">
        <f t="shared" si="116"/>
        <v>1</v>
      </c>
      <c r="H1887">
        <v>891.62</v>
      </c>
      <c r="I1887" s="14">
        <f t="shared" si="117"/>
        <v>891.62</v>
      </c>
      <c r="J1887">
        <v>0.06</v>
      </c>
      <c r="K1887" s="7">
        <f t="shared" si="118"/>
        <v>0.06</v>
      </c>
      <c r="L1887" t="s">
        <v>1826</v>
      </c>
      <c r="M1887">
        <v>838.12279999999998</v>
      </c>
      <c r="N1887" s="14">
        <f t="shared" si="119"/>
        <v>891.56000000000006</v>
      </c>
      <c r="O1887" t="str">
        <f>VLOOKUP(E1887,Store_Dim!$A$1:$E$21,3,FALSE)</f>
        <v>North</v>
      </c>
    </row>
    <row r="1888" spans="1:15" x14ac:dyDescent="0.3">
      <c r="A1888" t="s">
        <v>3712</v>
      </c>
      <c r="B1888" s="2">
        <v>45617</v>
      </c>
      <c r="C1888" t="s">
        <v>1190</v>
      </c>
      <c r="D1888" t="s">
        <v>1676</v>
      </c>
      <c r="E1888" t="s">
        <v>1801</v>
      </c>
      <c r="F1888">
        <v>2</v>
      </c>
      <c r="G1888">
        <f t="shared" si="116"/>
        <v>2</v>
      </c>
      <c r="H1888">
        <v>558.9</v>
      </c>
      <c r="I1888" s="14">
        <f t="shared" si="117"/>
        <v>558.9</v>
      </c>
      <c r="J1888">
        <v>0.05</v>
      </c>
      <c r="K1888" s="7">
        <f t="shared" si="118"/>
        <v>0.05</v>
      </c>
      <c r="L1888" t="s">
        <v>1829</v>
      </c>
      <c r="M1888">
        <v>1061.9100000000001</v>
      </c>
      <c r="N1888" s="14">
        <f t="shared" si="119"/>
        <v>1117.75</v>
      </c>
      <c r="O1888" t="str">
        <f>VLOOKUP(E1888,Store_Dim!$A$1:$E$21,3,FALSE)</f>
        <v>North</v>
      </c>
    </row>
    <row r="1889" spans="1:15" x14ac:dyDescent="0.3">
      <c r="A1889" t="s">
        <v>3713</v>
      </c>
      <c r="B1889" s="2">
        <v>45797</v>
      </c>
      <c r="C1889" t="s">
        <v>1104</v>
      </c>
      <c r="D1889" t="s">
        <v>1546</v>
      </c>
      <c r="E1889" t="s">
        <v>1766</v>
      </c>
      <c r="F1889">
        <v>2</v>
      </c>
      <c r="G1889">
        <f t="shared" si="116"/>
        <v>2</v>
      </c>
      <c r="H1889">
        <v>99.04</v>
      </c>
      <c r="I1889" s="14">
        <f t="shared" si="117"/>
        <v>99.04</v>
      </c>
      <c r="J1889">
        <v>0.26</v>
      </c>
      <c r="K1889" s="7">
        <f t="shared" si="118"/>
        <v>0.26</v>
      </c>
      <c r="L1889" t="s">
        <v>1829</v>
      </c>
      <c r="M1889">
        <v>146.57919999999999</v>
      </c>
      <c r="N1889" s="14">
        <f t="shared" si="119"/>
        <v>197.82000000000002</v>
      </c>
      <c r="O1889" t="str">
        <f>VLOOKUP(E1889,Store_Dim!$A$1:$E$21,3,FALSE)</f>
        <v>North</v>
      </c>
    </row>
    <row r="1890" spans="1:15" x14ac:dyDescent="0.3">
      <c r="A1890" t="s">
        <v>3714</v>
      </c>
      <c r="B1890" s="2">
        <v>45740</v>
      </c>
      <c r="C1890" t="s">
        <v>923</v>
      </c>
      <c r="D1890" t="s">
        <v>1551</v>
      </c>
      <c r="E1890" t="s">
        <v>1782</v>
      </c>
      <c r="F1890">
        <v>4</v>
      </c>
      <c r="G1890">
        <f t="shared" si="116"/>
        <v>4</v>
      </c>
      <c r="H1890">
        <v>625.13</v>
      </c>
      <c r="I1890" s="14">
        <f t="shared" si="117"/>
        <v>625.13</v>
      </c>
      <c r="J1890">
        <v>0.06</v>
      </c>
      <c r="K1890" s="7">
        <f t="shared" si="118"/>
        <v>0.06</v>
      </c>
      <c r="L1890" t="s">
        <v>1824</v>
      </c>
      <c r="M1890">
        <v>2350.4888000000001</v>
      </c>
      <c r="N1890" s="14">
        <f t="shared" si="119"/>
        <v>2500.46</v>
      </c>
      <c r="O1890" t="str">
        <f>VLOOKUP(E1890,Store_Dim!$A$1:$E$21,3,FALSE)</f>
        <v>West</v>
      </c>
    </row>
    <row r="1891" spans="1:15" x14ac:dyDescent="0.3">
      <c r="A1891" t="s">
        <v>3715</v>
      </c>
      <c r="B1891" s="2">
        <v>45824</v>
      </c>
      <c r="C1891" t="s">
        <v>144</v>
      </c>
      <c r="D1891" t="s">
        <v>1628</v>
      </c>
      <c r="E1891" t="s">
        <v>1810</v>
      </c>
      <c r="F1891">
        <v>4</v>
      </c>
      <c r="G1891">
        <f t="shared" si="116"/>
        <v>4</v>
      </c>
      <c r="H1891">
        <v>38.380000000000003</v>
      </c>
      <c r="I1891" s="14">
        <f t="shared" si="117"/>
        <v>38.380000000000003</v>
      </c>
      <c r="J1891">
        <v>0.16</v>
      </c>
      <c r="K1891" s="7">
        <f t="shared" si="118"/>
        <v>0.16</v>
      </c>
      <c r="L1891" t="s">
        <v>1829</v>
      </c>
      <c r="M1891">
        <v>128.95679999999999</v>
      </c>
      <c r="N1891" s="14">
        <f t="shared" si="119"/>
        <v>153.36000000000001</v>
      </c>
      <c r="O1891" t="str">
        <f>VLOOKUP(E1891,Store_Dim!$A$1:$E$21,3,FALSE)</f>
        <v>East</v>
      </c>
    </row>
    <row r="1892" spans="1:15" x14ac:dyDescent="0.3">
      <c r="A1892" t="s">
        <v>3716</v>
      </c>
      <c r="B1892" s="2">
        <v>45404</v>
      </c>
      <c r="C1892" t="s">
        <v>1513</v>
      </c>
      <c r="D1892" t="s">
        <v>1736</v>
      </c>
      <c r="E1892" t="s">
        <v>1789</v>
      </c>
      <c r="F1892">
        <v>4</v>
      </c>
      <c r="G1892">
        <f t="shared" si="116"/>
        <v>4</v>
      </c>
      <c r="H1892">
        <v>731.72</v>
      </c>
      <c r="I1892" s="14">
        <f t="shared" si="117"/>
        <v>731.72</v>
      </c>
      <c r="J1892">
        <v>0.22</v>
      </c>
      <c r="K1892" s="7">
        <f t="shared" si="118"/>
        <v>0.22</v>
      </c>
      <c r="L1892" t="s">
        <v>1829</v>
      </c>
      <c r="M1892">
        <v>2282.9663999999998</v>
      </c>
      <c r="N1892" s="14">
        <f t="shared" si="119"/>
        <v>2926.6600000000003</v>
      </c>
      <c r="O1892" t="str">
        <f>VLOOKUP(E1892,Store_Dim!$A$1:$E$21,3,FALSE)</f>
        <v>East</v>
      </c>
    </row>
    <row r="1893" spans="1:15" x14ac:dyDescent="0.3">
      <c r="A1893" t="s">
        <v>3717</v>
      </c>
      <c r="B1893" s="2">
        <v>45916</v>
      </c>
      <c r="C1893" t="s">
        <v>1411</v>
      </c>
      <c r="D1893" t="s">
        <v>1710</v>
      </c>
      <c r="E1893" t="s">
        <v>1813</v>
      </c>
      <c r="F1893">
        <v>3</v>
      </c>
      <c r="G1893">
        <f t="shared" si="116"/>
        <v>3</v>
      </c>
      <c r="H1893">
        <v>825.33</v>
      </c>
      <c r="I1893" s="14">
        <f t="shared" si="117"/>
        <v>825.33</v>
      </c>
      <c r="J1893">
        <v>0.21</v>
      </c>
      <c r="K1893" s="7">
        <f t="shared" si="118"/>
        <v>0.21</v>
      </c>
      <c r="L1893" t="s">
        <v>1824</v>
      </c>
      <c r="M1893">
        <v>1956.0320999999999</v>
      </c>
      <c r="N1893" s="14">
        <f t="shared" si="119"/>
        <v>2475.7800000000002</v>
      </c>
      <c r="O1893" t="str">
        <f>VLOOKUP(E1893,Store_Dim!$A$1:$E$21,3,FALSE)</f>
        <v>East</v>
      </c>
    </row>
    <row r="1894" spans="1:15" x14ac:dyDescent="0.3">
      <c r="A1894" t="s">
        <v>3718</v>
      </c>
      <c r="B1894" s="2">
        <v>45269</v>
      </c>
      <c r="C1894" t="s">
        <v>221</v>
      </c>
      <c r="D1894" t="s">
        <v>1688</v>
      </c>
      <c r="E1894" t="s">
        <v>1799</v>
      </c>
      <c r="F1894">
        <v>2</v>
      </c>
      <c r="G1894">
        <f t="shared" si="116"/>
        <v>2</v>
      </c>
      <c r="H1894">
        <v>47.3</v>
      </c>
      <c r="I1894" s="14">
        <f t="shared" si="117"/>
        <v>47.3</v>
      </c>
      <c r="J1894">
        <v>0.01</v>
      </c>
      <c r="K1894" s="7">
        <f t="shared" si="118"/>
        <v>0.01</v>
      </c>
      <c r="L1894" t="s">
        <v>1826</v>
      </c>
      <c r="M1894">
        <v>93.653999999999996</v>
      </c>
      <c r="N1894" s="14">
        <f t="shared" si="119"/>
        <v>94.589999999999989</v>
      </c>
      <c r="O1894" t="str">
        <f>VLOOKUP(E1894,Store_Dim!$A$1:$E$21,3,FALSE)</f>
        <v>South</v>
      </c>
    </row>
    <row r="1895" spans="1:15" x14ac:dyDescent="0.3">
      <c r="A1895" t="s">
        <v>3719</v>
      </c>
      <c r="B1895" s="2">
        <v>45493</v>
      </c>
      <c r="C1895" t="s">
        <v>568</v>
      </c>
      <c r="D1895" t="s">
        <v>1692</v>
      </c>
      <c r="E1895" t="s">
        <v>1807</v>
      </c>
      <c r="F1895">
        <v>1</v>
      </c>
      <c r="G1895">
        <f t="shared" si="116"/>
        <v>1</v>
      </c>
      <c r="H1895">
        <v>389.12</v>
      </c>
      <c r="I1895" s="14">
        <f t="shared" si="117"/>
        <v>389.12</v>
      </c>
      <c r="J1895">
        <v>0.18</v>
      </c>
      <c r="K1895" s="7">
        <f t="shared" si="118"/>
        <v>0.18</v>
      </c>
      <c r="L1895" t="s">
        <v>1826</v>
      </c>
      <c r="M1895">
        <v>319.07839999999999</v>
      </c>
      <c r="N1895" s="14">
        <f t="shared" si="119"/>
        <v>388.94</v>
      </c>
      <c r="O1895" t="str">
        <f>VLOOKUP(E1895,Store_Dim!$A$1:$E$21,3,FALSE)</f>
        <v>North</v>
      </c>
    </row>
    <row r="1896" spans="1:15" x14ac:dyDescent="0.3">
      <c r="A1896" t="s">
        <v>3720</v>
      </c>
      <c r="B1896" s="2">
        <v>45558</v>
      </c>
      <c r="C1896" t="s">
        <v>1414</v>
      </c>
      <c r="D1896" t="s">
        <v>1712</v>
      </c>
      <c r="E1896" t="s">
        <v>1810</v>
      </c>
      <c r="F1896">
        <v>3</v>
      </c>
      <c r="G1896">
        <f t="shared" si="116"/>
        <v>3</v>
      </c>
      <c r="H1896">
        <v>543.83000000000004</v>
      </c>
      <c r="I1896" s="14">
        <f t="shared" si="117"/>
        <v>543.83000000000004</v>
      </c>
      <c r="J1896">
        <v>0.05</v>
      </c>
      <c r="K1896" s="7">
        <f t="shared" si="118"/>
        <v>0.05</v>
      </c>
      <c r="L1896" t="s">
        <v>1824</v>
      </c>
      <c r="M1896">
        <v>1549.9155000000001</v>
      </c>
      <c r="N1896" s="14">
        <f t="shared" si="119"/>
        <v>1631.4400000000003</v>
      </c>
      <c r="O1896" t="str">
        <f>VLOOKUP(E1896,Store_Dim!$A$1:$E$21,3,FALSE)</f>
        <v>East</v>
      </c>
    </row>
    <row r="1897" spans="1:15" x14ac:dyDescent="0.3">
      <c r="A1897" t="s">
        <v>3721</v>
      </c>
      <c r="B1897" s="2">
        <v>45423</v>
      </c>
      <c r="C1897" t="s">
        <v>103</v>
      </c>
      <c r="D1897" t="s">
        <v>1576</v>
      </c>
      <c r="E1897" t="s">
        <v>1757</v>
      </c>
      <c r="F1897">
        <v>2</v>
      </c>
      <c r="G1897">
        <f t="shared" si="116"/>
        <v>2</v>
      </c>
      <c r="H1897">
        <v>660.27</v>
      </c>
      <c r="I1897" s="14">
        <f t="shared" si="117"/>
        <v>660.27</v>
      </c>
      <c r="J1897">
        <v>0.01</v>
      </c>
      <c r="K1897" s="7">
        <f t="shared" si="118"/>
        <v>0.01</v>
      </c>
      <c r="L1897" t="s">
        <v>1826</v>
      </c>
      <c r="M1897">
        <v>1307.3345999999999</v>
      </c>
      <c r="N1897" s="14">
        <f t="shared" si="119"/>
        <v>1320.53</v>
      </c>
      <c r="O1897" t="str">
        <f>VLOOKUP(E1897,Store_Dim!$A$1:$E$21,3,FALSE)</f>
        <v>North</v>
      </c>
    </row>
    <row r="1898" spans="1:15" x14ac:dyDescent="0.3">
      <c r="A1898" t="s">
        <v>3722</v>
      </c>
      <c r="B1898" s="2">
        <v>45780</v>
      </c>
      <c r="C1898" t="s">
        <v>1346</v>
      </c>
      <c r="D1898" t="s">
        <v>1574</v>
      </c>
      <c r="E1898" t="s">
        <v>1782</v>
      </c>
      <c r="F1898">
        <v>4</v>
      </c>
      <c r="G1898">
        <f t="shared" si="116"/>
        <v>4</v>
      </c>
      <c r="H1898">
        <v>729.31</v>
      </c>
      <c r="I1898" s="14">
        <f t="shared" si="117"/>
        <v>729.31</v>
      </c>
      <c r="J1898">
        <v>0.03</v>
      </c>
      <c r="K1898" s="7">
        <f t="shared" si="118"/>
        <v>0.03</v>
      </c>
      <c r="L1898" t="s">
        <v>1824</v>
      </c>
      <c r="M1898">
        <v>2829.7228</v>
      </c>
      <c r="N1898" s="14">
        <f t="shared" si="119"/>
        <v>2917.2099999999996</v>
      </c>
      <c r="O1898" t="str">
        <f>VLOOKUP(E1898,Store_Dim!$A$1:$E$21,3,FALSE)</f>
        <v>West</v>
      </c>
    </row>
    <row r="1899" spans="1:15" x14ac:dyDescent="0.3">
      <c r="A1899" t="s">
        <v>3723</v>
      </c>
      <c r="B1899" s="2">
        <v>45345</v>
      </c>
      <c r="C1899" t="s">
        <v>1307</v>
      </c>
      <c r="D1899" t="s">
        <v>1722</v>
      </c>
      <c r="E1899" t="s">
        <v>1776</v>
      </c>
      <c r="F1899">
        <v>2</v>
      </c>
      <c r="G1899">
        <f t="shared" si="116"/>
        <v>2</v>
      </c>
      <c r="H1899">
        <v>152.91</v>
      </c>
      <c r="I1899" s="14">
        <f t="shared" si="117"/>
        <v>152.91</v>
      </c>
      <c r="J1899">
        <v>0.24</v>
      </c>
      <c r="K1899" s="7">
        <f t="shared" si="118"/>
        <v>0.24</v>
      </c>
      <c r="L1899" t="s">
        <v>1826</v>
      </c>
      <c r="M1899">
        <v>232.42320000000001</v>
      </c>
      <c r="N1899" s="14">
        <f t="shared" si="119"/>
        <v>305.58</v>
      </c>
      <c r="O1899" t="str">
        <f>VLOOKUP(E1899,Store_Dim!$A$1:$E$21,3,FALSE)</f>
        <v>East</v>
      </c>
    </row>
    <row r="1900" spans="1:15" x14ac:dyDescent="0.3">
      <c r="A1900" t="s">
        <v>3724</v>
      </c>
      <c r="B1900" s="2">
        <v>45344</v>
      </c>
      <c r="C1900" t="s">
        <v>1422</v>
      </c>
      <c r="D1900" t="s">
        <v>1696</v>
      </c>
      <c r="E1900" t="s">
        <v>1801</v>
      </c>
      <c r="F1900">
        <v>4</v>
      </c>
      <c r="G1900">
        <f t="shared" si="116"/>
        <v>4</v>
      </c>
      <c r="H1900">
        <v>592.14</v>
      </c>
      <c r="I1900" s="14">
        <f t="shared" si="117"/>
        <v>592.14</v>
      </c>
      <c r="J1900">
        <v>0.12</v>
      </c>
      <c r="K1900" s="7">
        <f t="shared" si="118"/>
        <v>0.12</v>
      </c>
      <c r="L1900" t="s">
        <v>1829</v>
      </c>
      <c r="M1900">
        <v>2084.3328000000001</v>
      </c>
      <c r="N1900" s="14">
        <f t="shared" si="119"/>
        <v>2368.44</v>
      </c>
      <c r="O1900" t="str">
        <f>VLOOKUP(E1900,Store_Dim!$A$1:$E$21,3,FALSE)</f>
        <v>North</v>
      </c>
    </row>
    <row r="1901" spans="1:15" x14ac:dyDescent="0.3">
      <c r="A1901" t="s">
        <v>3725</v>
      </c>
      <c r="B1901" s="2">
        <v>45525</v>
      </c>
      <c r="C1901" t="s">
        <v>230</v>
      </c>
      <c r="D1901" t="s">
        <v>1704</v>
      </c>
      <c r="E1901" t="s">
        <v>1794</v>
      </c>
      <c r="F1901">
        <v>1</v>
      </c>
      <c r="G1901">
        <f t="shared" si="116"/>
        <v>1</v>
      </c>
      <c r="H1901">
        <v>984.37</v>
      </c>
      <c r="I1901" s="14">
        <f t="shared" si="117"/>
        <v>984.37</v>
      </c>
      <c r="J1901">
        <v>0</v>
      </c>
      <c r="K1901" s="7">
        <f t="shared" si="118"/>
        <v>0</v>
      </c>
      <c r="L1901" t="s">
        <v>1826</v>
      </c>
      <c r="M1901">
        <v>984.37</v>
      </c>
      <c r="N1901" s="14">
        <f t="shared" si="119"/>
        <v>984.37</v>
      </c>
      <c r="O1901" t="str">
        <f>VLOOKUP(E1901,Store_Dim!$A$1:$E$21,3,FALSE)</f>
        <v>North</v>
      </c>
    </row>
    <row r="1902" spans="1:15" x14ac:dyDescent="0.3">
      <c r="A1902" t="s">
        <v>3726</v>
      </c>
      <c r="B1902" s="2">
        <v>45329</v>
      </c>
      <c r="C1902" t="s">
        <v>926</v>
      </c>
      <c r="D1902" t="s">
        <v>1546</v>
      </c>
      <c r="E1902" t="s">
        <v>1794</v>
      </c>
      <c r="F1902">
        <v>2</v>
      </c>
      <c r="G1902">
        <f t="shared" si="116"/>
        <v>2</v>
      </c>
      <c r="H1902">
        <v>237.59</v>
      </c>
      <c r="I1902" s="14">
        <f t="shared" si="117"/>
        <v>237.59</v>
      </c>
      <c r="J1902">
        <v>0.12</v>
      </c>
      <c r="K1902" s="7">
        <f t="shared" si="118"/>
        <v>0.12</v>
      </c>
      <c r="L1902" t="s">
        <v>1824</v>
      </c>
      <c r="M1902">
        <v>418.15839999999997</v>
      </c>
      <c r="N1902" s="14">
        <f t="shared" si="119"/>
        <v>475.06</v>
      </c>
      <c r="O1902" t="str">
        <f>VLOOKUP(E1902,Store_Dim!$A$1:$E$21,3,FALSE)</f>
        <v>North</v>
      </c>
    </row>
    <row r="1903" spans="1:15" x14ac:dyDescent="0.3">
      <c r="A1903" t="s">
        <v>3727</v>
      </c>
      <c r="B1903" s="2">
        <v>45250</v>
      </c>
      <c r="C1903" t="s">
        <v>1337</v>
      </c>
      <c r="D1903" t="s">
        <v>1598</v>
      </c>
      <c r="E1903" t="s">
        <v>1782</v>
      </c>
      <c r="F1903">
        <v>1</v>
      </c>
      <c r="G1903">
        <f t="shared" si="116"/>
        <v>1</v>
      </c>
      <c r="H1903">
        <v>52.06</v>
      </c>
      <c r="I1903" s="14">
        <f t="shared" si="117"/>
        <v>52.06</v>
      </c>
      <c r="J1903">
        <v>0.27</v>
      </c>
      <c r="K1903" s="7">
        <f t="shared" si="118"/>
        <v>0.27</v>
      </c>
      <c r="L1903" t="s">
        <v>1829</v>
      </c>
      <c r="M1903">
        <v>38.003799999999998</v>
      </c>
      <c r="N1903" s="14">
        <f t="shared" si="119"/>
        <v>51.79</v>
      </c>
      <c r="O1903" t="str">
        <f>VLOOKUP(E1903,Store_Dim!$A$1:$E$21,3,FALSE)</f>
        <v>West</v>
      </c>
    </row>
    <row r="1904" spans="1:15" x14ac:dyDescent="0.3">
      <c r="A1904" t="s">
        <v>3728</v>
      </c>
      <c r="B1904" s="2">
        <v>45691</v>
      </c>
      <c r="C1904" t="s">
        <v>1405</v>
      </c>
      <c r="D1904" t="s">
        <v>1551</v>
      </c>
      <c r="E1904" t="s">
        <v>1757</v>
      </c>
      <c r="F1904">
        <v>2</v>
      </c>
      <c r="G1904">
        <f t="shared" si="116"/>
        <v>2</v>
      </c>
      <c r="H1904">
        <v>594.63</v>
      </c>
      <c r="I1904" s="14">
        <f t="shared" si="117"/>
        <v>594.63</v>
      </c>
      <c r="J1904">
        <v>0.12</v>
      </c>
      <c r="K1904" s="7">
        <f t="shared" si="118"/>
        <v>0.12</v>
      </c>
      <c r="L1904" t="s">
        <v>1824</v>
      </c>
      <c r="M1904">
        <v>1046.5488</v>
      </c>
      <c r="N1904" s="14">
        <f t="shared" si="119"/>
        <v>1189.1400000000001</v>
      </c>
      <c r="O1904" t="str">
        <f>VLOOKUP(E1904,Store_Dim!$A$1:$E$21,3,FALSE)</f>
        <v>North</v>
      </c>
    </row>
    <row r="1905" spans="1:15" x14ac:dyDescent="0.3">
      <c r="A1905" t="s">
        <v>3729</v>
      </c>
      <c r="B1905" s="2">
        <v>45644</v>
      </c>
      <c r="C1905" t="s">
        <v>556</v>
      </c>
      <c r="D1905" t="s">
        <v>1551</v>
      </c>
      <c r="E1905" t="s">
        <v>1752</v>
      </c>
      <c r="F1905">
        <v>3</v>
      </c>
      <c r="G1905">
        <f t="shared" si="116"/>
        <v>3</v>
      </c>
      <c r="H1905">
        <v>476.1</v>
      </c>
      <c r="I1905" s="14">
        <f t="shared" si="117"/>
        <v>476.1</v>
      </c>
      <c r="J1905">
        <v>0.05</v>
      </c>
      <c r="K1905" s="7">
        <f t="shared" si="118"/>
        <v>0.05</v>
      </c>
      <c r="L1905" t="s">
        <v>1829</v>
      </c>
      <c r="M1905">
        <v>1356.885</v>
      </c>
      <c r="N1905" s="14">
        <f t="shared" si="119"/>
        <v>1428.2500000000002</v>
      </c>
      <c r="O1905" t="str">
        <f>VLOOKUP(E1905,Store_Dim!$A$1:$E$21,3,FALSE)</f>
        <v>East</v>
      </c>
    </row>
    <row r="1906" spans="1:15" x14ac:dyDescent="0.3">
      <c r="A1906" t="s">
        <v>3730</v>
      </c>
      <c r="B1906" s="2">
        <v>45514</v>
      </c>
      <c r="C1906" t="s">
        <v>227</v>
      </c>
      <c r="D1906" t="s">
        <v>1670</v>
      </c>
      <c r="E1906" t="s">
        <v>1776</v>
      </c>
      <c r="F1906">
        <v>1</v>
      </c>
      <c r="G1906">
        <f t="shared" si="116"/>
        <v>1</v>
      </c>
      <c r="H1906">
        <v>546.47</v>
      </c>
      <c r="I1906" s="14">
        <f t="shared" si="117"/>
        <v>546.47</v>
      </c>
      <c r="J1906">
        <v>0.08</v>
      </c>
      <c r="K1906" s="7">
        <f t="shared" si="118"/>
        <v>0.08</v>
      </c>
      <c r="L1906" t="s">
        <v>1829</v>
      </c>
      <c r="M1906">
        <v>502.75240000000002</v>
      </c>
      <c r="N1906" s="14">
        <f t="shared" si="119"/>
        <v>546.39</v>
      </c>
      <c r="O1906" t="str">
        <f>VLOOKUP(E1906,Store_Dim!$A$1:$E$21,3,FALSE)</f>
        <v>East</v>
      </c>
    </row>
    <row r="1907" spans="1:15" x14ac:dyDescent="0.3">
      <c r="A1907" t="s">
        <v>3731</v>
      </c>
      <c r="B1907" s="2">
        <v>45760</v>
      </c>
      <c r="C1907" t="s">
        <v>582</v>
      </c>
      <c r="D1907" t="s">
        <v>1698</v>
      </c>
      <c r="E1907" t="s">
        <v>1794</v>
      </c>
      <c r="F1907">
        <v>1</v>
      </c>
      <c r="G1907">
        <f t="shared" si="116"/>
        <v>1</v>
      </c>
      <c r="H1907">
        <v>979.49</v>
      </c>
      <c r="I1907" s="14">
        <f t="shared" si="117"/>
        <v>979.49</v>
      </c>
      <c r="J1907">
        <v>0.19</v>
      </c>
      <c r="K1907" s="7">
        <f t="shared" si="118"/>
        <v>0.19</v>
      </c>
      <c r="L1907" t="s">
        <v>1829</v>
      </c>
      <c r="M1907">
        <v>793.38690000000008</v>
      </c>
      <c r="N1907" s="14">
        <f t="shared" si="119"/>
        <v>979.3</v>
      </c>
      <c r="O1907" t="str">
        <f>VLOOKUP(E1907,Store_Dim!$A$1:$E$21,3,FALSE)</f>
        <v>North</v>
      </c>
    </row>
    <row r="1908" spans="1:15" x14ac:dyDescent="0.3">
      <c r="A1908" t="s">
        <v>3732</v>
      </c>
      <c r="B1908" s="2">
        <v>45289</v>
      </c>
      <c r="C1908" t="s">
        <v>634</v>
      </c>
      <c r="D1908" t="s">
        <v>1582</v>
      </c>
      <c r="E1908" t="s">
        <v>1761</v>
      </c>
      <c r="F1908">
        <v>3</v>
      </c>
      <c r="G1908">
        <f t="shared" si="116"/>
        <v>3</v>
      </c>
      <c r="H1908">
        <v>988.53</v>
      </c>
      <c r="I1908" s="14">
        <f t="shared" si="117"/>
        <v>988.53</v>
      </c>
      <c r="J1908">
        <v>0.3</v>
      </c>
      <c r="K1908" s="7">
        <f t="shared" si="118"/>
        <v>0.3</v>
      </c>
      <c r="L1908" t="s">
        <v>1829</v>
      </c>
      <c r="M1908">
        <v>2075.913</v>
      </c>
      <c r="N1908" s="14">
        <f t="shared" si="119"/>
        <v>2965.29</v>
      </c>
      <c r="O1908" t="str">
        <f>VLOOKUP(E1908,Store_Dim!$A$1:$E$21,3,FALSE)</f>
        <v>South</v>
      </c>
    </row>
    <row r="1909" spans="1:15" x14ac:dyDescent="0.3">
      <c r="A1909" t="s">
        <v>3733</v>
      </c>
      <c r="B1909" s="2">
        <v>45704</v>
      </c>
      <c r="C1909" t="s">
        <v>815</v>
      </c>
      <c r="D1909" t="s">
        <v>1700</v>
      </c>
      <c r="E1909" t="s">
        <v>1766</v>
      </c>
      <c r="F1909">
        <v>4</v>
      </c>
      <c r="G1909">
        <f t="shared" si="116"/>
        <v>4</v>
      </c>
      <c r="H1909">
        <v>849.29</v>
      </c>
      <c r="I1909" s="14">
        <f t="shared" si="117"/>
        <v>849.29</v>
      </c>
      <c r="J1909">
        <v>0.26</v>
      </c>
      <c r="K1909" s="7">
        <f t="shared" si="118"/>
        <v>0.26</v>
      </c>
      <c r="L1909" t="s">
        <v>1824</v>
      </c>
      <c r="M1909">
        <v>2513.8984</v>
      </c>
      <c r="N1909" s="14">
        <f t="shared" si="119"/>
        <v>3396.8999999999996</v>
      </c>
      <c r="O1909" t="str">
        <f>VLOOKUP(E1909,Store_Dim!$A$1:$E$21,3,FALSE)</f>
        <v>North</v>
      </c>
    </row>
    <row r="1910" spans="1:15" x14ac:dyDescent="0.3">
      <c r="A1910" t="s">
        <v>3734</v>
      </c>
      <c r="B1910" s="2">
        <v>45318</v>
      </c>
      <c r="C1910" t="s">
        <v>1077</v>
      </c>
      <c r="D1910" t="s">
        <v>1738</v>
      </c>
      <c r="E1910" t="s">
        <v>1799</v>
      </c>
      <c r="F1910">
        <v>2</v>
      </c>
      <c r="G1910">
        <f t="shared" si="116"/>
        <v>2</v>
      </c>
      <c r="H1910">
        <v>452.29</v>
      </c>
      <c r="I1910" s="14">
        <f t="shared" si="117"/>
        <v>452.29</v>
      </c>
      <c r="J1910">
        <v>0.01</v>
      </c>
      <c r="K1910" s="7">
        <f t="shared" si="118"/>
        <v>0.01</v>
      </c>
      <c r="L1910" t="s">
        <v>1829</v>
      </c>
      <c r="M1910">
        <v>895.53420000000006</v>
      </c>
      <c r="N1910" s="14">
        <f t="shared" si="119"/>
        <v>904.57</v>
      </c>
      <c r="O1910" t="str">
        <f>VLOOKUP(E1910,Store_Dim!$A$1:$E$21,3,FALSE)</f>
        <v>South</v>
      </c>
    </row>
    <row r="1911" spans="1:15" x14ac:dyDescent="0.3">
      <c r="A1911" t="s">
        <v>3735</v>
      </c>
      <c r="B1911" s="2">
        <v>45495</v>
      </c>
      <c r="C1911" t="s">
        <v>1377</v>
      </c>
      <c r="D1911" t="s">
        <v>1656</v>
      </c>
      <c r="E1911" t="s">
        <v>1810</v>
      </c>
      <c r="F1911">
        <v>2</v>
      </c>
      <c r="G1911">
        <f t="shared" si="116"/>
        <v>2</v>
      </c>
      <c r="H1911">
        <v>810.81</v>
      </c>
      <c r="I1911" s="14">
        <f t="shared" si="117"/>
        <v>810.81</v>
      </c>
      <c r="J1911">
        <v>0.11</v>
      </c>
      <c r="K1911" s="7">
        <f t="shared" si="118"/>
        <v>0.11</v>
      </c>
      <c r="L1911" t="s">
        <v>1829</v>
      </c>
      <c r="M1911">
        <v>1443.2418</v>
      </c>
      <c r="N1911" s="14">
        <f t="shared" si="119"/>
        <v>1621.51</v>
      </c>
      <c r="O1911" t="str">
        <f>VLOOKUP(E1911,Store_Dim!$A$1:$E$21,3,FALSE)</f>
        <v>East</v>
      </c>
    </row>
    <row r="1912" spans="1:15" x14ac:dyDescent="0.3">
      <c r="A1912" t="s">
        <v>3736</v>
      </c>
      <c r="B1912" s="2">
        <v>45560</v>
      </c>
      <c r="C1912" t="s">
        <v>127</v>
      </c>
      <c r="D1912" t="s">
        <v>1670</v>
      </c>
      <c r="E1912" t="s">
        <v>1782</v>
      </c>
      <c r="F1912">
        <v>1</v>
      </c>
      <c r="G1912">
        <f t="shared" si="116"/>
        <v>1</v>
      </c>
      <c r="H1912">
        <v>846.67</v>
      </c>
      <c r="I1912" s="14">
        <f t="shared" si="117"/>
        <v>846.67</v>
      </c>
      <c r="J1912">
        <v>0.1</v>
      </c>
      <c r="K1912" s="7">
        <f t="shared" si="118"/>
        <v>0.1</v>
      </c>
      <c r="L1912" t="s">
        <v>1829</v>
      </c>
      <c r="M1912">
        <v>762.00299999999993</v>
      </c>
      <c r="N1912" s="14">
        <f t="shared" si="119"/>
        <v>846.56999999999994</v>
      </c>
      <c r="O1912" t="str">
        <f>VLOOKUP(E1912,Store_Dim!$A$1:$E$21,3,FALSE)</f>
        <v>West</v>
      </c>
    </row>
    <row r="1913" spans="1:15" x14ac:dyDescent="0.3">
      <c r="A1913" t="s">
        <v>3737</v>
      </c>
      <c r="B1913" s="2">
        <v>45367</v>
      </c>
      <c r="C1913" t="s">
        <v>78</v>
      </c>
      <c r="D1913" t="s">
        <v>1596</v>
      </c>
      <c r="E1913" t="s">
        <v>1776</v>
      </c>
      <c r="F1913">
        <v>4</v>
      </c>
      <c r="G1913">
        <f t="shared" si="116"/>
        <v>4</v>
      </c>
      <c r="H1913">
        <v>73.55</v>
      </c>
      <c r="I1913" s="14">
        <f t="shared" si="117"/>
        <v>73.55</v>
      </c>
      <c r="J1913">
        <v>0.24</v>
      </c>
      <c r="K1913" s="7">
        <f t="shared" si="118"/>
        <v>0.24</v>
      </c>
      <c r="L1913" t="s">
        <v>1829</v>
      </c>
      <c r="M1913">
        <v>223.59200000000001</v>
      </c>
      <c r="N1913" s="14">
        <f t="shared" si="119"/>
        <v>293.95999999999998</v>
      </c>
      <c r="O1913" t="str">
        <f>VLOOKUP(E1913,Store_Dim!$A$1:$E$21,3,FALSE)</f>
        <v>East</v>
      </c>
    </row>
    <row r="1914" spans="1:15" x14ac:dyDescent="0.3">
      <c r="A1914" t="s">
        <v>3738</v>
      </c>
      <c r="B1914" s="2">
        <v>45861</v>
      </c>
      <c r="C1914" t="s">
        <v>884</v>
      </c>
      <c r="D1914" t="s">
        <v>1732</v>
      </c>
      <c r="E1914" t="s">
        <v>1776</v>
      </c>
      <c r="F1914">
        <v>1</v>
      </c>
      <c r="G1914">
        <f t="shared" si="116"/>
        <v>1</v>
      </c>
      <c r="H1914">
        <v>882.03</v>
      </c>
      <c r="I1914" s="14">
        <f t="shared" si="117"/>
        <v>882.03</v>
      </c>
      <c r="J1914">
        <v>0.04</v>
      </c>
      <c r="K1914" s="7">
        <f t="shared" si="118"/>
        <v>0.04</v>
      </c>
      <c r="L1914" t="s">
        <v>1829</v>
      </c>
      <c r="M1914">
        <v>846.74879999999996</v>
      </c>
      <c r="N1914" s="14">
        <f t="shared" si="119"/>
        <v>881.99</v>
      </c>
      <c r="O1914" t="str">
        <f>VLOOKUP(E1914,Store_Dim!$A$1:$E$21,3,FALSE)</f>
        <v>East</v>
      </c>
    </row>
    <row r="1915" spans="1:15" x14ac:dyDescent="0.3">
      <c r="A1915" t="s">
        <v>3739</v>
      </c>
      <c r="B1915" s="2">
        <v>45589</v>
      </c>
      <c r="C1915" t="s">
        <v>44</v>
      </c>
      <c r="D1915" t="s">
        <v>1592</v>
      </c>
      <c r="E1915" t="s">
        <v>1799</v>
      </c>
      <c r="F1915">
        <v>1</v>
      </c>
      <c r="G1915">
        <f t="shared" si="116"/>
        <v>1</v>
      </c>
      <c r="H1915">
        <v>958.44</v>
      </c>
      <c r="I1915" s="14">
        <f t="shared" si="117"/>
        <v>958.44</v>
      </c>
      <c r="J1915">
        <v>0.21</v>
      </c>
      <c r="K1915" s="7">
        <f t="shared" si="118"/>
        <v>0.21</v>
      </c>
      <c r="L1915" t="s">
        <v>1824</v>
      </c>
      <c r="M1915">
        <v>757.16760000000011</v>
      </c>
      <c r="N1915" s="14">
        <f t="shared" si="119"/>
        <v>958.23</v>
      </c>
      <c r="O1915" t="str">
        <f>VLOOKUP(E1915,Store_Dim!$A$1:$E$21,3,FALSE)</f>
        <v>South</v>
      </c>
    </row>
    <row r="1916" spans="1:15" x14ac:dyDescent="0.3">
      <c r="A1916" t="s">
        <v>3740</v>
      </c>
      <c r="B1916" s="2">
        <v>45560</v>
      </c>
      <c r="C1916" t="s">
        <v>44</v>
      </c>
      <c r="D1916" t="s">
        <v>1746</v>
      </c>
      <c r="E1916" t="s">
        <v>1761</v>
      </c>
      <c r="F1916">
        <v>1</v>
      </c>
      <c r="G1916">
        <f t="shared" si="116"/>
        <v>1</v>
      </c>
      <c r="H1916">
        <v>716.29</v>
      </c>
      <c r="I1916" s="14">
        <f t="shared" si="117"/>
        <v>716.29</v>
      </c>
      <c r="J1916">
        <v>0.01</v>
      </c>
      <c r="K1916" s="7">
        <f t="shared" si="118"/>
        <v>0.01</v>
      </c>
      <c r="L1916" t="s">
        <v>1826</v>
      </c>
      <c r="M1916">
        <v>709.12709999999993</v>
      </c>
      <c r="N1916" s="14">
        <f t="shared" si="119"/>
        <v>716.28</v>
      </c>
      <c r="O1916" t="str">
        <f>VLOOKUP(E1916,Store_Dim!$A$1:$E$21,3,FALSE)</f>
        <v>South</v>
      </c>
    </row>
    <row r="1917" spans="1:15" x14ac:dyDescent="0.3">
      <c r="A1917" t="s">
        <v>3741</v>
      </c>
      <c r="B1917" s="2">
        <v>45408</v>
      </c>
      <c r="C1917" t="s">
        <v>1017</v>
      </c>
      <c r="D1917" t="s">
        <v>1565</v>
      </c>
      <c r="E1917" t="s">
        <v>1804</v>
      </c>
      <c r="F1917">
        <v>2</v>
      </c>
      <c r="G1917">
        <f t="shared" si="116"/>
        <v>2</v>
      </c>
      <c r="H1917">
        <v>409.14</v>
      </c>
      <c r="I1917" s="14">
        <f t="shared" si="117"/>
        <v>409.14</v>
      </c>
      <c r="J1917">
        <v>0.01</v>
      </c>
      <c r="K1917" s="7">
        <f t="shared" si="118"/>
        <v>0.01</v>
      </c>
      <c r="L1917" t="s">
        <v>1826</v>
      </c>
      <c r="M1917">
        <v>810.09719999999993</v>
      </c>
      <c r="N1917" s="14">
        <f t="shared" si="119"/>
        <v>818.27</v>
      </c>
      <c r="O1917" t="str">
        <f>VLOOKUP(E1917,Store_Dim!$A$1:$E$21,3,FALSE)</f>
        <v>West</v>
      </c>
    </row>
    <row r="1918" spans="1:15" x14ac:dyDescent="0.3">
      <c r="A1918" t="s">
        <v>3742</v>
      </c>
      <c r="B1918" s="2">
        <v>45714</v>
      </c>
      <c r="C1918" t="s">
        <v>304</v>
      </c>
      <c r="D1918" t="s">
        <v>1746</v>
      </c>
      <c r="E1918" t="s">
        <v>1786</v>
      </c>
      <c r="F1918">
        <v>4</v>
      </c>
      <c r="G1918">
        <f t="shared" si="116"/>
        <v>4</v>
      </c>
      <c r="H1918">
        <v>261.73</v>
      </c>
      <c r="I1918" s="14">
        <f t="shared" si="117"/>
        <v>261.73</v>
      </c>
      <c r="J1918">
        <v>0.1</v>
      </c>
      <c r="K1918" s="7">
        <f t="shared" si="118"/>
        <v>0.1</v>
      </c>
      <c r="L1918" t="s">
        <v>1826</v>
      </c>
      <c r="M1918">
        <v>942.22800000000007</v>
      </c>
      <c r="N1918" s="14">
        <f t="shared" si="119"/>
        <v>1046.8200000000002</v>
      </c>
      <c r="O1918" t="str">
        <f>VLOOKUP(E1918,Store_Dim!$A$1:$E$21,3,FALSE)</f>
        <v>South</v>
      </c>
    </row>
    <row r="1919" spans="1:15" x14ac:dyDescent="0.3">
      <c r="A1919" t="s">
        <v>3743</v>
      </c>
      <c r="B1919" s="2">
        <v>45661</v>
      </c>
      <c r="C1919" t="s">
        <v>1437</v>
      </c>
      <c r="D1919" t="s">
        <v>1572</v>
      </c>
      <c r="E1919" t="s">
        <v>1752</v>
      </c>
      <c r="F1919">
        <v>2</v>
      </c>
      <c r="G1919">
        <f t="shared" si="116"/>
        <v>2</v>
      </c>
      <c r="H1919">
        <v>687.35</v>
      </c>
      <c r="I1919" s="14">
        <f t="shared" si="117"/>
        <v>687.35</v>
      </c>
      <c r="J1919">
        <v>0.2</v>
      </c>
      <c r="K1919" s="7">
        <f t="shared" si="118"/>
        <v>0.2</v>
      </c>
      <c r="L1919" t="s">
        <v>1829</v>
      </c>
      <c r="M1919">
        <v>1099.76</v>
      </c>
      <c r="N1919" s="14">
        <f t="shared" si="119"/>
        <v>1374.5</v>
      </c>
      <c r="O1919" t="str">
        <f>VLOOKUP(E1919,Store_Dim!$A$1:$E$21,3,FALSE)</f>
        <v>East</v>
      </c>
    </row>
    <row r="1920" spans="1:15" x14ac:dyDescent="0.3">
      <c r="A1920" t="s">
        <v>3744</v>
      </c>
      <c r="B1920" s="2">
        <v>45921</v>
      </c>
      <c r="C1920" t="s">
        <v>675</v>
      </c>
      <c r="D1920" t="s">
        <v>1716</v>
      </c>
      <c r="E1920" t="s">
        <v>1782</v>
      </c>
      <c r="F1920">
        <v>2</v>
      </c>
      <c r="G1920">
        <f t="shared" si="116"/>
        <v>2</v>
      </c>
      <c r="H1920">
        <v>30.14</v>
      </c>
      <c r="I1920" s="14">
        <f t="shared" si="117"/>
        <v>30.14</v>
      </c>
      <c r="J1920">
        <v>0.21</v>
      </c>
      <c r="K1920" s="7">
        <f t="shared" si="118"/>
        <v>0.21</v>
      </c>
      <c r="L1920" t="s">
        <v>1824</v>
      </c>
      <c r="M1920">
        <v>47.621200000000002</v>
      </c>
      <c r="N1920" s="14">
        <f t="shared" si="119"/>
        <v>60.07</v>
      </c>
      <c r="O1920" t="str">
        <f>VLOOKUP(E1920,Store_Dim!$A$1:$E$21,3,FALSE)</f>
        <v>West</v>
      </c>
    </row>
    <row r="1921" spans="1:15" x14ac:dyDescent="0.3">
      <c r="A1921" t="s">
        <v>3745</v>
      </c>
      <c r="B1921" s="2">
        <v>45651</v>
      </c>
      <c r="C1921" t="s">
        <v>353</v>
      </c>
      <c r="D1921" t="s">
        <v>1616</v>
      </c>
      <c r="E1921" t="s">
        <v>1782</v>
      </c>
      <c r="F1921">
        <v>3</v>
      </c>
      <c r="G1921">
        <f t="shared" si="116"/>
        <v>3</v>
      </c>
      <c r="H1921">
        <v>570.12</v>
      </c>
      <c r="I1921" s="14">
        <f t="shared" si="117"/>
        <v>570.12</v>
      </c>
      <c r="J1921">
        <v>0.12</v>
      </c>
      <c r="K1921" s="7">
        <f t="shared" si="118"/>
        <v>0.12</v>
      </c>
      <c r="L1921" t="s">
        <v>1826</v>
      </c>
      <c r="M1921">
        <v>1505.1168</v>
      </c>
      <c r="N1921" s="14">
        <f t="shared" si="119"/>
        <v>1710.2400000000002</v>
      </c>
      <c r="O1921" t="str">
        <f>VLOOKUP(E1921,Store_Dim!$A$1:$E$21,3,FALSE)</f>
        <v>West</v>
      </c>
    </row>
    <row r="1922" spans="1:15" x14ac:dyDescent="0.3">
      <c r="A1922" t="s">
        <v>3746</v>
      </c>
      <c r="B1922" s="2">
        <v>45883</v>
      </c>
      <c r="C1922" t="s">
        <v>893</v>
      </c>
      <c r="D1922" t="s">
        <v>1702</v>
      </c>
      <c r="E1922" t="s">
        <v>1813</v>
      </c>
      <c r="F1922">
        <v>3</v>
      </c>
      <c r="G1922">
        <f t="shared" si="116"/>
        <v>3</v>
      </c>
      <c r="H1922">
        <v>401.87</v>
      </c>
      <c r="I1922" s="14">
        <f t="shared" si="117"/>
        <v>401.87</v>
      </c>
      <c r="J1922">
        <v>0.28999999999999998</v>
      </c>
      <c r="K1922" s="7">
        <f t="shared" si="118"/>
        <v>0.28999999999999998</v>
      </c>
      <c r="L1922" t="s">
        <v>1829</v>
      </c>
      <c r="M1922">
        <v>855.98310000000004</v>
      </c>
      <c r="N1922" s="14">
        <f t="shared" si="119"/>
        <v>1205.3200000000002</v>
      </c>
      <c r="O1922" t="str">
        <f>VLOOKUP(E1922,Store_Dim!$A$1:$E$21,3,FALSE)</f>
        <v>East</v>
      </c>
    </row>
    <row r="1923" spans="1:15" x14ac:dyDescent="0.3">
      <c r="A1923" t="s">
        <v>3747</v>
      </c>
      <c r="B1923" s="2">
        <v>45624</v>
      </c>
      <c r="C1923" t="s">
        <v>1524</v>
      </c>
      <c r="D1923" t="s">
        <v>1706</v>
      </c>
      <c r="E1923" t="s">
        <v>1794</v>
      </c>
      <c r="F1923">
        <v>4</v>
      </c>
      <c r="G1923">
        <f t="shared" ref="G1923:G1986" si="120">IF(F1923="",1,F1923)</f>
        <v>4</v>
      </c>
      <c r="H1923">
        <v>619.35</v>
      </c>
      <c r="I1923" s="14">
        <f t="shared" ref="I1923:I1986" si="121">IF(ISBLANK(H1923),AVERAGE($H$2:$H$2001),H1923)</f>
        <v>619.35</v>
      </c>
      <c r="J1923">
        <v>0.3</v>
      </c>
      <c r="K1923" s="7">
        <f t="shared" ref="K1923:K1986" si="122">IF(ISBLANK(J1923),AVERAGE($J$2:$J$2001),J1923)</f>
        <v>0.3</v>
      </c>
      <c r="L1923" t="s">
        <v>1824</v>
      </c>
      <c r="M1923">
        <v>1734.18</v>
      </c>
      <c r="N1923" s="14">
        <f t="shared" ref="N1923:N1986" si="123">(I1923*G1923)-J1923</f>
        <v>2477.1</v>
      </c>
      <c r="O1923" t="str">
        <f>VLOOKUP(E1923,Store_Dim!$A$1:$E$21,3,FALSE)</f>
        <v>North</v>
      </c>
    </row>
    <row r="1924" spans="1:15" x14ac:dyDescent="0.3">
      <c r="A1924" t="s">
        <v>3748</v>
      </c>
      <c r="B1924" s="2">
        <v>45276</v>
      </c>
      <c r="C1924" t="s">
        <v>791</v>
      </c>
      <c r="D1924" t="s">
        <v>1640</v>
      </c>
      <c r="E1924" t="s">
        <v>1807</v>
      </c>
      <c r="F1924">
        <v>4</v>
      </c>
      <c r="G1924">
        <f t="shared" si="120"/>
        <v>4</v>
      </c>
      <c r="H1924">
        <v>569.36</v>
      </c>
      <c r="I1924" s="14">
        <f t="shared" si="121"/>
        <v>569.36</v>
      </c>
      <c r="J1924">
        <v>0.27</v>
      </c>
      <c r="K1924" s="7">
        <f t="shared" si="122"/>
        <v>0.27</v>
      </c>
      <c r="L1924" t="s">
        <v>1826</v>
      </c>
      <c r="M1924">
        <v>1662.5311999999999</v>
      </c>
      <c r="N1924" s="14">
        <f t="shared" si="123"/>
        <v>2277.17</v>
      </c>
      <c r="O1924" t="str">
        <f>VLOOKUP(E1924,Store_Dim!$A$1:$E$21,3,FALSE)</f>
        <v>North</v>
      </c>
    </row>
    <row r="1925" spans="1:15" x14ac:dyDescent="0.3">
      <c r="A1925" t="s">
        <v>3749</v>
      </c>
      <c r="B1925" s="2">
        <v>45344</v>
      </c>
      <c r="C1925" t="s">
        <v>1466</v>
      </c>
      <c r="D1925" t="s">
        <v>1602</v>
      </c>
      <c r="E1925" t="s">
        <v>1769</v>
      </c>
      <c r="F1925">
        <v>2</v>
      </c>
      <c r="G1925">
        <f t="shared" si="120"/>
        <v>2</v>
      </c>
      <c r="H1925">
        <v>846.35</v>
      </c>
      <c r="I1925" s="14">
        <f t="shared" si="121"/>
        <v>846.35</v>
      </c>
      <c r="J1925">
        <v>0.3</v>
      </c>
      <c r="K1925" s="7">
        <f t="shared" si="122"/>
        <v>0.3</v>
      </c>
      <c r="L1925" t="s">
        <v>1829</v>
      </c>
      <c r="M1925">
        <v>1184.8900000000001</v>
      </c>
      <c r="N1925" s="14">
        <f t="shared" si="123"/>
        <v>1692.4</v>
      </c>
      <c r="O1925" t="str">
        <f>VLOOKUP(E1925,Store_Dim!$A$1:$E$21,3,FALSE)</f>
        <v>South</v>
      </c>
    </row>
    <row r="1926" spans="1:15" x14ac:dyDescent="0.3">
      <c r="A1926" t="s">
        <v>3750</v>
      </c>
      <c r="B1926" s="2">
        <v>45849</v>
      </c>
      <c r="C1926" t="s">
        <v>1346</v>
      </c>
      <c r="D1926" t="s">
        <v>1608</v>
      </c>
      <c r="E1926" t="s">
        <v>1761</v>
      </c>
      <c r="F1926">
        <v>1</v>
      </c>
      <c r="G1926">
        <f t="shared" si="120"/>
        <v>1</v>
      </c>
      <c r="H1926">
        <v>788.45</v>
      </c>
      <c r="I1926" s="14">
        <f t="shared" si="121"/>
        <v>788.45</v>
      </c>
      <c r="J1926">
        <v>0.28999999999999998</v>
      </c>
      <c r="K1926" s="7">
        <f t="shared" si="122"/>
        <v>0.28999999999999998</v>
      </c>
      <c r="L1926" t="s">
        <v>1826</v>
      </c>
      <c r="M1926">
        <v>559.79949999999997</v>
      </c>
      <c r="N1926" s="14">
        <f t="shared" si="123"/>
        <v>788.16000000000008</v>
      </c>
      <c r="O1926" t="str">
        <f>VLOOKUP(E1926,Store_Dim!$A$1:$E$21,3,FALSE)</f>
        <v>South</v>
      </c>
    </row>
    <row r="1927" spans="1:15" x14ac:dyDescent="0.3">
      <c r="A1927" t="s">
        <v>3751</v>
      </c>
      <c r="B1927" s="2">
        <v>45880</v>
      </c>
      <c r="C1927" t="s">
        <v>1127</v>
      </c>
      <c r="D1927" t="s">
        <v>1618</v>
      </c>
      <c r="E1927" t="s">
        <v>1794</v>
      </c>
      <c r="F1927">
        <v>2</v>
      </c>
      <c r="G1927">
        <f t="shared" si="120"/>
        <v>2</v>
      </c>
      <c r="H1927">
        <v>338.81</v>
      </c>
      <c r="I1927" s="14">
        <f t="shared" si="121"/>
        <v>338.81</v>
      </c>
      <c r="J1927">
        <v>7.0000000000000007E-2</v>
      </c>
      <c r="K1927" s="7">
        <f t="shared" si="122"/>
        <v>7.0000000000000007E-2</v>
      </c>
      <c r="L1927" t="s">
        <v>1829</v>
      </c>
      <c r="M1927">
        <v>630.1866</v>
      </c>
      <c r="N1927" s="14">
        <f t="shared" si="123"/>
        <v>677.55</v>
      </c>
      <c r="O1927" t="str">
        <f>VLOOKUP(E1927,Store_Dim!$A$1:$E$21,3,FALSE)</f>
        <v>North</v>
      </c>
    </row>
    <row r="1928" spans="1:15" x14ac:dyDescent="0.3">
      <c r="A1928" t="s">
        <v>3752</v>
      </c>
      <c r="B1928" s="2">
        <v>45907</v>
      </c>
      <c r="C1928" t="s">
        <v>110</v>
      </c>
      <c r="D1928" t="s">
        <v>1576</v>
      </c>
      <c r="E1928" t="s">
        <v>1773</v>
      </c>
      <c r="F1928">
        <v>4</v>
      </c>
      <c r="G1928">
        <f t="shared" si="120"/>
        <v>4</v>
      </c>
      <c r="H1928">
        <v>94.48</v>
      </c>
      <c r="I1928" s="14">
        <f t="shared" si="121"/>
        <v>94.48</v>
      </c>
      <c r="J1928">
        <v>0.06</v>
      </c>
      <c r="K1928" s="7">
        <f t="shared" si="122"/>
        <v>0.06</v>
      </c>
      <c r="L1928" t="s">
        <v>1829</v>
      </c>
      <c r="M1928">
        <v>355.2448</v>
      </c>
      <c r="N1928" s="14">
        <f t="shared" si="123"/>
        <v>377.86</v>
      </c>
      <c r="O1928" t="str">
        <f>VLOOKUP(E1928,Store_Dim!$A$1:$E$21,3,FALSE)</f>
        <v>North</v>
      </c>
    </row>
    <row r="1929" spans="1:15" x14ac:dyDescent="0.3">
      <c r="A1929" t="s">
        <v>3753</v>
      </c>
      <c r="B1929" s="2">
        <v>45545</v>
      </c>
      <c r="C1929" t="s">
        <v>1469</v>
      </c>
      <c r="D1929" t="s">
        <v>1586</v>
      </c>
      <c r="E1929" t="s">
        <v>1797</v>
      </c>
      <c r="F1929">
        <v>3</v>
      </c>
      <c r="G1929">
        <f t="shared" si="120"/>
        <v>3</v>
      </c>
      <c r="H1929">
        <v>941.85</v>
      </c>
      <c r="I1929" s="14">
        <f t="shared" si="121"/>
        <v>941.85</v>
      </c>
      <c r="J1929">
        <v>0.16</v>
      </c>
      <c r="K1929" s="7">
        <f t="shared" si="122"/>
        <v>0.16</v>
      </c>
      <c r="L1929" t="s">
        <v>1826</v>
      </c>
      <c r="M1929">
        <v>2373.462</v>
      </c>
      <c r="N1929" s="14">
        <f t="shared" si="123"/>
        <v>2825.3900000000003</v>
      </c>
      <c r="O1929" t="str">
        <f>VLOOKUP(E1929,Store_Dim!$A$1:$E$21,3,FALSE)</f>
        <v>East</v>
      </c>
    </row>
    <row r="1930" spans="1:15" x14ac:dyDescent="0.3">
      <c r="A1930" t="s">
        <v>3754</v>
      </c>
      <c r="B1930" s="2">
        <v>45257</v>
      </c>
      <c r="C1930" t="s">
        <v>538</v>
      </c>
      <c r="D1930" t="s">
        <v>1638</v>
      </c>
      <c r="E1930" t="s">
        <v>1773</v>
      </c>
      <c r="F1930">
        <v>2</v>
      </c>
      <c r="G1930">
        <f t="shared" si="120"/>
        <v>2</v>
      </c>
      <c r="H1930">
        <v>336.97</v>
      </c>
      <c r="I1930" s="14">
        <f t="shared" si="121"/>
        <v>336.97</v>
      </c>
      <c r="J1930">
        <v>0.14000000000000001</v>
      </c>
      <c r="K1930" s="7">
        <f t="shared" si="122"/>
        <v>0.14000000000000001</v>
      </c>
      <c r="L1930" t="s">
        <v>1826</v>
      </c>
      <c r="M1930">
        <v>579.58840000000009</v>
      </c>
      <c r="N1930" s="14">
        <f t="shared" si="123"/>
        <v>673.80000000000007</v>
      </c>
      <c r="O1930" t="str">
        <f>VLOOKUP(E1930,Store_Dim!$A$1:$E$21,3,FALSE)</f>
        <v>North</v>
      </c>
    </row>
    <row r="1931" spans="1:15" x14ac:dyDescent="0.3">
      <c r="A1931" t="s">
        <v>3755</v>
      </c>
      <c r="B1931" s="2">
        <v>45466</v>
      </c>
      <c r="C1931" t="s">
        <v>978</v>
      </c>
      <c r="D1931" t="s">
        <v>1555</v>
      </c>
      <c r="E1931" t="s">
        <v>1773</v>
      </c>
      <c r="F1931">
        <v>2</v>
      </c>
      <c r="G1931">
        <f t="shared" si="120"/>
        <v>2</v>
      </c>
      <c r="H1931">
        <v>344.16</v>
      </c>
      <c r="I1931" s="14">
        <f t="shared" si="121"/>
        <v>344.16</v>
      </c>
      <c r="J1931">
        <v>0.09</v>
      </c>
      <c r="K1931" s="7">
        <f t="shared" si="122"/>
        <v>0.09</v>
      </c>
      <c r="L1931" t="s">
        <v>1826</v>
      </c>
      <c r="M1931">
        <v>626.37120000000004</v>
      </c>
      <c r="N1931" s="14">
        <f t="shared" si="123"/>
        <v>688.23</v>
      </c>
      <c r="O1931" t="str">
        <f>VLOOKUP(E1931,Store_Dim!$A$1:$E$21,3,FALSE)</f>
        <v>North</v>
      </c>
    </row>
    <row r="1932" spans="1:15" x14ac:dyDescent="0.3">
      <c r="A1932" t="s">
        <v>3756</v>
      </c>
      <c r="B1932" s="2">
        <v>45847</v>
      </c>
      <c r="C1932" t="s">
        <v>948</v>
      </c>
      <c r="D1932" t="s">
        <v>1644</v>
      </c>
      <c r="E1932" t="s">
        <v>1786</v>
      </c>
      <c r="F1932">
        <v>1</v>
      </c>
      <c r="G1932">
        <f t="shared" si="120"/>
        <v>1</v>
      </c>
      <c r="H1932">
        <v>841.53</v>
      </c>
      <c r="I1932" s="14">
        <f t="shared" si="121"/>
        <v>841.53</v>
      </c>
      <c r="J1932">
        <v>0.15</v>
      </c>
      <c r="K1932" s="7">
        <f t="shared" si="122"/>
        <v>0.15</v>
      </c>
      <c r="L1932" t="s">
        <v>1824</v>
      </c>
      <c r="M1932">
        <v>715.30049999999994</v>
      </c>
      <c r="N1932" s="14">
        <f t="shared" si="123"/>
        <v>841.38</v>
      </c>
      <c r="O1932" t="str">
        <f>VLOOKUP(E1932,Store_Dim!$A$1:$E$21,3,FALSE)</f>
        <v>South</v>
      </c>
    </row>
    <row r="1933" spans="1:15" x14ac:dyDescent="0.3">
      <c r="A1933" t="s">
        <v>3757</v>
      </c>
      <c r="B1933" s="2">
        <v>45825</v>
      </c>
      <c r="C1933" t="s">
        <v>1316</v>
      </c>
      <c r="D1933" t="s">
        <v>1714</v>
      </c>
      <c r="E1933" t="s">
        <v>1807</v>
      </c>
      <c r="F1933">
        <v>3</v>
      </c>
      <c r="G1933">
        <f t="shared" si="120"/>
        <v>3</v>
      </c>
      <c r="H1933">
        <v>63.36</v>
      </c>
      <c r="I1933" s="14">
        <f t="shared" si="121"/>
        <v>63.36</v>
      </c>
      <c r="J1933">
        <v>0.28999999999999998</v>
      </c>
      <c r="K1933" s="7">
        <f t="shared" si="122"/>
        <v>0.28999999999999998</v>
      </c>
      <c r="L1933" t="s">
        <v>1829</v>
      </c>
      <c r="M1933">
        <v>134.95679999999999</v>
      </c>
      <c r="N1933" s="14">
        <f t="shared" si="123"/>
        <v>189.79</v>
      </c>
      <c r="O1933" t="str">
        <f>VLOOKUP(E1933,Store_Dim!$A$1:$E$21,3,FALSE)</f>
        <v>North</v>
      </c>
    </row>
    <row r="1934" spans="1:15" x14ac:dyDescent="0.3">
      <c r="A1934" t="s">
        <v>3758</v>
      </c>
      <c r="B1934" s="2">
        <v>45839</v>
      </c>
      <c r="C1934" t="s">
        <v>1524</v>
      </c>
      <c r="D1934" t="s">
        <v>1704</v>
      </c>
      <c r="E1934" t="s">
        <v>1782</v>
      </c>
      <c r="F1934">
        <v>2</v>
      </c>
      <c r="G1934">
        <f t="shared" si="120"/>
        <v>2</v>
      </c>
      <c r="H1934">
        <v>552.49</v>
      </c>
      <c r="I1934" s="14">
        <f t="shared" si="121"/>
        <v>552.49</v>
      </c>
      <c r="J1934">
        <v>0.1</v>
      </c>
      <c r="K1934" s="7">
        <f t="shared" si="122"/>
        <v>0.1</v>
      </c>
      <c r="L1934" t="s">
        <v>1824</v>
      </c>
      <c r="M1934">
        <v>994.48200000000008</v>
      </c>
      <c r="N1934" s="14">
        <f t="shared" si="123"/>
        <v>1104.8800000000001</v>
      </c>
      <c r="O1934" t="str">
        <f>VLOOKUP(E1934,Store_Dim!$A$1:$E$21,3,FALSE)</f>
        <v>West</v>
      </c>
    </row>
    <row r="1935" spans="1:15" x14ac:dyDescent="0.3">
      <c r="A1935" t="s">
        <v>3759</v>
      </c>
      <c r="B1935" s="2">
        <v>45720</v>
      </c>
      <c r="C1935" t="s">
        <v>758</v>
      </c>
      <c r="D1935" t="s">
        <v>1596</v>
      </c>
      <c r="E1935" t="s">
        <v>1776</v>
      </c>
      <c r="F1935">
        <v>3</v>
      </c>
      <c r="G1935">
        <f t="shared" si="120"/>
        <v>3</v>
      </c>
      <c r="H1935">
        <v>447.38</v>
      </c>
      <c r="I1935" s="14">
        <f t="shared" si="121"/>
        <v>447.38</v>
      </c>
      <c r="J1935">
        <v>0.03</v>
      </c>
      <c r="K1935" s="7">
        <f t="shared" si="122"/>
        <v>0.03</v>
      </c>
      <c r="L1935" t="s">
        <v>1824</v>
      </c>
      <c r="M1935">
        <v>1301.8758</v>
      </c>
      <c r="N1935" s="14">
        <f t="shared" si="123"/>
        <v>1342.11</v>
      </c>
      <c r="O1935" t="str">
        <f>VLOOKUP(E1935,Store_Dim!$A$1:$E$21,3,FALSE)</f>
        <v>East</v>
      </c>
    </row>
    <row r="1936" spans="1:15" x14ac:dyDescent="0.3">
      <c r="A1936" t="s">
        <v>3760</v>
      </c>
      <c r="B1936" s="2">
        <v>45250</v>
      </c>
      <c r="C1936" t="s">
        <v>1392</v>
      </c>
      <c r="D1936" t="s">
        <v>1694</v>
      </c>
      <c r="E1936" t="s">
        <v>1813</v>
      </c>
      <c r="F1936">
        <v>1</v>
      </c>
      <c r="G1936">
        <f t="shared" si="120"/>
        <v>1</v>
      </c>
      <c r="H1936">
        <v>727.7</v>
      </c>
      <c r="I1936" s="14">
        <f t="shared" si="121"/>
        <v>727.7</v>
      </c>
      <c r="J1936">
        <v>0.21</v>
      </c>
      <c r="K1936" s="7">
        <f t="shared" si="122"/>
        <v>0.21</v>
      </c>
      <c r="L1936" t="s">
        <v>1829</v>
      </c>
      <c r="M1936">
        <v>574.88300000000004</v>
      </c>
      <c r="N1936" s="14">
        <f t="shared" si="123"/>
        <v>727.49</v>
      </c>
      <c r="O1936" t="str">
        <f>VLOOKUP(E1936,Store_Dim!$A$1:$E$21,3,FALSE)</f>
        <v>East</v>
      </c>
    </row>
    <row r="1937" spans="1:15" x14ac:dyDescent="0.3">
      <c r="A1937" t="s">
        <v>3761</v>
      </c>
      <c r="B1937" s="2">
        <v>45258</v>
      </c>
      <c r="C1937" t="s">
        <v>1352</v>
      </c>
      <c r="D1937" t="s">
        <v>1650</v>
      </c>
      <c r="E1937" t="s">
        <v>1779</v>
      </c>
      <c r="F1937">
        <v>4</v>
      </c>
      <c r="G1937">
        <f t="shared" si="120"/>
        <v>4</v>
      </c>
      <c r="H1937">
        <v>581.34</v>
      </c>
      <c r="I1937" s="14">
        <f t="shared" si="121"/>
        <v>581.34</v>
      </c>
      <c r="J1937">
        <v>0.08</v>
      </c>
      <c r="K1937" s="7">
        <f t="shared" si="122"/>
        <v>0.08</v>
      </c>
      <c r="L1937" t="s">
        <v>1824</v>
      </c>
      <c r="M1937">
        <v>2139.3312000000001</v>
      </c>
      <c r="N1937" s="14">
        <f t="shared" si="123"/>
        <v>2325.2800000000002</v>
      </c>
      <c r="O1937" t="str">
        <f>VLOOKUP(E1937,Store_Dim!$A$1:$E$21,3,FALSE)</f>
        <v>South</v>
      </c>
    </row>
    <row r="1938" spans="1:15" x14ac:dyDescent="0.3">
      <c r="A1938" t="s">
        <v>3762</v>
      </c>
      <c r="B1938" s="2">
        <v>45793</v>
      </c>
      <c r="C1938" t="s">
        <v>344</v>
      </c>
      <c r="D1938" t="s">
        <v>1680</v>
      </c>
      <c r="E1938" t="s">
        <v>1757</v>
      </c>
      <c r="F1938">
        <v>1</v>
      </c>
      <c r="G1938">
        <f t="shared" si="120"/>
        <v>1</v>
      </c>
      <c r="H1938">
        <v>338.83</v>
      </c>
      <c r="I1938" s="14">
        <f t="shared" si="121"/>
        <v>338.83</v>
      </c>
      <c r="J1938">
        <v>0.19</v>
      </c>
      <c r="K1938" s="7">
        <f t="shared" si="122"/>
        <v>0.19</v>
      </c>
      <c r="L1938" t="s">
        <v>1826</v>
      </c>
      <c r="M1938">
        <v>274.45229999999998</v>
      </c>
      <c r="N1938" s="14">
        <f t="shared" si="123"/>
        <v>338.64</v>
      </c>
      <c r="O1938" t="str">
        <f>VLOOKUP(E1938,Store_Dim!$A$1:$E$21,3,FALSE)</f>
        <v>North</v>
      </c>
    </row>
    <row r="1939" spans="1:15" x14ac:dyDescent="0.3">
      <c r="A1939" t="s">
        <v>3763</v>
      </c>
      <c r="B1939" s="2">
        <v>45265</v>
      </c>
      <c r="C1939" t="s">
        <v>905</v>
      </c>
      <c r="D1939" t="s">
        <v>1646</v>
      </c>
      <c r="E1939" t="s">
        <v>1797</v>
      </c>
      <c r="F1939">
        <v>4</v>
      </c>
      <c r="G1939">
        <f t="shared" si="120"/>
        <v>4</v>
      </c>
      <c r="H1939">
        <v>568.80999999999995</v>
      </c>
      <c r="I1939" s="14">
        <f t="shared" si="121"/>
        <v>568.80999999999995</v>
      </c>
      <c r="J1939">
        <v>0.25</v>
      </c>
      <c r="K1939" s="7">
        <f t="shared" si="122"/>
        <v>0.25</v>
      </c>
      <c r="L1939" t="s">
        <v>1824</v>
      </c>
      <c r="M1939">
        <v>1706.43</v>
      </c>
      <c r="N1939" s="14">
        <f t="shared" si="123"/>
        <v>2274.9899999999998</v>
      </c>
      <c r="O1939" t="str">
        <f>VLOOKUP(E1939,Store_Dim!$A$1:$E$21,3,FALSE)</f>
        <v>East</v>
      </c>
    </row>
    <row r="1940" spans="1:15" x14ac:dyDescent="0.3">
      <c r="A1940" t="s">
        <v>3764</v>
      </c>
      <c r="B1940" s="2">
        <v>45607</v>
      </c>
      <c r="C1940" t="s">
        <v>1172</v>
      </c>
      <c r="D1940" t="s">
        <v>1670</v>
      </c>
      <c r="E1940" t="s">
        <v>1807</v>
      </c>
      <c r="F1940">
        <v>2</v>
      </c>
      <c r="G1940">
        <f t="shared" si="120"/>
        <v>2</v>
      </c>
      <c r="H1940">
        <v>352.63</v>
      </c>
      <c r="I1940" s="14">
        <f t="shared" si="121"/>
        <v>352.63</v>
      </c>
      <c r="J1940">
        <v>0.15</v>
      </c>
      <c r="K1940" s="7">
        <f t="shared" si="122"/>
        <v>0.15</v>
      </c>
      <c r="L1940" t="s">
        <v>1826</v>
      </c>
      <c r="M1940">
        <v>599.471</v>
      </c>
      <c r="N1940" s="14">
        <f t="shared" si="123"/>
        <v>705.11</v>
      </c>
      <c r="O1940" t="str">
        <f>VLOOKUP(E1940,Store_Dim!$A$1:$E$21,3,FALSE)</f>
        <v>North</v>
      </c>
    </row>
    <row r="1941" spans="1:15" x14ac:dyDescent="0.3">
      <c r="A1941" t="s">
        <v>3765</v>
      </c>
      <c r="B1941" s="2">
        <v>45382</v>
      </c>
      <c r="C1941" t="s">
        <v>523</v>
      </c>
      <c r="D1941" t="s">
        <v>1740</v>
      </c>
      <c r="E1941" t="s">
        <v>1797</v>
      </c>
      <c r="F1941">
        <v>2</v>
      </c>
      <c r="G1941">
        <f t="shared" si="120"/>
        <v>2</v>
      </c>
      <c r="H1941">
        <v>629.86</v>
      </c>
      <c r="I1941" s="14">
        <f t="shared" si="121"/>
        <v>629.86</v>
      </c>
      <c r="J1941">
        <v>0.15</v>
      </c>
      <c r="K1941" s="7">
        <f t="shared" si="122"/>
        <v>0.15</v>
      </c>
      <c r="L1941" t="s">
        <v>1826</v>
      </c>
      <c r="M1941">
        <v>1070.7619999999999</v>
      </c>
      <c r="N1941" s="14">
        <f t="shared" si="123"/>
        <v>1259.57</v>
      </c>
      <c r="O1941" t="str">
        <f>VLOOKUP(E1941,Store_Dim!$A$1:$E$21,3,FALSE)</f>
        <v>East</v>
      </c>
    </row>
    <row r="1942" spans="1:15" x14ac:dyDescent="0.3">
      <c r="A1942" t="s">
        <v>3766</v>
      </c>
      <c r="B1942" s="2">
        <v>45793</v>
      </c>
      <c r="C1942" t="s">
        <v>1516</v>
      </c>
      <c r="D1942" t="s">
        <v>1744</v>
      </c>
      <c r="E1942" t="s">
        <v>1766</v>
      </c>
      <c r="F1942">
        <v>3</v>
      </c>
      <c r="G1942">
        <f t="shared" si="120"/>
        <v>3</v>
      </c>
      <c r="H1942">
        <v>212.08</v>
      </c>
      <c r="I1942" s="14">
        <f t="shared" si="121"/>
        <v>212.08</v>
      </c>
      <c r="J1942">
        <v>7.0000000000000007E-2</v>
      </c>
      <c r="K1942" s="7">
        <f t="shared" si="122"/>
        <v>7.0000000000000007E-2</v>
      </c>
      <c r="L1942" t="s">
        <v>1824</v>
      </c>
      <c r="M1942">
        <v>591.70319999999992</v>
      </c>
      <c r="N1942" s="14">
        <f t="shared" si="123"/>
        <v>636.16999999999996</v>
      </c>
      <c r="O1942" t="str">
        <f>VLOOKUP(E1942,Store_Dim!$A$1:$E$21,3,FALSE)</f>
        <v>North</v>
      </c>
    </row>
    <row r="1943" spans="1:15" x14ac:dyDescent="0.3">
      <c r="A1943" t="s">
        <v>3767</v>
      </c>
      <c r="B1943" s="2">
        <v>45590</v>
      </c>
      <c r="C1943" t="s">
        <v>538</v>
      </c>
      <c r="D1943" t="s">
        <v>1662</v>
      </c>
      <c r="E1943" t="s">
        <v>1761</v>
      </c>
      <c r="F1943">
        <v>3</v>
      </c>
      <c r="G1943">
        <f t="shared" si="120"/>
        <v>3</v>
      </c>
      <c r="H1943">
        <v>878.62</v>
      </c>
      <c r="I1943" s="14">
        <f t="shared" si="121"/>
        <v>878.62</v>
      </c>
      <c r="J1943">
        <v>0.05</v>
      </c>
      <c r="K1943" s="7">
        <f t="shared" si="122"/>
        <v>0.05</v>
      </c>
      <c r="L1943" t="s">
        <v>1826</v>
      </c>
      <c r="M1943">
        <v>2504.067</v>
      </c>
      <c r="N1943" s="14">
        <f t="shared" si="123"/>
        <v>2635.81</v>
      </c>
      <c r="O1943" t="str">
        <f>VLOOKUP(E1943,Store_Dim!$A$1:$E$21,3,FALSE)</f>
        <v>South</v>
      </c>
    </row>
    <row r="1944" spans="1:15" x14ac:dyDescent="0.3">
      <c r="A1944" t="s">
        <v>3768</v>
      </c>
      <c r="B1944" s="2">
        <v>45679</v>
      </c>
      <c r="C1944" t="s">
        <v>833</v>
      </c>
      <c r="D1944" t="s">
        <v>1708</v>
      </c>
      <c r="E1944" t="s">
        <v>1789</v>
      </c>
      <c r="F1944">
        <v>4</v>
      </c>
      <c r="G1944">
        <f t="shared" si="120"/>
        <v>4</v>
      </c>
      <c r="H1944">
        <v>87.83</v>
      </c>
      <c r="I1944" s="14">
        <f t="shared" si="121"/>
        <v>87.83</v>
      </c>
      <c r="J1944">
        <v>0.23</v>
      </c>
      <c r="K1944" s="7">
        <f t="shared" si="122"/>
        <v>0.23</v>
      </c>
      <c r="L1944" t="s">
        <v>1826</v>
      </c>
      <c r="M1944">
        <v>270.51639999999998</v>
      </c>
      <c r="N1944" s="14">
        <f t="shared" si="123"/>
        <v>351.09</v>
      </c>
      <c r="O1944" t="str">
        <f>VLOOKUP(E1944,Store_Dim!$A$1:$E$21,3,FALSE)</f>
        <v>East</v>
      </c>
    </row>
    <row r="1945" spans="1:15" x14ac:dyDescent="0.3">
      <c r="A1945" t="s">
        <v>3769</v>
      </c>
      <c r="B1945" s="2">
        <v>45814</v>
      </c>
      <c r="C1945" t="s">
        <v>875</v>
      </c>
      <c r="D1945" t="s">
        <v>1660</v>
      </c>
      <c r="E1945" t="s">
        <v>1786</v>
      </c>
      <c r="F1945">
        <v>3</v>
      </c>
      <c r="G1945">
        <f t="shared" si="120"/>
        <v>3</v>
      </c>
      <c r="H1945">
        <v>442.64</v>
      </c>
      <c r="I1945" s="14">
        <f t="shared" si="121"/>
        <v>442.64</v>
      </c>
      <c r="J1945">
        <v>0.15</v>
      </c>
      <c r="K1945" s="7">
        <f t="shared" si="122"/>
        <v>0.15</v>
      </c>
      <c r="L1945" t="s">
        <v>1829</v>
      </c>
      <c r="M1945">
        <v>1128.732</v>
      </c>
      <c r="N1945" s="14">
        <f t="shared" si="123"/>
        <v>1327.77</v>
      </c>
      <c r="O1945" t="str">
        <f>VLOOKUP(E1945,Store_Dim!$A$1:$E$21,3,FALSE)</f>
        <v>South</v>
      </c>
    </row>
    <row r="1946" spans="1:15" x14ac:dyDescent="0.3">
      <c r="A1946" t="s">
        <v>3770</v>
      </c>
      <c r="B1946" s="2">
        <v>45795</v>
      </c>
      <c r="C1946" t="s">
        <v>335</v>
      </c>
      <c r="D1946" t="s">
        <v>1624</v>
      </c>
      <c r="E1946" t="s">
        <v>1761</v>
      </c>
      <c r="F1946">
        <v>3</v>
      </c>
      <c r="G1946">
        <f t="shared" si="120"/>
        <v>3</v>
      </c>
      <c r="H1946">
        <v>410.04</v>
      </c>
      <c r="I1946" s="14">
        <f t="shared" si="121"/>
        <v>410.04</v>
      </c>
      <c r="J1946">
        <v>0.09</v>
      </c>
      <c r="K1946" s="7">
        <f t="shared" si="122"/>
        <v>0.09</v>
      </c>
      <c r="L1946" t="s">
        <v>1829</v>
      </c>
      <c r="M1946">
        <v>1119.4092000000001</v>
      </c>
      <c r="N1946" s="14">
        <f t="shared" si="123"/>
        <v>1230.0300000000002</v>
      </c>
      <c r="O1946" t="str">
        <f>VLOOKUP(E1946,Store_Dim!$A$1:$E$21,3,FALSE)</f>
        <v>South</v>
      </c>
    </row>
    <row r="1947" spans="1:15" x14ac:dyDescent="0.3">
      <c r="A1947" t="s">
        <v>3771</v>
      </c>
      <c r="B1947" s="2">
        <v>45797</v>
      </c>
      <c r="C1947" t="s">
        <v>455</v>
      </c>
      <c r="D1947" t="s">
        <v>1736</v>
      </c>
      <c r="E1947" t="s">
        <v>1807</v>
      </c>
      <c r="F1947">
        <v>1</v>
      </c>
      <c r="G1947">
        <f t="shared" si="120"/>
        <v>1</v>
      </c>
      <c r="H1947">
        <v>355.31</v>
      </c>
      <c r="I1947" s="14">
        <f t="shared" si="121"/>
        <v>355.31</v>
      </c>
      <c r="J1947">
        <v>0.27</v>
      </c>
      <c r="K1947" s="7">
        <f t="shared" si="122"/>
        <v>0.27</v>
      </c>
      <c r="L1947" t="s">
        <v>1824</v>
      </c>
      <c r="M1947">
        <v>259.37630000000001</v>
      </c>
      <c r="N1947" s="14">
        <f t="shared" si="123"/>
        <v>355.04</v>
      </c>
      <c r="O1947" t="str">
        <f>VLOOKUP(E1947,Store_Dim!$A$1:$E$21,3,FALSE)</f>
        <v>North</v>
      </c>
    </row>
    <row r="1948" spans="1:15" x14ac:dyDescent="0.3">
      <c r="A1948" t="s">
        <v>3772</v>
      </c>
      <c r="B1948" s="2">
        <v>45607</v>
      </c>
      <c r="C1948" t="s">
        <v>1175</v>
      </c>
      <c r="D1948" t="s">
        <v>1565</v>
      </c>
      <c r="E1948" t="s">
        <v>1797</v>
      </c>
      <c r="F1948">
        <v>4</v>
      </c>
      <c r="G1948">
        <f t="shared" si="120"/>
        <v>4</v>
      </c>
      <c r="H1948">
        <v>243.13</v>
      </c>
      <c r="I1948" s="14">
        <f t="shared" si="121"/>
        <v>243.13</v>
      </c>
      <c r="J1948">
        <v>0.25</v>
      </c>
      <c r="K1948" s="7">
        <f t="shared" si="122"/>
        <v>0.25</v>
      </c>
      <c r="L1948" t="s">
        <v>1829</v>
      </c>
      <c r="M1948">
        <v>729.39</v>
      </c>
      <c r="N1948" s="14">
        <f t="shared" si="123"/>
        <v>972.27</v>
      </c>
      <c r="O1948" t="str">
        <f>VLOOKUP(E1948,Store_Dim!$A$1:$E$21,3,FALSE)</f>
        <v>East</v>
      </c>
    </row>
    <row r="1949" spans="1:15" x14ac:dyDescent="0.3">
      <c r="A1949" t="s">
        <v>3773</v>
      </c>
      <c r="B1949" s="2">
        <v>45614</v>
      </c>
      <c r="C1949" t="s">
        <v>737</v>
      </c>
      <c r="D1949" t="s">
        <v>1666</v>
      </c>
      <c r="E1949" t="s">
        <v>1792</v>
      </c>
      <c r="F1949">
        <v>2</v>
      </c>
      <c r="G1949">
        <f t="shared" si="120"/>
        <v>2</v>
      </c>
      <c r="H1949">
        <v>410.63</v>
      </c>
      <c r="I1949" s="14">
        <f t="shared" si="121"/>
        <v>410.63</v>
      </c>
      <c r="J1949">
        <v>0.28000000000000003</v>
      </c>
      <c r="K1949" s="7">
        <f t="shared" si="122"/>
        <v>0.28000000000000003</v>
      </c>
      <c r="L1949" t="s">
        <v>1829</v>
      </c>
      <c r="M1949">
        <v>591.30719999999997</v>
      </c>
      <c r="N1949" s="14">
        <f t="shared" si="123"/>
        <v>820.98</v>
      </c>
      <c r="O1949" t="str">
        <f>VLOOKUP(E1949,Store_Dim!$A$1:$E$21,3,FALSE)</f>
        <v>South</v>
      </c>
    </row>
    <row r="1950" spans="1:15" x14ac:dyDescent="0.3">
      <c r="A1950" t="s">
        <v>3774</v>
      </c>
      <c r="B1950" s="2">
        <v>45293</v>
      </c>
      <c r="C1950" t="s">
        <v>1319</v>
      </c>
      <c r="D1950" t="s">
        <v>1736</v>
      </c>
      <c r="E1950" t="s">
        <v>1789</v>
      </c>
      <c r="F1950">
        <v>4</v>
      </c>
      <c r="G1950">
        <f t="shared" si="120"/>
        <v>4</v>
      </c>
      <c r="H1950">
        <v>101.25</v>
      </c>
      <c r="I1950" s="14">
        <f t="shared" si="121"/>
        <v>101.25</v>
      </c>
      <c r="J1950">
        <v>0.16</v>
      </c>
      <c r="K1950" s="7">
        <f t="shared" si="122"/>
        <v>0.16</v>
      </c>
      <c r="L1950" t="s">
        <v>1826</v>
      </c>
      <c r="M1950">
        <v>340.2</v>
      </c>
      <c r="N1950" s="14">
        <f t="shared" si="123"/>
        <v>404.84</v>
      </c>
      <c r="O1950" t="str">
        <f>VLOOKUP(E1950,Store_Dim!$A$1:$E$21,3,FALSE)</f>
        <v>East</v>
      </c>
    </row>
    <row r="1951" spans="1:15" x14ac:dyDescent="0.3">
      <c r="A1951" t="s">
        <v>3775</v>
      </c>
      <c r="B1951" s="2">
        <v>45301</v>
      </c>
      <c r="C1951" t="s">
        <v>730</v>
      </c>
      <c r="D1951" t="s">
        <v>1560</v>
      </c>
      <c r="E1951" t="s">
        <v>1807</v>
      </c>
      <c r="F1951">
        <v>4</v>
      </c>
      <c r="G1951">
        <f t="shared" si="120"/>
        <v>4</v>
      </c>
      <c r="H1951">
        <v>716.39</v>
      </c>
      <c r="I1951" s="14">
        <f t="shared" si="121"/>
        <v>716.39</v>
      </c>
      <c r="J1951">
        <v>0.03</v>
      </c>
      <c r="K1951" s="7">
        <f t="shared" si="122"/>
        <v>0.03</v>
      </c>
      <c r="L1951" t="s">
        <v>1826</v>
      </c>
      <c r="M1951">
        <v>2779.5931999999998</v>
      </c>
      <c r="N1951" s="14">
        <f t="shared" si="123"/>
        <v>2865.5299999999997</v>
      </c>
      <c r="O1951" t="str">
        <f>VLOOKUP(E1951,Store_Dim!$A$1:$E$21,3,FALSE)</f>
        <v>North</v>
      </c>
    </row>
    <row r="1952" spans="1:15" x14ac:dyDescent="0.3">
      <c r="A1952" t="s">
        <v>3776</v>
      </c>
      <c r="B1952" s="2">
        <v>45311</v>
      </c>
      <c r="C1952" t="s">
        <v>338</v>
      </c>
      <c r="D1952" t="s">
        <v>1694</v>
      </c>
      <c r="E1952" t="s">
        <v>1757</v>
      </c>
      <c r="F1952">
        <v>1</v>
      </c>
      <c r="G1952">
        <f t="shared" si="120"/>
        <v>1</v>
      </c>
      <c r="H1952">
        <v>721.74</v>
      </c>
      <c r="I1952" s="14">
        <f t="shared" si="121"/>
        <v>721.74</v>
      </c>
      <c r="J1952">
        <v>0.24</v>
      </c>
      <c r="K1952" s="7">
        <f t="shared" si="122"/>
        <v>0.24</v>
      </c>
      <c r="L1952" t="s">
        <v>1826</v>
      </c>
      <c r="M1952">
        <v>548.52240000000006</v>
      </c>
      <c r="N1952" s="14">
        <f t="shared" si="123"/>
        <v>721.5</v>
      </c>
      <c r="O1952" t="str">
        <f>VLOOKUP(E1952,Store_Dim!$A$1:$E$21,3,FALSE)</f>
        <v>North</v>
      </c>
    </row>
    <row r="1953" spans="1:15" x14ac:dyDescent="0.3">
      <c r="A1953" t="s">
        <v>3777</v>
      </c>
      <c r="B1953" s="2">
        <v>45702</v>
      </c>
      <c r="C1953" t="s">
        <v>205</v>
      </c>
      <c r="D1953" t="s">
        <v>1672</v>
      </c>
      <c r="E1953" t="s">
        <v>1792</v>
      </c>
      <c r="F1953">
        <v>2</v>
      </c>
      <c r="G1953">
        <f t="shared" si="120"/>
        <v>2</v>
      </c>
      <c r="H1953">
        <v>527.91</v>
      </c>
      <c r="I1953" s="14">
        <f t="shared" si="121"/>
        <v>527.91</v>
      </c>
      <c r="J1953">
        <v>0.02</v>
      </c>
      <c r="K1953" s="7">
        <f t="shared" si="122"/>
        <v>0.02</v>
      </c>
      <c r="L1953" t="s">
        <v>1824</v>
      </c>
      <c r="M1953">
        <v>1034.7036000000001</v>
      </c>
      <c r="N1953" s="14">
        <f t="shared" si="123"/>
        <v>1055.8</v>
      </c>
      <c r="O1953" t="str">
        <f>VLOOKUP(E1953,Store_Dim!$A$1:$E$21,3,FALSE)</f>
        <v>South</v>
      </c>
    </row>
    <row r="1954" spans="1:15" x14ac:dyDescent="0.3">
      <c r="A1954" t="s">
        <v>3778</v>
      </c>
      <c r="B1954" s="2">
        <v>45525</v>
      </c>
      <c r="C1954" t="s">
        <v>1005</v>
      </c>
      <c r="D1954" t="s">
        <v>1652</v>
      </c>
      <c r="E1954" t="s">
        <v>1797</v>
      </c>
      <c r="F1954">
        <v>2</v>
      </c>
      <c r="G1954">
        <f t="shared" si="120"/>
        <v>2</v>
      </c>
      <c r="H1954">
        <v>945.92</v>
      </c>
      <c r="I1954" s="14">
        <f t="shared" si="121"/>
        <v>945.92</v>
      </c>
      <c r="J1954">
        <v>0.19</v>
      </c>
      <c r="K1954" s="7">
        <f t="shared" si="122"/>
        <v>0.19</v>
      </c>
      <c r="L1954" t="s">
        <v>1829</v>
      </c>
      <c r="M1954">
        <v>1532.3904</v>
      </c>
      <c r="N1954" s="14">
        <f t="shared" si="123"/>
        <v>1891.6499999999999</v>
      </c>
      <c r="O1954" t="str">
        <f>VLOOKUP(E1954,Store_Dim!$A$1:$E$21,3,FALSE)</f>
        <v>East</v>
      </c>
    </row>
    <row r="1955" spans="1:15" x14ac:dyDescent="0.3">
      <c r="A1955" t="s">
        <v>3779</v>
      </c>
      <c r="B1955" s="2">
        <v>45780</v>
      </c>
      <c r="C1955" t="s">
        <v>295</v>
      </c>
      <c r="D1955" t="s">
        <v>1660</v>
      </c>
      <c r="E1955" t="s">
        <v>1807</v>
      </c>
      <c r="F1955">
        <v>2</v>
      </c>
      <c r="G1955">
        <f t="shared" si="120"/>
        <v>2</v>
      </c>
      <c r="H1955">
        <v>981.35</v>
      </c>
      <c r="I1955" s="14">
        <f t="shared" si="121"/>
        <v>981.35</v>
      </c>
      <c r="J1955">
        <v>0.16</v>
      </c>
      <c r="K1955" s="7">
        <f t="shared" si="122"/>
        <v>0.16</v>
      </c>
      <c r="L1955" t="s">
        <v>1826</v>
      </c>
      <c r="M1955">
        <v>1648.6679999999999</v>
      </c>
      <c r="N1955" s="14">
        <f t="shared" si="123"/>
        <v>1962.54</v>
      </c>
      <c r="O1955" t="str">
        <f>VLOOKUP(E1955,Store_Dim!$A$1:$E$21,3,FALSE)</f>
        <v>North</v>
      </c>
    </row>
    <row r="1956" spans="1:15" x14ac:dyDescent="0.3">
      <c r="A1956" t="s">
        <v>3780</v>
      </c>
      <c r="B1956" s="2">
        <v>45819</v>
      </c>
      <c r="C1956" t="s">
        <v>722</v>
      </c>
      <c r="D1956" t="s">
        <v>1666</v>
      </c>
      <c r="E1956" t="s">
        <v>1766</v>
      </c>
      <c r="F1956">
        <v>1</v>
      </c>
      <c r="G1956">
        <f t="shared" si="120"/>
        <v>1</v>
      </c>
      <c r="H1956">
        <v>913.99</v>
      </c>
      <c r="I1956" s="14">
        <f t="shared" si="121"/>
        <v>913.99</v>
      </c>
      <c r="J1956">
        <v>0.14000000000000001</v>
      </c>
      <c r="K1956" s="7">
        <f t="shared" si="122"/>
        <v>0.14000000000000001</v>
      </c>
      <c r="L1956" t="s">
        <v>1824</v>
      </c>
      <c r="M1956">
        <v>786.03139999999996</v>
      </c>
      <c r="N1956" s="14">
        <f t="shared" si="123"/>
        <v>913.85</v>
      </c>
      <c r="O1956" t="str">
        <f>VLOOKUP(E1956,Store_Dim!$A$1:$E$21,3,FALSE)</f>
        <v>North</v>
      </c>
    </row>
    <row r="1957" spans="1:15" x14ac:dyDescent="0.3">
      <c r="A1957" t="s">
        <v>3781</v>
      </c>
      <c r="B1957" s="2">
        <v>45863</v>
      </c>
      <c r="C1957" t="s">
        <v>55</v>
      </c>
      <c r="D1957" t="s">
        <v>1680</v>
      </c>
      <c r="E1957" t="s">
        <v>1782</v>
      </c>
      <c r="F1957">
        <v>4</v>
      </c>
      <c r="G1957">
        <f t="shared" si="120"/>
        <v>4</v>
      </c>
      <c r="H1957">
        <v>270.69</v>
      </c>
      <c r="I1957" s="14">
        <f t="shared" si="121"/>
        <v>270.69</v>
      </c>
      <c r="J1957">
        <v>0.18</v>
      </c>
      <c r="K1957" s="7">
        <f t="shared" si="122"/>
        <v>0.18</v>
      </c>
      <c r="L1957" t="s">
        <v>1826</v>
      </c>
      <c r="M1957">
        <v>887.86320000000001</v>
      </c>
      <c r="N1957" s="14">
        <f t="shared" si="123"/>
        <v>1082.58</v>
      </c>
      <c r="O1957" t="str">
        <f>VLOOKUP(E1957,Store_Dim!$A$1:$E$21,3,FALSE)</f>
        <v>West</v>
      </c>
    </row>
    <row r="1958" spans="1:15" x14ac:dyDescent="0.3">
      <c r="A1958" t="s">
        <v>3782</v>
      </c>
      <c r="B1958" s="2">
        <v>45687</v>
      </c>
      <c r="C1958" t="s">
        <v>538</v>
      </c>
      <c r="D1958" t="s">
        <v>1702</v>
      </c>
      <c r="E1958" t="s">
        <v>1776</v>
      </c>
      <c r="F1958">
        <v>3</v>
      </c>
      <c r="G1958">
        <f t="shared" si="120"/>
        <v>3</v>
      </c>
      <c r="H1958">
        <v>998.58</v>
      </c>
      <c r="I1958" s="14">
        <f t="shared" si="121"/>
        <v>998.58</v>
      </c>
      <c r="J1958">
        <v>0.02</v>
      </c>
      <c r="K1958" s="7">
        <f t="shared" si="122"/>
        <v>0.02</v>
      </c>
      <c r="L1958" t="s">
        <v>1824</v>
      </c>
      <c r="M1958">
        <v>2935.8252000000002</v>
      </c>
      <c r="N1958" s="14">
        <f t="shared" si="123"/>
        <v>2995.7200000000003</v>
      </c>
      <c r="O1958" t="str">
        <f>VLOOKUP(E1958,Store_Dim!$A$1:$E$21,3,FALSE)</f>
        <v>East</v>
      </c>
    </row>
    <row r="1959" spans="1:15" x14ac:dyDescent="0.3">
      <c r="A1959" t="s">
        <v>3783</v>
      </c>
      <c r="B1959" s="2">
        <v>45806</v>
      </c>
      <c r="C1959" t="s">
        <v>1408</v>
      </c>
      <c r="D1959" t="s">
        <v>1622</v>
      </c>
      <c r="E1959" t="s">
        <v>1786</v>
      </c>
      <c r="F1959">
        <v>3</v>
      </c>
      <c r="G1959">
        <f t="shared" si="120"/>
        <v>3</v>
      </c>
      <c r="H1959">
        <v>765.12</v>
      </c>
      <c r="I1959" s="14">
        <f t="shared" si="121"/>
        <v>765.12</v>
      </c>
      <c r="J1959">
        <v>0.18</v>
      </c>
      <c r="K1959" s="7">
        <f t="shared" si="122"/>
        <v>0.18</v>
      </c>
      <c r="L1959" t="s">
        <v>1824</v>
      </c>
      <c r="M1959">
        <v>1882.1952000000001</v>
      </c>
      <c r="N1959" s="14">
        <f t="shared" si="123"/>
        <v>2295.1800000000003</v>
      </c>
      <c r="O1959" t="str">
        <f>VLOOKUP(E1959,Store_Dim!$A$1:$E$21,3,FALSE)</f>
        <v>South</v>
      </c>
    </row>
    <row r="1960" spans="1:15" x14ac:dyDescent="0.3">
      <c r="A1960" t="s">
        <v>3784</v>
      </c>
      <c r="B1960" s="2">
        <v>45216</v>
      </c>
      <c r="C1960" t="s">
        <v>264</v>
      </c>
      <c r="D1960" t="s">
        <v>1676</v>
      </c>
      <c r="E1960" t="s">
        <v>1813</v>
      </c>
      <c r="F1960">
        <v>3</v>
      </c>
      <c r="G1960">
        <f t="shared" si="120"/>
        <v>3</v>
      </c>
      <c r="H1960">
        <v>449.99</v>
      </c>
      <c r="I1960" s="14">
        <f t="shared" si="121"/>
        <v>449.99</v>
      </c>
      <c r="J1960">
        <v>0.17</v>
      </c>
      <c r="K1960" s="7">
        <f t="shared" si="122"/>
        <v>0.17</v>
      </c>
      <c r="L1960" t="s">
        <v>1829</v>
      </c>
      <c r="M1960">
        <v>1120.4751000000001</v>
      </c>
      <c r="N1960" s="14">
        <f t="shared" si="123"/>
        <v>1349.8</v>
      </c>
      <c r="O1960" t="str">
        <f>VLOOKUP(E1960,Store_Dim!$A$1:$E$21,3,FALSE)</f>
        <v>East</v>
      </c>
    </row>
    <row r="1961" spans="1:15" x14ac:dyDescent="0.3">
      <c r="A1961" t="s">
        <v>3785</v>
      </c>
      <c r="B1961" s="2">
        <v>45639</v>
      </c>
      <c r="C1961" t="s">
        <v>806</v>
      </c>
      <c r="D1961" t="s">
        <v>1634</v>
      </c>
      <c r="E1961" t="s">
        <v>1792</v>
      </c>
      <c r="F1961">
        <v>2</v>
      </c>
      <c r="G1961">
        <f t="shared" si="120"/>
        <v>2</v>
      </c>
      <c r="H1961">
        <v>249.02</v>
      </c>
      <c r="I1961" s="14">
        <f t="shared" si="121"/>
        <v>249.02</v>
      </c>
      <c r="J1961">
        <v>0.01</v>
      </c>
      <c r="K1961" s="7">
        <f t="shared" si="122"/>
        <v>0.01</v>
      </c>
      <c r="L1961" t="s">
        <v>1829</v>
      </c>
      <c r="M1961">
        <v>493.05959999999999</v>
      </c>
      <c r="N1961" s="14">
        <f t="shared" si="123"/>
        <v>498.03000000000003</v>
      </c>
      <c r="O1961" t="str">
        <f>VLOOKUP(E1961,Store_Dim!$A$1:$E$21,3,FALSE)</f>
        <v>South</v>
      </c>
    </row>
    <row r="1962" spans="1:15" x14ac:dyDescent="0.3">
      <c r="A1962" t="s">
        <v>3786</v>
      </c>
      <c r="B1962" s="2">
        <v>45454</v>
      </c>
      <c r="C1962" t="s">
        <v>467</v>
      </c>
      <c r="D1962" t="s">
        <v>1662</v>
      </c>
      <c r="E1962" t="s">
        <v>1813</v>
      </c>
      <c r="F1962">
        <v>3</v>
      </c>
      <c r="G1962">
        <f t="shared" si="120"/>
        <v>3</v>
      </c>
      <c r="H1962">
        <v>223.64</v>
      </c>
      <c r="I1962" s="14">
        <f t="shared" si="121"/>
        <v>223.64</v>
      </c>
      <c r="J1962">
        <v>0.05</v>
      </c>
      <c r="K1962" s="7">
        <f t="shared" si="122"/>
        <v>0.05</v>
      </c>
      <c r="L1962" t="s">
        <v>1824</v>
      </c>
      <c r="M1962">
        <v>637.37399999999991</v>
      </c>
      <c r="N1962" s="14">
        <f t="shared" si="123"/>
        <v>670.87</v>
      </c>
      <c r="O1962" t="str">
        <f>VLOOKUP(E1962,Store_Dim!$A$1:$E$21,3,FALSE)</f>
        <v>East</v>
      </c>
    </row>
    <row r="1963" spans="1:15" x14ac:dyDescent="0.3">
      <c r="A1963" t="s">
        <v>3787</v>
      </c>
      <c r="B1963" s="2">
        <v>45934</v>
      </c>
      <c r="C1963" t="s">
        <v>375</v>
      </c>
      <c r="D1963" t="s">
        <v>1596</v>
      </c>
      <c r="E1963" t="s">
        <v>1769</v>
      </c>
      <c r="F1963">
        <v>2</v>
      </c>
      <c r="G1963">
        <f t="shared" si="120"/>
        <v>2</v>
      </c>
      <c r="H1963">
        <v>92.94</v>
      </c>
      <c r="I1963" s="14">
        <f t="shared" si="121"/>
        <v>92.94</v>
      </c>
      <c r="J1963">
        <v>0.12</v>
      </c>
      <c r="K1963" s="7">
        <f t="shared" si="122"/>
        <v>0.12</v>
      </c>
      <c r="L1963" t="s">
        <v>1824</v>
      </c>
      <c r="M1963">
        <v>163.5744</v>
      </c>
      <c r="N1963" s="14">
        <f t="shared" si="123"/>
        <v>185.76</v>
      </c>
      <c r="O1963" t="str">
        <f>VLOOKUP(E1963,Store_Dim!$A$1:$E$21,3,FALSE)</f>
        <v>South</v>
      </c>
    </row>
    <row r="1964" spans="1:15" x14ac:dyDescent="0.3">
      <c r="A1964" t="s">
        <v>3788</v>
      </c>
      <c r="B1964" s="2">
        <v>45401</v>
      </c>
      <c r="C1964" t="s">
        <v>1130</v>
      </c>
      <c r="D1964" t="s">
        <v>1580</v>
      </c>
      <c r="E1964" t="s">
        <v>1761</v>
      </c>
      <c r="F1964">
        <v>4</v>
      </c>
      <c r="G1964">
        <f t="shared" si="120"/>
        <v>4</v>
      </c>
      <c r="H1964">
        <v>268.3</v>
      </c>
      <c r="I1964" s="14">
        <f t="shared" si="121"/>
        <v>268.3</v>
      </c>
      <c r="J1964">
        <v>0.02</v>
      </c>
      <c r="K1964" s="7">
        <f t="shared" si="122"/>
        <v>0.02</v>
      </c>
      <c r="L1964" t="s">
        <v>1829</v>
      </c>
      <c r="M1964">
        <v>1051.7360000000001</v>
      </c>
      <c r="N1964" s="14">
        <f t="shared" si="123"/>
        <v>1073.18</v>
      </c>
      <c r="O1964" t="str">
        <f>VLOOKUP(E1964,Store_Dim!$A$1:$E$21,3,FALSE)</f>
        <v>South</v>
      </c>
    </row>
    <row r="1965" spans="1:15" x14ac:dyDescent="0.3">
      <c r="A1965" t="s">
        <v>3789</v>
      </c>
      <c r="B1965" s="2">
        <v>45770</v>
      </c>
      <c r="C1965" t="s">
        <v>1368</v>
      </c>
      <c r="D1965" t="s">
        <v>1666</v>
      </c>
      <c r="E1965" t="s">
        <v>1813</v>
      </c>
      <c r="F1965">
        <v>4</v>
      </c>
      <c r="G1965">
        <f t="shared" si="120"/>
        <v>4</v>
      </c>
      <c r="H1965">
        <v>835.61</v>
      </c>
      <c r="I1965" s="14">
        <f t="shared" si="121"/>
        <v>835.61</v>
      </c>
      <c r="J1965">
        <v>0.03</v>
      </c>
      <c r="K1965" s="7">
        <f t="shared" si="122"/>
        <v>0.03</v>
      </c>
      <c r="L1965" t="s">
        <v>1824</v>
      </c>
      <c r="M1965">
        <v>3242.1668</v>
      </c>
      <c r="N1965" s="14">
        <f t="shared" si="123"/>
        <v>3342.41</v>
      </c>
      <c r="O1965" t="str">
        <f>VLOOKUP(E1965,Store_Dim!$A$1:$E$21,3,FALSE)</f>
        <v>East</v>
      </c>
    </row>
    <row r="1966" spans="1:15" x14ac:dyDescent="0.3">
      <c r="A1966" t="s">
        <v>3790</v>
      </c>
      <c r="B1966" s="2">
        <v>45405</v>
      </c>
      <c r="C1966" t="s">
        <v>1193</v>
      </c>
      <c r="D1966" t="s">
        <v>1684</v>
      </c>
      <c r="E1966" t="s">
        <v>1773</v>
      </c>
      <c r="F1966">
        <v>3</v>
      </c>
      <c r="G1966">
        <f t="shared" si="120"/>
        <v>3</v>
      </c>
      <c r="H1966">
        <v>120.97</v>
      </c>
      <c r="I1966" s="14">
        <f t="shared" si="121"/>
        <v>120.97</v>
      </c>
      <c r="J1966">
        <v>0.11</v>
      </c>
      <c r="K1966" s="7">
        <f t="shared" si="122"/>
        <v>0.11</v>
      </c>
      <c r="L1966" t="s">
        <v>1824</v>
      </c>
      <c r="M1966">
        <v>322.98989999999998</v>
      </c>
      <c r="N1966" s="14">
        <f t="shared" si="123"/>
        <v>362.79999999999995</v>
      </c>
      <c r="O1966" t="str">
        <f>VLOOKUP(E1966,Store_Dim!$A$1:$E$21,3,FALSE)</f>
        <v>North</v>
      </c>
    </row>
    <row r="1967" spans="1:15" x14ac:dyDescent="0.3">
      <c r="A1967" t="s">
        <v>3791</v>
      </c>
      <c r="B1967" s="2">
        <v>45424</v>
      </c>
      <c r="C1967" t="s">
        <v>124</v>
      </c>
      <c r="D1967" t="s">
        <v>1628</v>
      </c>
      <c r="E1967" t="s">
        <v>1786</v>
      </c>
      <c r="F1967">
        <v>2</v>
      </c>
      <c r="G1967">
        <f t="shared" si="120"/>
        <v>2</v>
      </c>
      <c r="H1967">
        <v>26.36</v>
      </c>
      <c r="I1967" s="14">
        <f t="shared" si="121"/>
        <v>26.36</v>
      </c>
      <c r="J1967">
        <v>0.03</v>
      </c>
      <c r="K1967" s="7">
        <f t="shared" si="122"/>
        <v>0.03</v>
      </c>
      <c r="L1967" t="s">
        <v>1829</v>
      </c>
      <c r="M1967">
        <v>51.138399999999997</v>
      </c>
      <c r="N1967" s="14">
        <f t="shared" si="123"/>
        <v>52.69</v>
      </c>
      <c r="O1967" t="str">
        <f>VLOOKUP(E1967,Store_Dim!$A$1:$E$21,3,FALSE)</f>
        <v>South</v>
      </c>
    </row>
    <row r="1968" spans="1:15" x14ac:dyDescent="0.3">
      <c r="A1968" t="s">
        <v>3792</v>
      </c>
      <c r="B1968" s="2">
        <v>45881</v>
      </c>
      <c r="C1968" t="s">
        <v>134</v>
      </c>
      <c r="D1968" t="s">
        <v>1702</v>
      </c>
      <c r="E1968" t="s">
        <v>1776</v>
      </c>
      <c r="F1968">
        <v>1</v>
      </c>
      <c r="G1968">
        <f t="shared" si="120"/>
        <v>1</v>
      </c>
      <c r="H1968">
        <v>918.87</v>
      </c>
      <c r="I1968" s="14">
        <f t="shared" si="121"/>
        <v>918.87</v>
      </c>
      <c r="J1968">
        <v>0.11</v>
      </c>
      <c r="K1968" s="7">
        <f t="shared" si="122"/>
        <v>0.11</v>
      </c>
      <c r="L1968" t="s">
        <v>1826</v>
      </c>
      <c r="M1968">
        <v>817.79430000000002</v>
      </c>
      <c r="N1968" s="14">
        <f t="shared" si="123"/>
        <v>918.76</v>
      </c>
      <c r="O1968" t="str">
        <f>VLOOKUP(E1968,Store_Dim!$A$1:$E$21,3,FALSE)</f>
        <v>East</v>
      </c>
    </row>
    <row r="1969" spans="1:15" x14ac:dyDescent="0.3">
      <c r="A1969" t="s">
        <v>3793</v>
      </c>
      <c r="B1969" s="2">
        <v>45794</v>
      </c>
      <c r="C1969" t="s">
        <v>127</v>
      </c>
      <c r="D1969" t="s">
        <v>1682</v>
      </c>
      <c r="E1969" t="s">
        <v>1792</v>
      </c>
      <c r="F1969">
        <v>2</v>
      </c>
      <c r="G1969">
        <f t="shared" si="120"/>
        <v>2</v>
      </c>
      <c r="H1969">
        <v>924.73</v>
      </c>
      <c r="I1969" s="14">
        <f t="shared" si="121"/>
        <v>924.73</v>
      </c>
      <c r="J1969">
        <v>0.28999999999999998</v>
      </c>
      <c r="K1969" s="7">
        <f t="shared" si="122"/>
        <v>0.28999999999999998</v>
      </c>
      <c r="L1969" t="s">
        <v>1826</v>
      </c>
      <c r="M1969">
        <v>1313.1166000000001</v>
      </c>
      <c r="N1969" s="14">
        <f t="shared" si="123"/>
        <v>1849.17</v>
      </c>
      <c r="O1969" t="str">
        <f>VLOOKUP(E1969,Store_Dim!$A$1:$E$21,3,FALSE)</f>
        <v>South</v>
      </c>
    </row>
    <row r="1970" spans="1:15" x14ac:dyDescent="0.3">
      <c r="A1970" t="s">
        <v>3794</v>
      </c>
      <c r="B1970" s="2">
        <v>45665</v>
      </c>
      <c r="C1970" t="s">
        <v>93</v>
      </c>
      <c r="D1970" t="s">
        <v>1572</v>
      </c>
      <c r="E1970" t="s">
        <v>1789</v>
      </c>
      <c r="F1970">
        <v>3</v>
      </c>
      <c r="G1970">
        <f t="shared" si="120"/>
        <v>3</v>
      </c>
      <c r="H1970">
        <v>195.31</v>
      </c>
      <c r="I1970" s="14">
        <f t="shared" si="121"/>
        <v>195.31</v>
      </c>
      <c r="J1970">
        <v>0.13</v>
      </c>
      <c r="K1970" s="7">
        <f t="shared" si="122"/>
        <v>0.13</v>
      </c>
      <c r="L1970" t="s">
        <v>1829</v>
      </c>
      <c r="M1970">
        <v>509.75909999999999</v>
      </c>
      <c r="N1970" s="14">
        <f t="shared" si="123"/>
        <v>585.80000000000007</v>
      </c>
      <c r="O1970" t="str">
        <f>VLOOKUP(E1970,Store_Dim!$A$1:$E$21,3,FALSE)</f>
        <v>East</v>
      </c>
    </row>
    <row r="1971" spans="1:15" x14ac:dyDescent="0.3">
      <c r="A1971" t="s">
        <v>3795</v>
      </c>
      <c r="B1971" s="2">
        <v>45793</v>
      </c>
      <c r="C1971" t="s">
        <v>481</v>
      </c>
      <c r="D1971" t="s">
        <v>1624</v>
      </c>
      <c r="E1971" t="s">
        <v>1782</v>
      </c>
      <c r="F1971">
        <v>1</v>
      </c>
      <c r="G1971">
        <f t="shared" si="120"/>
        <v>1</v>
      </c>
      <c r="H1971">
        <v>91.38</v>
      </c>
      <c r="I1971" s="14">
        <f t="shared" si="121"/>
        <v>91.38</v>
      </c>
      <c r="J1971">
        <v>0.14000000000000001</v>
      </c>
      <c r="K1971" s="7">
        <f t="shared" si="122"/>
        <v>0.14000000000000001</v>
      </c>
      <c r="L1971" t="s">
        <v>1824</v>
      </c>
      <c r="M1971">
        <v>78.586799999999997</v>
      </c>
      <c r="N1971" s="14">
        <f t="shared" si="123"/>
        <v>91.24</v>
      </c>
      <c r="O1971" t="str">
        <f>VLOOKUP(E1971,Store_Dim!$A$1:$E$21,3,FALSE)</f>
        <v>West</v>
      </c>
    </row>
    <row r="1972" spans="1:15" x14ac:dyDescent="0.3">
      <c r="A1972" t="s">
        <v>3796</v>
      </c>
      <c r="B1972" s="2">
        <v>45563</v>
      </c>
      <c r="C1972" t="s">
        <v>1487</v>
      </c>
      <c r="D1972" t="s">
        <v>1720</v>
      </c>
      <c r="E1972" t="s">
        <v>1792</v>
      </c>
      <c r="F1972">
        <v>2</v>
      </c>
      <c r="G1972">
        <f t="shared" si="120"/>
        <v>2</v>
      </c>
      <c r="H1972">
        <v>494.35</v>
      </c>
      <c r="I1972" s="14">
        <f t="shared" si="121"/>
        <v>494.35</v>
      </c>
      <c r="J1972">
        <v>0.1</v>
      </c>
      <c r="K1972" s="7">
        <f t="shared" si="122"/>
        <v>0.1</v>
      </c>
      <c r="L1972" t="s">
        <v>1824</v>
      </c>
      <c r="M1972">
        <v>889.83</v>
      </c>
      <c r="N1972" s="14">
        <f t="shared" si="123"/>
        <v>988.6</v>
      </c>
      <c r="O1972" t="str">
        <f>VLOOKUP(E1972,Store_Dim!$A$1:$E$21,3,FALSE)</f>
        <v>South</v>
      </c>
    </row>
    <row r="1973" spans="1:15" x14ac:dyDescent="0.3">
      <c r="A1973" t="s">
        <v>3797</v>
      </c>
      <c r="B1973" s="2">
        <v>45577</v>
      </c>
      <c r="C1973" t="s">
        <v>815</v>
      </c>
      <c r="D1973" t="s">
        <v>1596</v>
      </c>
      <c r="E1973" t="s">
        <v>1789</v>
      </c>
      <c r="F1973">
        <v>1</v>
      </c>
      <c r="G1973">
        <f t="shared" si="120"/>
        <v>1</v>
      </c>
      <c r="H1973">
        <v>412.2</v>
      </c>
      <c r="I1973" s="14">
        <f t="shared" si="121"/>
        <v>412.2</v>
      </c>
      <c r="J1973">
        <v>0.11</v>
      </c>
      <c r="K1973" s="7">
        <f t="shared" si="122"/>
        <v>0.11</v>
      </c>
      <c r="L1973" t="s">
        <v>1824</v>
      </c>
      <c r="M1973">
        <v>366.858</v>
      </c>
      <c r="N1973" s="14">
        <f t="shared" si="123"/>
        <v>412.09</v>
      </c>
      <c r="O1973" t="str">
        <f>VLOOKUP(E1973,Store_Dim!$A$1:$E$21,3,FALSE)</f>
        <v>East</v>
      </c>
    </row>
    <row r="1974" spans="1:15" x14ac:dyDescent="0.3">
      <c r="A1974" t="s">
        <v>3798</v>
      </c>
      <c r="B1974" s="2">
        <v>45466</v>
      </c>
      <c r="C1974" t="s">
        <v>1229</v>
      </c>
      <c r="D1974" t="s">
        <v>1706</v>
      </c>
      <c r="E1974" t="s">
        <v>1804</v>
      </c>
      <c r="F1974">
        <v>1</v>
      </c>
      <c r="G1974">
        <f t="shared" si="120"/>
        <v>1</v>
      </c>
      <c r="H1974">
        <v>650.47</v>
      </c>
      <c r="I1974" s="14">
        <f t="shared" si="121"/>
        <v>650.47</v>
      </c>
      <c r="J1974">
        <v>0.13</v>
      </c>
      <c r="K1974" s="7">
        <f t="shared" si="122"/>
        <v>0.13</v>
      </c>
      <c r="L1974" t="s">
        <v>1826</v>
      </c>
      <c r="M1974">
        <v>565.90890000000002</v>
      </c>
      <c r="N1974" s="14">
        <f t="shared" si="123"/>
        <v>650.34</v>
      </c>
      <c r="O1974" t="str">
        <f>VLOOKUP(E1974,Store_Dim!$A$1:$E$21,3,FALSE)</f>
        <v>West</v>
      </c>
    </row>
    <row r="1975" spans="1:15" x14ac:dyDescent="0.3">
      <c r="A1975" t="s">
        <v>3799</v>
      </c>
      <c r="B1975" s="2">
        <v>45256</v>
      </c>
      <c r="C1975" t="s">
        <v>520</v>
      </c>
      <c r="D1975" t="s">
        <v>1576</v>
      </c>
      <c r="E1975" t="s">
        <v>1794</v>
      </c>
      <c r="F1975">
        <v>1</v>
      </c>
      <c r="G1975">
        <f t="shared" si="120"/>
        <v>1</v>
      </c>
      <c r="H1975">
        <v>68.209999999999994</v>
      </c>
      <c r="I1975" s="14">
        <f t="shared" si="121"/>
        <v>68.209999999999994</v>
      </c>
      <c r="J1975">
        <v>0.05</v>
      </c>
      <c r="K1975" s="7">
        <f t="shared" si="122"/>
        <v>0.05</v>
      </c>
      <c r="L1975" t="s">
        <v>1826</v>
      </c>
      <c r="M1975">
        <v>64.799499999999995</v>
      </c>
      <c r="N1975" s="14">
        <f t="shared" si="123"/>
        <v>68.16</v>
      </c>
      <c r="O1975" t="str">
        <f>VLOOKUP(E1975,Store_Dim!$A$1:$E$21,3,FALSE)</f>
        <v>North</v>
      </c>
    </row>
    <row r="1976" spans="1:15" x14ac:dyDescent="0.3">
      <c r="A1976" t="s">
        <v>3800</v>
      </c>
      <c r="B1976" s="2">
        <v>45886</v>
      </c>
      <c r="C1976" t="s">
        <v>461</v>
      </c>
      <c r="D1976" t="s">
        <v>1654</v>
      </c>
      <c r="E1976" t="s">
        <v>1779</v>
      </c>
      <c r="F1976">
        <v>2</v>
      </c>
      <c r="G1976">
        <f t="shared" si="120"/>
        <v>2</v>
      </c>
      <c r="H1976">
        <v>842.89</v>
      </c>
      <c r="I1976" s="14">
        <f t="shared" si="121"/>
        <v>842.89</v>
      </c>
      <c r="J1976">
        <v>0.25</v>
      </c>
      <c r="K1976" s="7">
        <f t="shared" si="122"/>
        <v>0.25</v>
      </c>
      <c r="L1976" t="s">
        <v>1829</v>
      </c>
      <c r="M1976">
        <v>1264.335</v>
      </c>
      <c r="N1976" s="14">
        <f t="shared" si="123"/>
        <v>1685.53</v>
      </c>
      <c r="O1976" t="str">
        <f>VLOOKUP(E1976,Store_Dim!$A$1:$E$21,3,FALSE)</f>
        <v>South</v>
      </c>
    </row>
    <row r="1977" spans="1:15" x14ac:dyDescent="0.3">
      <c r="A1977" t="s">
        <v>3801</v>
      </c>
      <c r="B1977" s="2">
        <v>45390</v>
      </c>
      <c r="C1977" t="s">
        <v>948</v>
      </c>
      <c r="D1977" t="s">
        <v>1555</v>
      </c>
      <c r="E1977" t="s">
        <v>1769</v>
      </c>
      <c r="F1977">
        <v>2</v>
      </c>
      <c r="G1977">
        <f t="shared" si="120"/>
        <v>2</v>
      </c>
      <c r="H1977">
        <v>227.95</v>
      </c>
      <c r="I1977" s="14">
        <f t="shared" si="121"/>
        <v>227.95</v>
      </c>
      <c r="J1977">
        <v>0.24</v>
      </c>
      <c r="K1977" s="7">
        <f t="shared" si="122"/>
        <v>0.24</v>
      </c>
      <c r="L1977" t="s">
        <v>1829</v>
      </c>
      <c r="M1977">
        <v>346.48399999999998</v>
      </c>
      <c r="N1977" s="14">
        <f t="shared" si="123"/>
        <v>455.65999999999997</v>
      </c>
      <c r="O1977" t="str">
        <f>VLOOKUP(E1977,Store_Dim!$A$1:$E$21,3,FALSE)</f>
        <v>South</v>
      </c>
    </row>
    <row r="1978" spans="1:15" x14ac:dyDescent="0.3">
      <c r="A1978" t="s">
        <v>3802</v>
      </c>
      <c r="B1978" s="2">
        <v>45388</v>
      </c>
      <c r="C1978" t="s">
        <v>631</v>
      </c>
      <c r="D1978" t="s">
        <v>1680</v>
      </c>
      <c r="E1978" t="s">
        <v>1794</v>
      </c>
      <c r="F1978">
        <v>3</v>
      </c>
      <c r="G1978">
        <f t="shared" si="120"/>
        <v>3</v>
      </c>
      <c r="H1978">
        <v>685.97</v>
      </c>
      <c r="I1978" s="14">
        <f t="shared" si="121"/>
        <v>685.97</v>
      </c>
      <c r="J1978">
        <v>0.24</v>
      </c>
      <c r="K1978" s="7">
        <f t="shared" si="122"/>
        <v>0.24</v>
      </c>
      <c r="L1978" t="s">
        <v>1826</v>
      </c>
      <c r="M1978">
        <v>1564.0116</v>
      </c>
      <c r="N1978" s="14">
        <f t="shared" si="123"/>
        <v>2057.67</v>
      </c>
      <c r="O1978" t="str">
        <f>VLOOKUP(E1978,Store_Dim!$A$1:$E$21,3,FALSE)</f>
        <v>North</v>
      </c>
    </row>
    <row r="1979" spans="1:15" x14ac:dyDescent="0.3">
      <c r="A1979" t="s">
        <v>3803</v>
      </c>
      <c r="B1979" s="2">
        <v>45793</v>
      </c>
      <c r="C1979" t="s">
        <v>1142</v>
      </c>
      <c r="D1979" t="s">
        <v>1606</v>
      </c>
      <c r="E1979" t="s">
        <v>1761</v>
      </c>
      <c r="F1979">
        <v>1</v>
      </c>
      <c r="G1979">
        <f t="shared" si="120"/>
        <v>1</v>
      </c>
      <c r="H1979">
        <v>722.57</v>
      </c>
      <c r="I1979" s="14">
        <f t="shared" si="121"/>
        <v>722.57</v>
      </c>
      <c r="J1979">
        <v>0.18</v>
      </c>
      <c r="K1979" s="7">
        <f t="shared" si="122"/>
        <v>0.18</v>
      </c>
      <c r="L1979" t="s">
        <v>1824</v>
      </c>
      <c r="M1979">
        <v>592.50740000000008</v>
      </c>
      <c r="N1979" s="14">
        <f t="shared" si="123"/>
        <v>722.3900000000001</v>
      </c>
      <c r="O1979" t="str">
        <f>VLOOKUP(E1979,Store_Dim!$A$1:$E$21,3,FALSE)</f>
        <v>South</v>
      </c>
    </row>
    <row r="1980" spans="1:15" x14ac:dyDescent="0.3">
      <c r="A1980" t="s">
        <v>3804</v>
      </c>
      <c r="B1980" s="2">
        <v>45615</v>
      </c>
      <c r="C1980" t="s">
        <v>475</v>
      </c>
      <c r="D1980" t="s">
        <v>1618</v>
      </c>
      <c r="E1980" t="s">
        <v>1773</v>
      </c>
      <c r="F1980">
        <v>3</v>
      </c>
      <c r="G1980">
        <f t="shared" si="120"/>
        <v>3</v>
      </c>
      <c r="H1980">
        <v>585.54999999999995</v>
      </c>
      <c r="I1980" s="14">
        <f t="shared" si="121"/>
        <v>585.54999999999995</v>
      </c>
      <c r="J1980">
        <v>0.14000000000000001</v>
      </c>
      <c r="K1980" s="7">
        <f t="shared" si="122"/>
        <v>0.14000000000000001</v>
      </c>
      <c r="L1980" t="s">
        <v>1829</v>
      </c>
      <c r="M1980">
        <v>1510.7190000000001</v>
      </c>
      <c r="N1980" s="14">
        <f t="shared" si="123"/>
        <v>1756.5099999999998</v>
      </c>
      <c r="O1980" t="str">
        <f>VLOOKUP(E1980,Store_Dim!$A$1:$E$21,3,FALSE)</f>
        <v>North</v>
      </c>
    </row>
    <row r="1981" spans="1:15" x14ac:dyDescent="0.3">
      <c r="A1981" t="s">
        <v>3805</v>
      </c>
      <c r="B1981" s="2">
        <v>45666</v>
      </c>
      <c r="C1981" t="s">
        <v>975</v>
      </c>
      <c r="D1981" t="s">
        <v>1640</v>
      </c>
      <c r="E1981" t="s">
        <v>1797</v>
      </c>
      <c r="F1981">
        <v>2</v>
      </c>
      <c r="G1981">
        <f t="shared" si="120"/>
        <v>2</v>
      </c>
      <c r="H1981">
        <v>635.80999999999995</v>
      </c>
      <c r="I1981" s="14">
        <f t="shared" si="121"/>
        <v>635.80999999999995</v>
      </c>
      <c r="J1981">
        <v>0.13</v>
      </c>
      <c r="K1981" s="7">
        <f t="shared" si="122"/>
        <v>0.13</v>
      </c>
      <c r="L1981" t="s">
        <v>1826</v>
      </c>
      <c r="M1981">
        <v>1106.3094000000001</v>
      </c>
      <c r="N1981" s="14">
        <f t="shared" si="123"/>
        <v>1271.4899999999998</v>
      </c>
      <c r="O1981" t="str">
        <f>VLOOKUP(E1981,Store_Dim!$A$1:$E$21,3,FALSE)</f>
        <v>East</v>
      </c>
    </row>
    <row r="1982" spans="1:15" x14ac:dyDescent="0.3">
      <c r="A1982" t="s">
        <v>3806</v>
      </c>
      <c r="B1982" s="2">
        <v>45644</v>
      </c>
      <c r="C1982" t="s">
        <v>881</v>
      </c>
      <c r="D1982" t="s">
        <v>1576</v>
      </c>
      <c r="E1982" t="s">
        <v>1769</v>
      </c>
      <c r="F1982">
        <v>2</v>
      </c>
      <c r="G1982">
        <f t="shared" si="120"/>
        <v>2</v>
      </c>
      <c r="H1982">
        <v>353.74</v>
      </c>
      <c r="I1982" s="14">
        <f t="shared" si="121"/>
        <v>353.74</v>
      </c>
      <c r="J1982">
        <v>0.01</v>
      </c>
      <c r="K1982" s="7">
        <f t="shared" si="122"/>
        <v>0.01</v>
      </c>
      <c r="L1982" t="s">
        <v>1824</v>
      </c>
      <c r="M1982">
        <v>700.40520000000004</v>
      </c>
      <c r="N1982" s="14">
        <f t="shared" si="123"/>
        <v>707.47</v>
      </c>
      <c r="O1982" t="str">
        <f>VLOOKUP(E1982,Store_Dim!$A$1:$E$21,3,FALSE)</f>
        <v>South</v>
      </c>
    </row>
    <row r="1983" spans="1:15" x14ac:dyDescent="0.3">
      <c r="A1983" t="s">
        <v>3807</v>
      </c>
      <c r="B1983" s="2">
        <v>45648</v>
      </c>
      <c r="C1983" t="s">
        <v>842</v>
      </c>
      <c r="D1983" t="s">
        <v>1620</v>
      </c>
      <c r="E1983" t="s">
        <v>1779</v>
      </c>
      <c r="F1983">
        <v>1</v>
      </c>
      <c r="G1983">
        <f t="shared" si="120"/>
        <v>1</v>
      </c>
      <c r="H1983">
        <v>377.52</v>
      </c>
      <c r="I1983" s="14">
        <f t="shared" si="121"/>
        <v>377.52</v>
      </c>
      <c r="J1983">
        <v>0.15</v>
      </c>
      <c r="K1983" s="7">
        <f t="shared" si="122"/>
        <v>0.15</v>
      </c>
      <c r="L1983" t="s">
        <v>1824</v>
      </c>
      <c r="M1983">
        <v>320.892</v>
      </c>
      <c r="N1983" s="14">
        <f t="shared" si="123"/>
        <v>377.37</v>
      </c>
      <c r="O1983" t="str">
        <f>VLOOKUP(E1983,Store_Dim!$A$1:$E$21,3,FALSE)</f>
        <v>South</v>
      </c>
    </row>
    <row r="1984" spans="1:15" x14ac:dyDescent="0.3">
      <c r="A1984" t="s">
        <v>3808</v>
      </c>
      <c r="B1984" s="2">
        <v>45500</v>
      </c>
      <c r="C1984" t="s">
        <v>669</v>
      </c>
      <c r="D1984" t="s">
        <v>1684</v>
      </c>
      <c r="E1984" t="s">
        <v>1761</v>
      </c>
      <c r="F1984">
        <v>3</v>
      </c>
      <c r="G1984">
        <f t="shared" si="120"/>
        <v>3</v>
      </c>
      <c r="H1984">
        <v>901.49</v>
      </c>
      <c r="I1984" s="14">
        <f t="shared" si="121"/>
        <v>901.49</v>
      </c>
      <c r="J1984">
        <v>0</v>
      </c>
      <c r="K1984" s="7">
        <f t="shared" si="122"/>
        <v>0</v>
      </c>
      <c r="L1984" t="s">
        <v>1824</v>
      </c>
      <c r="M1984">
        <v>2704.47</v>
      </c>
      <c r="N1984" s="14">
        <f t="shared" si="123"/>
        <v>2704.4700000000003</v>
      </c>
      <c r="O1984" t="str">
        <f>VLOOKUP(E1984,Store_Dim!$A$1:$E$21,3,FALSE)</f>
        <v>South</v>
      </c>
    </row>
    <row r="1985" spans="1:15" x14ac:dyDescent="0.3">
      <c r="A1985" t="s">
        <v>3809</v>
      </c>
      <c r="B1985" s="2">
        <v>45806</v>
      </c>
      <c r="C1985" t="s">
        <v>654</v>
      </c>
      <c r="D1985" t="s">
        <v>1608</v>
      </c>
      <c r="E1985" t="s">
        <v>1773</v>
      </c>
      <c r="F1985">
        <v>1</v>
      </c>
      <c r="G1985">
        <f t="shared" si="120"/>
        <v>1</v>
      </c>
      <c r="H1985">
        <v>563.01</v>
      </c>
      <c r="I1985" s="14">
        <f t="shared" si="121"/>
        <v>563.01</v>
      </c>
      <c r="J1985">
        <v>0.1</v>
      </c>
      <c r="K1985" s="7">
        <f t="shared" si="122"/>
        <v>0.1</v>
      </c>
      <c r="L1985" t="s">
        <v>1824</v>
      </c>
      <c r="M1985">
        <v>506.709</v>
      </c>
      <c r="N1985" s="14">
        <f t="shared" si="123"/>
        <v>562.91</v>
      </c>
      <c r="O1985" t="str">
        <f>VLOOKUP(E1985,Store_Dim!$A$1:$E$21,3,FALSE)</f>
        <v>North</v>
      </c>
    </row>
    <row r="1986" spans="1:15" x14ac:dyDescent="0.3">
      <c r="A1986" t="s">
        <v>3810</v>
      </c>
      <c r="B1986" s="2">
        <v>45365</v>
      </c>
      <c r="C1986" t="s">
        <v>198</v>
      </c>
      <c r="D1986" t="s">
        <v>1688</v>
      </c>
      <c r="E1986" t="s">
        <v>1776</v>
      </c>
      <c r="F1986">
        <v>4</v>
      </c>
      <c r="G1986">
        <f t="shared" si="120"/>
        <v>4</v>
      </c>
      <c r="H1986">
        <v>167.25</v>
      </c>
      <c r="I1986" s="14">
        <f t="shared" si="121"/>
        <v>167.25</v>
      </c>
      <c r="J1986">
        <v>0.11</v>
      </c>
      <c r="K1986" s="7">
        <f t="shared" si="122"/>
        <v>0.11</v>
      </c>
      <c r="L1986" t="s">
        <v>1824</v>
      </c>
      <c r="M1986">
        <v>595.41</v>
      </c>
      <c r="N1986" s="14">
        <f t="shared" si="123"/>
        <v>668.89</v>
      </c>
      <c r="O1986" t="str">
        <f>VLOOKUP(E1986,Store_Dim!$A$1:$E$21,3,FALSE)</f>
        <v>East</v>
      </c>
    </row>
    <row r="1987" spans="1:15" x14ac:dyDescent="0.3">
      <c r="A1987" t="s">
        <v>3811</v>
      </c>
      <c r="B1987" s="2">
        <v>45229</v>
      </c>
      <c r="C1987" t="s">
        <v>1403</v>
      </c>
      <c r="D1987" t="s">
        <v>1668</v>
      </c>
      <c r="E1987" t="s">
        <v>1810</v>
      </c>
      <c r="F1987">
        <v>3</v>
      </c>
      <c r="G1987">
        <f t="shared" ref="G1987:G2001" si="124">IF(F1987="",1,F1987)</f>
        <v>3</v>
      </c>
      <c r="H1987">
        <v>345.43</v>
      </c>
      <c r="I1987" s="14">
        <f t="shared" ref="I1987:I2001" si="125">IF(ISBLANK(H1987),AVERAGE($H$2:$H$2001),H1987)</f>
        <v>345.43</v>
      </c>
      <c r="J1987">
        <v>0.08</v>
      </c>
      <c r="K1987" s="7">
        <f t="shared" ref="K1987:K2001" si="126">IF(ISBLANK(J1987),AVERAGE($J$2:$J$2001),J1987)</f>
        <v>0.08</v>
      </c>
      <c r="L1987" t="s">
        <v>1829</v>
      </c>
      <c r="M1987">
        <v>953.38679999999999</v>
      </c>
      <c r="N1987" s="14">
        <f t="shared" ref="N1987:N2001" si="127">(I1987*G1987)-J1987</f>
        <v>1036.21</v>
      </c>
      <c r="O1987" t="str">
        <f>VLOOKUP(E1987,Store_Dim!$A$1:$E$21,3,FALSE)</f>
        <v>East</v>
      </c>
    </row>
    <row r="1988" spans="1:15" x14ac:dyDescent="0.3">
      <c r="A1988" t="s">
        <v>3812</v>
      </c>
      <c r="B1988" s="2">
        <v>45349</v>
      </c>
      <c r="C1988" t="s">
        <v>972</v>
      </c>
      <c r="D1988" t="s">
        <v>1712</v>
      </c>
      <c r="E1988" t="s">
        <v>1786</v>
      </c>
      <c r="F1988">
        <v>4</v>
      </c>
      <c r="G1988">
        <f t="shared" si="124"/>
        <v>4</v>
      </c>
      <c r="H1988">
        <v>752.48</v>
      </c>
      <c r="I1988" s="14">
        <f t="shared" si="125"/>
        <v>752.48</v>
      </c>
      <c r="J1988">
        <v>0.23</v>
      </c>
      <c r="K1988" s="7">
        <f t="shared" si="126"/>
        <v>0.23</v>
      </c>
      <c r="L1988" t="s">
        <v>1824</v>
      </c>
      <c r="M1988">
        <v>2317.6383999999998</v>
      </c>
      <c r="N1988" s="14">
        <f t="shared" si="127"/>
        <v>3009.69</v>
      </c>
      <c r="O1988" t="str">
        <f>VLOOKUP(E1988,Store_Dim!$A$1:$E$21,3,FALSE)</f>
        <v>South</v>
      </c>
    </row>
    <row r="1989" spans="1:15" x14ac:dyDescent="0.3">
      <c r="A1989" t="s">
        <v>3813</v>
      </c>
      <c r="B1989" s="2">
        <v>45886</v>
      </c>
      <c r="C1989" t="s">
        <v>1389</v>
      </c>
      <c r="D1989" t="s">
        <v>1662</v>
      </c>
      <c r="E1989" t="s">
        <v>1813</v>
      </c>
      <c r="F1989">
        <v>1</v>
      </c>
      <c r="G1989">
        <f t="shared" si="124"/>
        <v>1</v>
      </c>
      <c r="H1989">
        <v>120.02</v>
      </c>
      <c r="I1989" s="14">
        <f t="shared" si="125"/>
        <v>120.02</v>
      </c>
      <c r="J1989">
        <v>0.26</v>
      </c>
      <c r="K1989" s="7">
        <f t="shared" si="126"/>
        <v>0.26</v>
      </c>
      <c r="L1989" t="s">
        <v>1824</v>
      </c>
      <c r="M1989">
        <v>88.814799999999991</v>
      </c>
      <c r="N1989" s="14">
        <f t="shared" si="127"/>
        <v>119.75999999999999</v>
      </c>
      <c r="O1989" t="str">
        <f>VLOOKUP(E1989,Store_Dim!$A$1:$E$21,3,FALSE)</f>
        <v>East</v>
      </c>
    </row>
    <row r="1990" spans="1:15" x14ac:dyDescent="0.3">
      <c r="A1990" t="s">
        <v>3814</v>
      </c>
      <c r="B1990" s="2">
        <v>45359</v>
      </c>
      <c r="C1990" t="s">
        <v>1017</v>
      </c>
      <c r="D1990" t="s">
        <v>1630</v>
      </c>
      <c r="E1990" t="s">
        <v>1782</v>
      </c>
      <c r="F1990">
        <v>3</v>
      </c>
      <c r="G1990">
        <f t="shared" si="124"/>
        <v>3</v>
      </c>
      <c r="H1990">
        <v>146.71</v>
      </c>
      <c r="I1990" s="14">
        <f t="shared" si="125"/>
        <v>146.71</v>
      </c>
      <c r="J1990">
        <v>0.28000000000000003</v>
      </c>
      <c r="K1990" s="7">
        <f t="shared" si="126"/>
        <v>0.28000000000000003</v>
      </c>
      <c r="L1990" t="s">
        <v>1824</v>
      </c>
      <c r="M1990">
        <v>316.89359999999999</v>
      </c>
      <c r="N1990" s="14">
        <f t="shared" si="127"/>
        <v>439.85</v>
      </c>
      <c r="O1990" t="str">
        <f>VLOOKUP(E1990,Store_Dim!$A$1:$E$21,3,FALSE)</f>
        <v>West</v>
      </c>
    </row>
    <row r="1991" spans="1:15" x14ac:dyDescent="0.3">
      <c r="A1991" t="s">
        <v>3815</v>
      </c>
      <c r="B1991" s="2">
        <v>45730</v>
      </c>
      <c r="C1991" t="s">
        <v>298</v>
      </c>
      <c r="D1991" t="s">
        <v>1676</v>
      </c>
      <c r="E1991" t="s">
        <v>1752</v>
      </c>
      <c r="F1991">
        <v>2</v>
      </c>
      <c r="G1991">
        <f t="shared" si="124"/>
        <v>2</v>
      </c>
      <c r="H1991">
        <v>358.87</v>
      </c>
      <c r="I1991" s="14">
        <f t="shared" si="125"/>
        <v>358.87</v>
      </c>
      <c r="J1991">
        <v>0.24</v>
      </c>
      <c r="K1991" s="7">
        <f t="shared" si="126"/>
        <v>0.24</v>
      </c>
      <c r="L1991" t="s">
        <v>1824</v>
      </c>
      <c r="M1991">
        <v>545.48239999999998</v>
      </c>
      <c r="N1991" s="14">
        <f t="shared" si="127"/>
        <v>717.5</v>
      </c>
      <c r="O1991" t="str">
        <f>VLOOKUP(E1991,Store_Dim!$A$1:$E$21,3,FALSE)</f>
        <v>East</v>
      </c>
    </row>
    <row r="1992" spans="1:15" x14ac:dyDescent="0.3">
      <c r="A1992" t="s">
        <v>3816</v>
      </c>
      <c r="B1992" s="2">
        <v>45456</v>
      </c>
      <c r="C1992" t="s">
        <v>773</v>
      </c>
      <c r="D1992" t="s">
        <v>1652</v>
      </c>
      <c r="E1992" t="s">
        <v>1766</v>
      </c>
      <c r="F1992">
        <v>4</v>
      </c>
      <c r="G1992">
        <f t="shared" si="124"/>
        <v>4</v>
      </c>
      <c r="H1992">
        <v>212.75</v>
      </c>
      <c r="I1992" s="14">
        <f t="shared" si="125"/>
        <v>212.75</v>
      </c>
      <c r="J1992">
        <v>0.11</v>
      </c>
      <c r="K1992" s="7">
        <f t="shared" si="126"/>
        <v>0.11</v>
      </c>
      <c r="L1992" t="s">
        <v>1829</v>
      </c>
      <c r="M1992">
        <v>757.39</v>
      </c>
      <c r="N1992" s="14">
        <f t="shared" si="127"/>
        <v>850.89</v>
      </c>
      <c r="O1992" t="str">
        <f>VLOOKUP(E1992,Store_Dim!$A$1:$E$21,3,FALSE)</f>
        <v>North</v>
      </c>
    </row>
    <row r="1993" spans="1:15" x14ac:dyDescent="0.3">
      <c r="A1993" t="s">
        <v>3817</v>
      </c>
      <c r="B1993" s="2">
        <v>45450</v>
      </c>
      <c r="C1993" t="s">
        <v>1029</v>
      </c>
      <c r="D1993" t="s">
        <v>1638</v>
      </c>
      <c r="E1993" t="s">
        <v>1792</v>
      </c>
      <c r="F1993">
        <v>1</v>
      </c>
      <c r="G1993">
        <f t="shared" si="124"/>
        <v>1</v>
      </c>
      <c r="H1993">
        <v>183.47</v>
      </c>
      <c r="I1993" s="14">
        <f t="shared" si="125"/>
        <v>183.47</v>
      </c>
      <c r="J1993">
        <v>0.17</v>
      </c>
      <c r="K1993" s="7">
        <f t="shared" si="126"/>
        <v>0.17</v>
      </c>
      <c r="L1993" t="s">
        <v>1826</v>
      </c>
      <c r="M1993">
        <v>152.2801</v>
      </c>
      <c r="N1993" s="14">
        <f t="shared" si="127"/>
        <v>183.3</v>
      </c>
      <c r="O1993" t="str">
        <f>VLOOKUP(E1993,Store_Dim!$A$1:$E$21,3,FALSE)</f>
        <v>South</v>
      </c>
    </row>
    <row r="1994" spans="1:15" x14ac:dyDescent="0.3">
      <c r="A1994" t="s">
        <v>3818</v>
      </c>
      <c r="B1994" s="2">
        <v>45493</v>
      </c>
      <c r="C1994" t="s">
        <v>251</v>
      </c>
      <c r="D1994" t="s">
        <v>1726</v>
      </c>
      <c r="E1994" t="s">
        <v>1801</v>
      </c>
      <c r="F1994">
        <v>4</v>
      </c>
      <c r="G1994">
        <f t="shared" si="124"/>
        <v>4</v>
      </c>
      <c r="H1994">
        <v>569.98</v>
      </c>
      <c r="I1994" s="14">
        <f t="shared" si="125"/>
        <v>569.98</v>
      </c>
      <c r="J1994">
        <v>0.23</v>
      </c>
      <c r="K1994" s="7">
        <f t="shared" si="126"/>
        <v>0.23</v>
      </c>
      <c r="L1994" t="s">
        <v>1824</v>
      </c>
      <c r="M1994">
        <v>1755.5383999999999</v>
      </c>
      <c r="N1994" s="14">
        <f t="shared" si="127"/>
        <v>2279.69</v>
      </c>
      <c r="O1994" t="str">
        <f>VLOOKUP(E1994,Store_Dim!$A$1:$E$21,3,FALSE)</f>
        <v>North</v>
      </c>
    </row>
    <row r="1995" spans="1:15" x14ac:dyDescent="0.3">
      <c r="A1995" t="s">
        <v>3819</v>
      </c>
      <c r="B1995" s="2">
        <v>45274</v>
      </c>
      <c r="C1995" t="s">
        <v>1455</v>
      </c>
      <c r="D1995" t="s">
        <v>1590</v>
      </c>
      <c r="E1995" t="s">
        <v>1794</v>
      </c>
      <c r="F1995">
        <v>3</v>
      </c>
      <c r="G1995">
        <f t="shared" si="124"/>
        <v>3</v>
      </c>
      <c r="H1995">
        <v>984.12</v>
      </c>
      <c r="I1995" s="14">
        <f t="shared" si="125"/>
        <v>984.12</v>
      </c>
      <c r="J1995">
        <v>0.27</v>
      </c>
      <c r="K1995" s="7">
        <f t="shared" si="126"/>
        <v>0.27</v>
      </c>
      <c r="L1995" t="s">
        <v>1824</v>
      </c>
      <c r="M1995">
        <v>2155.2228</v>
      </c>
      <c r="N1995" s="14">
        <f t="shared" si="127"/>
        <v>2952.09</v>
      </c>
      <c r="O1995" t="str">
        <f>VLOOKUP(E1995,Store_Dim!$A$1:$E$21,3,FALSE)</f>
        <v>North</v>
      </c>
    </row>
    <row r="1996" spans="1:15" x14ac:dyDescent="0.3">
      <c r="A1996" t="s">
        <v>3820</v>
      </c>
      <c r="B1996" s="2">
        <v>45844</v>
      </c>
      <c r="C1996" t="s">
        <v>1458</v>
      </c>
      <c r="D1996" t="s">
        <v>1716</v>
      </c>
      <c r="E1996" t="s">
        <v>1782</v>
      </c>
      <c r="F1996">
        <v>1</v>
      </c>
      <c r="G1996">
        <f t="shared" si="124"/>
        <v>1</v>
      </c>
      <c r="H1996">
        <v>905.23</v>
      </c>
      <c r="I1996" s="14">
        <f t="shared" si="125"/>
        <v>905.23</v>
      </c>
      <c r="J1996">
        <v>0</v>
      </c>
      <c r="K1996" s="7">
        <f t="shared" si="126"/>
        <v>0</v>
      </c>
      <c r="L1996" t="s">
        <v>1824</v>
      </c>
      <c r="M1996">
        <v>905.23</v>
      </c>
      <c r="N1996" s="14">
        <f t="shared" si="127"/>
        <v>905.23</v>
      </c>
      <c r="O1996" t="str">
        <f>VLOOKUP(E1996,Store_Dim!$A$1:$E$21,3,FALSE)</f>
        <v>West</v>
      </c>
    </row>
    <row r="1997" spans="1:15" x14ac:dyDescent="0.3">
      <c r="A1997" t="s">
        <v>3821</v>
      </c>
      <c r="B1997" s="2">
        <v>45264</v>
      </c>
      <c r="C1997" t="s">
        <v>613</v>
      </c>
      <c r="D1997" t="s">
        <v>1746</v>
      </c>
      <c r="E1997" t="s">
        <v>1813</v>
      </c>
      <c r="F1997">
        <v>3</v>
      </c>
      <c r="G1997">
        <f t="shared" si="124"/>
        <v>3</v>
      </c>
      <c r="H1997">
        <v>112.77</v>
      </c>
      <c r="I1997" s="14">
        <f t="shared" si="125"/>
        <v>112.77</v>
      </c>
      <c r="J1997">
        <v>0.19</v>
      </c>
      <c r="K1997" s="7">
        <f t="shared" si="126"/>
        <v>0.19</v>
      </c>
      <c r="L1997" t="s">
        <v>1824</v>
      </c>
      <c r="M1997">
        <v>274.03109999999998</v>
      </c>
      <c r="N1997" s="14">
        <f t="shared" si="127"/>
        <v>338.12</v>
      </c>
      <c r="O1997" t="str">
        <f>VLOOKUP(E1997,Store_Dim!$A$1:$E$21,3,FALSE)</f>
        <v>East</v>
      </c>
    </row>
    <row r="1998" spans="1:15" x14ac:dyDescent="0.3">
      <c r="A1998" t="s">
        <v>3822</v>
      </c>
      <c r="B1998" s="2">
        <v>45773</v>
      </c>
      <c r="C1998" t="s">
        <v>538</v>
      </c>
      <c r="D1998" t="s">
        <v>1618</v>
      </c>
      <c r="E1998" t="s">
        <v>1782</v>
      </c>
      <c r="F1998">
        <v>3</v>
      </c>
      <c r="G1998">
        <f t="shared" si="124"/>
        <v>3</v>
      </c>
      <c r="H1998">
        <v>875.99</v>
      </c>
      <c r="I1998" s="14">
        <f t="shared" si="125"/>
        <v>875.99</v>
      </c>
      <c r="J1998">
        <v>0.09</v>
      </c>
      <c r="K1998" s="7">
        <f t="shared" si="126"/>
        <v>0.09</v>
      </c>
      <c r="L1998" t="s">
        <v>1826</v>
      </c>
      <c r="M1998">
        <v>2391.4526999999998</v>
      </c>
      <c r="N1998" s="14">
        <f t="shared" si="127"/>
        <v>2627.88</v>
      </c>
      <c r="O1998" t="str">
        <f>VLOOKUP(E1998,Store_Dim!$A$1:$E$21,3,FALSE)</f>
        <v>West</v>
      </c>
    </row>
    <row r="1999" spans="1:15" x14ac:dyDescent="0.3">
      <c r="A1999" t="s">
        <v>3823</v>
      </c>
      <c r="B1999" s="2">
        <v>45460</v>
      </c>
      <c r="C1999" t="s">
        <v>441</v>
      </c>
      <c r="D1999" t="s">
        <v>1726</v>
      </c>
      <c r="E1999" t="s">
        <v>1789</v>
      </c>
      <c r="F1999">
        <v>2</v>
      </c>
      <c r="G1999">
        <f t="shared" si="124"/>
        <v>2</v>
      </c>
      <c r="H1999">
        <v>685.31</v>
      </c>
      <c r="I1999" s="14">
        <f t="shared" si="125"/>
        <v>685.31</v>
      </c>
      <c r="J1999">
        <v>0.26</v>
      </c>
      <c r="K1999" s="7">
        <f t="shared" si="126"/>
        <v>0.26</v>
      </c>
      <c r="L1999" t="s">
        <v>1826</v>
      </c>
      <c r="M1999">
        <v>1014.2588</v>
      </c>
      <c r="N1999" s="14">
        <f t="shared" si="127"/>
        <v>1370.36</v>
      </c>
      <c r="O1999" t="str">
        <f>VLOOKUP(E1999,Store_Dim!$A$1:$E$21,3,FALSE)</f>
        <v>East</v>
      </c>
    </row>
    <row r="2000" spans="1:15" x14ac:dyDescent="0.3">
      <c r="A2000" t="s">
        <v>3824</v>
      </c>
      <c r="B2000" s="2">
        <v>45607</v>
      </c>
      <c r="C2000" t="s">
        <v>198</v>
      </c>
      <c r="D2000" t="s">
        <v>1670</v>
      </c>
      <c r="E2000" t="s">
        <v>1792</v>
      </c>
      <c r="F2000">
        <v>3</v>
      </c>
      <c r="G2000">
        <f t="shared" si="124"/>
        <v>3</v>
      </c>
      <c r="H2000">
        <v>945.37</v>
      </c>
      <c r="I2000" s="14">
        <f t="shared" si="125"/>
        <v>945.37</v>
      </c>
      <c r="J2000">
        <v>0.05</v>
      </c>
      <c r="K2000" s="7">
        <f t="shared" si="126"/>
        <v>0.05</v>
      </c>
      <c r="L2000" t="s">
        <v>1824</v>
      </c>
      <c r="M2000">
        <v>2694.3045000000002</v>
      </c>
      <c r="N2000" s="14">
        <f t="shared" si="127"/>
        <v>2836.06</v>
      </c>
      <c r="O2000" t="str">
        <f>VLOOKUP(E2000,Store_Dim!$A$1:$E$21,3,FALSE)</f>
        <v>South</v>
      </c>
    </row>
    <row r="2001" spans="1:15" x14ac:dyDescent="0.3">
      <c r="A2001" t="s">
        <v>3825</v>
      </c>
      <c r="B2001" s="2">
        <v>45267</v>
      </c>
      <c r="C2001" t="s">
        <v>100</v>
      </c>
      <c r="D2001" t="s">
        <v>1700</v>
      </c>
      <c r="E2001" t="s">
        <v>1813</v>
      </c>
      <c r="F2001">
        <v>3</v>
      </c>
      <c r="G2001">
        <f t="shared" si="124"/>
        <v>3</v>
      </c>
      <c r="H2001">
        <v>68.45</v>
      </c>
      <c r="I2001" s="14">
        <f t="shared" si="125"/>
        <v>68.45</v>
      </c>
      <c r="J2001">
        <v>0.17</v>
      </c>
      <c r="K2001" s="7">
        <f t="shared" si="126"/>
        <v>0.17</v>
      </c>
      <c r="L2001" t="s">
        <v>1826</v>
      </c>
      <c r="M2001">
        <v>170.44049999999999</v>
      </c>
      <c r="N2001" s="14">
        <f t="shared" si="127"/>
        <v>205.18000000000004</v>
      </c>
      <c r="O2001" t="str">
        <f>VLOOKUP(E2001,Store_Dim!$A$1:$E$21,3,FALSE)</f>
        <v>East</v>
      </c>
    </row>
  </sheetData>
  <conditionalFormatting sqref="A1:A1048576">
    <cfRule type="duplicateValues" dxfId="0" priority="2"/>
  </conditionalFormatting>
  <conditionalFormatting sqref="M2:M2001">
    <cfRule type="iconSet" priority="1">
      <iconSet iconSet="3Arrows">
        <cfvo type="percent" val="0"/>
        <cfvo type="percent" val="33"/>
        <cfvo type="percent" val="67"/>
      </iconSet>
    </cfRule>
  </conditionalFormatting>
  <pageMargins left="0.75" right="0.75" top="1" bottom="1" header="0.5" footer="0.5"/>
  <tableParts count="1">
    <tablePart r:id="rId2"/>
  </tableParts>
  <extLst>
    <ext xmlns:x14="http://schemas.microsoft.com/office/spreadsheetml/2009/9/main" uri="{05C60535-1F16-4fd2-B633-F4F36F0B64E0}">
      <x14:sparklineGroups xmlns:xm="http://schemas.microsoft.com/office/excel/2006/main">
        <x14:sparklineGroup type="column" displayEmptyCellsAs="gap" low="1" xr2:uid="{B584A5B5-FF28-44B1-B070-4C01D15A0215}">
          <x14:colorSeries theme="6" tint="0.39997558519241921"/>
          <x14:colorNegative theme="0" tint="-0.499984740745262"/>
          <x14:colorAxis rgb="FF000000"/>
          <x14:colorMarkers theme="6" tint="0.79998168889431442"/>
          <x14:colorFirst theme="6" tint="-0.249977111117893"/>
          <x14:colorLast theme="6" tint="-0.249977111117893"/>
          <x14:colorHigh theme="6" tint="-0.499984740745262"/>
          <x14:colorLow theme="7" tint="-0.499984740745262"/>
          <x14:sparklines>
            <x14:sparkline>
              <xm:f>Sales_Fact!N2:N2</xm:f>
              <xm:sqref>N2</xm:sqref>
            </x14:sparkline>
            <x14:sparkline>
              <xm:f>Sales_Fact!N3:N3</xm:f>
              <xm:sqref>N3</xm:sqref>
            </x14:sparkline>
            <x14:sparkline>
              <xm:f>Sales_Fact!N4:N4</xm:f>
              <xm:sqref>N4</xm:sqref>
            </x14:sparkline>
            <x14:sparkline>
              <xm:f>Sales_Fact!N5:N5</xm:f>
              <xm:sqref>N5</xm:sqref>
            </x14:sparkline>
            <x14:sparkline>
              <xm:f>Sales_Fact!N6:N6</xm:f>
              <xm:sqref>N6</xm:sqref>
            </x14:sparkline>
            <x14:sparkline>
              <xm:f>Sales_Fact!N7:N7</xm:f>
              <xm:sqref>N7</xm:sqref>
            </x14:sparkline>
            <x14:sparkline>
              <xm:f>Sales_Fact!N8:N8</xm:f>
              <xm:sqref>N8</xm:sqref>
            </x14:sparkline>
            <x14:sparkline>
              <xm:f>Sales_Fact!N9:N9</xm:f>
              <xm:sqref>N9</xm:sqref>
            </x14:sparkline>
            <x14:sparkline>
              <xm:f>Sales_Fact!N10:N10</xm:f>
              <xm:sqref>N10</xm:sqref>
            </x14:sparkline>
            <x14:sparkline>
              <xm:f>Sales_Fact!N11:N11</xm:f>
              <xm:sqref>N11</xm:sqref>
            </x14:sparkline>
            <x14:sparkline>
              <xm:f>Sales_Fact!N12:N12</xm:f>
              <xm:sqref>N12</xm:sqref>
            </x14:sparkline>
            <x14:sparkline>
              <xm:f>Sales_Fact!N13:N13</xm:f>
              <xm:sqref>N13</xm:sqref>
            </x14:sparkline>
            <x14:sparkline>
              <xm:f>Sales_Fact!N14:N14</xm:f>
              <xm:sqref>N14</xm:sqref>
            </x14:sparkline>
            <x14:sparkline>
              <xm:f>Sales_Fact!N15:N15</xm:f>
              <xm:sqref>N15</xm:sqref>
            </x14:sparkline>
            <x14:sparkline>
              <xm:f>Sales_Fact!N16:N16</xm:f>
              <xm:sqref>N16</xm:sqref>
            </x14:sparkline>
            <x14:sparkline>
              <xm:f>Sales_Fact!N17:N17</xm:f>
              <xm:sqref>N17</xm:sqref>
            </x14:sparkline>
            <x14:sparkline>
              <xm:f>Sales_Fact!N18:N18</xm:f>
              <xm:sqref>N18</xm:sqref>
            </x14:sparkline>
            <x14:sparkline>
              <xm:f>Sales_Fact!N19:N19</xm:f>
              <xm:sqref>N19</xm:sqref>
            </x14:sparkline>
            <x14:sparkline>
              <xm:f>Sales_Fact!N20:N20</xm:f>
              <xm:sqref>N20</xm:sqref>
            </x14:sparkline>
            <x14:sparkline>
              <xm:f>Sales_Fact!N21:N21</xm:f>
              <xm:sqref>N21</xm:sqref>
            </x14:sparkline>
            <x14:sparkline>
              <xm:f>Sales_Fact!N22:N22</xm:f>
              <xm:sqref>N22</xm:sqref>
            </x14:sparkline>
            <x14:sparkline>
              <xm:f>Sales_Fact!N23:N23</xm:f>
              <xm:sqref>N23</xm:sqref>
            </x14:sparkline>
            <x14:sparkline>
              <xm:f>Sales_Fact!N24:N24</xm:f>
              <xm:sqref>N24</xm:sqref>
            </x14:sparkline>
            <x14:sparkline>
              <xm:f>Sales_Fact!N25:N25</xm:f>
              <xm:sqref>N25</xm:sqref>
            </x14:sparkline>
            <x14:sparkline>
              <xm:f>Sales_Fact!N26:N26</xm:f>
              <xm:sqref>N26</xm:sqref>
            </x14:sparkline>
            <x14:sparkline>
              <xm:f>Sales_Fact!N27:N27</xm:f>
              <xm:sqref>N27</xm:sqref>
            </x14:sparkline>
            <x14:sparkline>
              <xm:f>Sales_Fact!N28:N28</xm:f>
              <xm:sqref>N28</xm:sqref>
            </x14:sparkline>
            <x14:sparkline>
              <xm:f>Sales_Fact!N29:N29</xm:f>
              <xm:sqref>N29</xm:sqref>
            </x14:sparkline>
            <x14:sparkline>
              <xm:f>Sales_Fact!N30:N30</xm:f>
              <xm:sqref>N30</xm:sqref>
            </x14:sparkline>
            <x14:sparkline>
              <xm:f>Sales_Fact!N31:N31</xm:f>
              <xm:sqref>N31</xm:sqref>
            </x14:sparkline>
            <x14:sparkline>
              <xm:f>Sales_Fact!N32:N32</xm:f>
              <xm:sqref>N32</xm:sqref>
            </x14:sparkline>
            <x14:sparkline>
              <xm:f>Sales_Fact!N33:N33</xm:f>
              <xm:sqref>N33</xm:sqref>
            </x14:sparkline>
            <x14:sparkline>
              <xm:f>Sales_Fact!N34:N34</xm:f>
              <xm:sqref>N34</xm:sqref>
            </x14:sparkline>
            <x14:sparkline>
              <xm:f>Sales_Fact!N35:N35</xm:f>
              <xm:sqref>N35</xm:sqref>
            </x14:sparkline>
            <x14:sparkline>
              <xm:f>Sales_Fact!N36:N36</xm:f>
              <xm:sqref>N36</xm:sqref>
            </x14:sparkline>
            <x14:sparkline>
              <xm:f>Sales_Fact!N37:N37</xm:f>
              <xm:sqref>N37</xm:sqref>
            </x14:sparkline>
            <x14:sparkline>
              <xm:f>Sales_Fact!N38:N38</xm:f>
              <xm:sqref>N38</xm:sqref>
            </x14:sparkline>
            <x14:sparkline>
              <xm:f>Sales_Fact!N39:N39</xm:f>
              <xm:sqref>N39</xm:sqref>
            </x14:sparkline>
            <x14:sparkline>
              <xm:f>Sales_Fact!N40:N40</xm:f>
              <xm:sqref>N40</xm:sqref>
            </x14:sparkline>
            <x14:sparkline>
              <xm:f>Sales_Fact!N41:N41</xm:f>
              <xm:sqref>N41</xm:sqref>
            </x14:sparkline>
            <x14:sparkline>
              <xm:f>Sales_Fact!N42:N42</xm:f>
              <xm:sqref>N42</xm:sqref>
            </x14:sparkline>
            <x14:sparkline>
              <xm:f>Sales_Fact!N43:N43</xm:f>
              <xm:sqref>N43</xm:sqref>
            </x14:sparkline>
            <x14:sparkline>
              <xm:f>Sales_Fact!N44:N44</xm:f>
              <xm:sqref>N44</xm:sqref>
            </x14:sparkline>
            <x14:sparkline>
              <xm:f>Sales_Fact!N45:N45</xm:f>
              <xm:sqref>N45</xm:sqref>
            </x14:sparkline>
            <x14:sparkline>
              <xm:f>Sales_Fact!N46:N46</xm:f>
              <xm:sqref>N46</xm:sqref>
            </x14:sparkline>
            <x14:sparkline>
              <xm:f>Sales_Fact!N47:N47</xm:f>
              <xm:sqref>N47</xm:sqref>
            </x14:sparkline>
            <x14:sparkline>
              <xm:f>Sales_Fact!N48:N48</xm:f>
              <xm:sqref>N48</xm:sqref>
            </x14:sparkline>
            <x14:sparkline>
              <xm:f>Sales_Fact!N49:N49</xm:f>
              <xm:sqref>N49</xm:sqref>
            </x14:sparkline>
            <x14:sparkline>
              <xm:f>Sales_Fact!N50:N50</xm:f>
              <xm:sqref>N50</xm:sqref>
            </x14:sparkline>
            <x14:sparkline>
              <xm:f>Sales_Fact!N51:N51</xm:f>
              <xm:sqref>N51</xm:sqref>
            </x14:sparkline>
            <x14:sparkline>
              <xm:f>Sales_Fact!N52:N52</xm:f>
              <xm:sqref>N52</xm:sqref>
            </x14:sparkline>
            <x14:sparkline>
              <xm:f>Sales_Fact!N53:N53</xm:f>
              <xm:sqref>N53</xm:sqref>
            </x14:sparkline>
            <x14:sparkline>
              <xm:f>Sales_Fact!N54:N54</xm:f>
              <xm:sqref>N54</xm:sqref>
            </x14:sparkline>
            <x14:sparkline>
              <xm:f>Sales_Fact!N55:N55</xm:f>
              <xm:sqref>N55</xm:sqref>
            </x14:sparkline>
            <x14:sparkline>
              <xm:f>Sales_Fact!N56:N56</xm:f>
              <xm:sqref>N56</xm:sqref>
            </x14:sparkline>
            <x14:sparkline>
              <xm:f>Sales_Fact!N57:N57</xm:f>
              <xm:sqref>N57</xm:sqref>
            </x14:sparkline>
            <x14:sparkline>
              <xm:f>Sales_Fact!N58:N58</xm:f>
              <xm:sqref>N58</xm:sqref>
            </x14:sparkline>
            <x14:sparkline>
              <xm:f>Sales_Fact!N59:N59</xm:f>
              <xm:sqref>N59</xm:sqref>
            </x14:sparkline>
            <x14:sparkline>
              <xm:f>Sales_Fact!N60:N60</xm:f>
              <xm:sqref>N60</xm:sqref>
            </x14:sparkline>
            <x14:sparkline>
              <xm:f>Sales_Fact!N61:N61</xm:f>
              <xm:sqref>N61</xm:sqref>
            </x14:sparkline>
            <x14:sparkline>
              <xm:f>Sales_Fact!N62:N62</xm:f>
              <xm:sqref>N62</xm:sqref>
            </x14:sparkline>
            <x14:sparkline>
              <xm:f>Sales_Fact!N63:N63</xm:f>
              <xm:sqref>N63</xm:sqref>
            </x14:sparkline>
            <x14:sparkline>
              <xm:f>Sales_Fact!N64:N64</xm:f>
              <xm:sqref>N64</xm:sqref>
            </x14:sparkline>
            <x14:sparkline>
              <xm:f>Sales_Fact!N65:N65</xm:f>
              <xm:sqref>N65</xm:sqref>
            </x14:sparkline>
            <x14:sparkline>
              <xm:f>Sales_Fact!N66:N66</xm:f>
              <xm:sqref>N66</xm:sqref>
            </x14:sparkline>
            <x14:sparkline>
              <xm:f>Sales_Fact!N67:N67</xm:f>
              <xm:sqref>N67</xm:sqref>
            </x14:sparkline>
            <x14:sparkline>
              <xm:f>Sales_Fact!N68:N68</xm:f>
              <xm:sqref>N68</xm:sqref>
            </x14:sparkline>
            <x14:sparkline>
              <xm:f>Sales_Fact!N69:N69</xm:f>
              <xm:sqref>N69</xm:sqref>
            </x14:sparkline>
            <x14:sparkline>
              <xm:f>Sales_Fact!N70:N70</xm:f>
              <xm:sqref>N70</xm:sqref>
            </x14:sparkline>
            <x14:sparkline>
              <xm:f>Sales_Fact!N71:N71</xm:f>
              <xm:sqref>N71</xm:sqref>
            </x14:sparkline>
            <x14:sparkline>
              <xm:f>Sales_Fact!N72:N72</xm:f>
              <xm:sqref>N72</xm:sqref>
            </x14:sparkline>
            <x14:sparkline>
              <xm:f>Sales_Fact!N73:N73</xm:f>
              <xm:sqref>N73</xm:sqref>
            </x14:sparkline>
            <x14:sparkline>
              <xm:f>Sales_Fact!N74:N74</xm:f>
              <xm:sqref>N74</xm:sqref>
            </x14:sparkline>
            <x14:sparkline>
              <xm:f>Sales_Fact!N75:N75</xm:f>
              <xm:sqref>N75</xm:sqref>
            </x14:sparkline>
            <x14:sparkline>
              <xm:f>Sales_Fact!N76:N76</xm:f>
              <xm:sqref>N76</xm:sqref>
            </x14:sparkline>
            <x14:sparkline>
              <xm:f>Sales_Fact!N77:N77</xm:f>
              <xm:sqref>N77</xm:sqref>
            </x14:sparkline>
            <x14:sparkline>
              <xm:f>Sales_Fact!N78:N78</xm:f>
              <xm:sqref>N78</xm:sqref>
            </x14:sparkline>
            <x14:sparkline>
              <xm:f>Sales_Fact!N79:N79</xm:f>
              <xm:sqref>N79</xm:sqref>
            </x14:sparkline>
            <x14:sparkline>
              <xm:f>Sales_Fact!N80:N80</xm:f>
              <xm:sqref>N80</xm:sqref>
            </x14:sparkline>
            <x14:sparkline>
              <xm:f>Sales_Fact!N81:N81</xm:f>
              <xm:sqref>N81</xm:sqref>
            </x14:sparkline>
            <x14:sparkline>
              <xm:f>Sales_Fact!N82:N82</xm:f>
              <xm:sqref>N82</xm:sqref>
            </x14:sparkline>
            <x14:sparkline>
              <xm:f>Sales_Fact!N83:N83</xm:f>
              <xm:sqref>N83</xm:sqref>
            </x14:sparkline>
            <x14:sparkline>
              <xm:f>Sales_Fact!N84:N84</xm:f>
              <xm:sqref>N84</xm:sqref>
            </x14:sparkline>
            <x14:sparkline>
              <xm:f>Sales_Fact!N85:N85</xm:f>
              <xm:sqref>N85</xm:sqref>
            </x14:sparkline>
            <x14:sparkline>
              <xm:f>Sales_Fact!N86:N86</xm:f>
              <xm:sqref>N86</xm:sqref>
            </x14:sparkline>
            <x14:sparkline>
              <xm:f>Sales_Fact!N87:N87</xm:f>
              <xm:sqref>N87</xm:sqref>
            </x14:sparkline>
            <x14:sparkline>
              <xm:f>Sales_Fact!N88:N88</xm:f>
              <xm:sqref>N88</xm:sqref>
            </x14:sparkline>
            <x14:sparkline>
              <xm:f>Sales_Fact!N89:N89</xm:f>
              <xm:sqref>N89</xm:sqref>
            </x14:sparkline>
            <x14:sparkline>
              <xm:f>Sales_Fact!N90:N90</xm:f>
              <xm:sqref>N90</xm:sqref>
            </x14:sparkline>
            <x14:sparkline>
              <xm:f>Sales_Fact!N91:N91</xm:f>
              <xm:sqref>N91</xm:sqref>
            </x14:sparkline>
            <x14:sparkline>
              <xm:f>Sales_Fact!N92:N92</xm:f>
              <xm:sqref>N92</xm:sqref>
            </x14:sparkline>
            <x14:sparkline>
              <xm:f>Sales_Fact!N93:N93</xm:f>
              <xm:sqref>N93</xm:sqref>
            </x14:sparkline>
            <x14:sparkline>
              <xm:f>Sales_Fact!N94:N94</xm:f>
              <xm:sqref>N94</xm:sqref>
            </x14:sparkline>
            <x14:sparkline>
              <xm:f>Sales_Fact!N95:N95</xm:f>
              <xm:sqref>N95</xm:sqref>
            </x14:sparkline>
            <x14:sparkline>
              <xm:f>Sales_Fact!N96:N96</xm:f>
              <xm:sqref>N96</xm:sqref>
            </x14:sparkline>
            <x14:sparkline>
              <xm:f>Sales_Fact!N97:N97</xm:f>
              <xm:sqref>N97</xm:sqref>
            </x14:sparkline>
            <x14:sparkline>
              <xm:f>Sales_Fact!N98:N98</xm:f>
              <xm:sqref>N98</xm:sqref>
            </x14:sparkline>
            <x14:sparkline>
              <xm:f>Sales_Fact!N99:N99</xm:f>
              <xm:sqref>N99</xm:sqref>
            </x14:sparkline>
            <x14:sparkline>
              <xm:f>Sales_Fact!N100:N100</xm:f>
              <xm:sqref>N100</xm:sqref>
            </x14:sparkline>
            <x14:sparkline>
              <xm:f>Sales_Fact!N101:N101</xm:f>
              <xm:sqref>N101</xm:sqref>
            </x14:sparkline>
            <x14:sparkline>
              <xm:f>Sales_Fact!N102:N102</xm:f>
              <xm:sqref>N102</xm:sqref>
            </x14:sparkline>
            <x14:sparkline>
              <xm:f>Sales_Fact!N103:N103</xm:f>
              <xm:sqref>N103</xm:sqref>
            </x14:sparkline>
            <x14:sparkline>
              <xm:f>Sales_Fact!N104:N104</xm:f>
              <xm:sqref>N104</xm:sqref>
            </x14:sparkline>
            <x14:sparkline>
              <xm:f>Sales_Fact!N105:N105</xm:f>
              <xm:sqref>N105</xm:sqref>
            </x14:sparkline>
            <x14:sparkline>
              <xm:f>Sales_Fact!N106:N106</xm:f>
              <xm:sqref>N106</xm:sqref>
            </x14:sparkline>
            <x14:sparkline>
              <xm:f>Sales_Fact!N107:N107</xm:f>
              <xm:sqref>N107</xm:sqref>
            </x14:sparkline>
            <x14:sparkline>
              <xm:f>Sales_Fact!N108:N108</xm:f>
              <xm:sqref>N108</xm:sqref>
            </x14:sparkline>
            <x14:sparkline>
              <xm:f>Sales_Fact!N109:N109</xm:f>
              <xm:sqref>N109</xm:sqref>
            </x14:sparkline>
            <x14:sparkline>
              <xm:f>Sales_Fact!N110:N110</xm:f>
              <xm:sqref>N110</xm:sqref>
            </x14:sparkline>
            <x14:sparkline>
              <xm:f>Sales_Fact!N111:N111</xm:f>
              <xm:sqref>N111</xm:sqref>
            </x14:sparkline>
            <x14:sparkline>
              <xm:f>Sales_Fact!N112:N112</xm:f>
              <xm:sqref>N112</xm:sqref>
            </x14:sparkline>
            <x14:sparkline>
              <xm:f>Sales_Fact!N113:N113</xm:f>
              <xm:sqref>N113</xm:sqref>
            </x14:sparkline>
            <x14:sparkline>
              <xm:f>Sales_Fact!N114:N114</xm:f>
              <xm:sqref>N114</xm:sqref>
            </x14:sparkline>
            <x14:sparkline>
              <xm:f>Sales_Fact!N115:N115</xm:f>
              <xm:sqref>N115</xm:sqref>
            </x14:sparkline>
            <x14:sparkline>
              <xm:f>Sales_Fact!N116:N116</xm:f>
              <xm:sqref>N116</xm:sqref>
            </x14:sparkline>
            <x14:sparkline>
              <xm:f>Sales_Fact!N117:N117</xm:f>
              <xm:sqref>N117</xm:sqref>
            </x14:sparkline>
            <x14:sparkline>
              <xm:f>Sales_Fact!N118:N118</xm:f>
              <xm:sqref>N118</xm:sqref>
            </x14:sparkline>
            <x14:sparkline>
              <xm:f>Sales_Fact!N119:N119</xm:f>
              <xm:sqref>N119</xm:sqref>
            </x14:sparkline>
            <x14:sparkline>
              <xm:f>Sales_Fact!N120:N120</xm:f>
              <xm:sqref>N120</xm:sqref>
            </x14:sparkline>
            <x14:sparkline>
              <xm:f>Sales_Fact!N121:N121</xm:f>
              <xm:sqref>N121</xm:sqref>
            </x14:sparkline>
            <x14:sparkline>
              <xm:f>Sales_Fact!N122:N122</xm:f>
              <xm:sqref>N122</xm:sqref>
            </x14:sparkline>
            <x14:sparkline>
              <xm:f>Sales_Fact!N123:N123</xm:f>
              <xm:sqref>N123</xm:sqref>
            </x14:sparkline>
            <x14:sparkline>
              <xm:f>Sales_Fact!N124:N124</xm:f>
              <xm:sqref>N124</xm:sqref>
            </x14:sparkline>
            <x14:sparkline>
              <xm:f>Sales_Fact!N125:N125</xm:f>
              <xm:sqref>N125</xm:sqref>
            </x14:sparkline>
            <x14:sparkline>
              <xm:f>Sales_Fact!N126:N126</xm:f>
              <xm:sqref>N126</xm:sqref>
            </x14:sparkline>
            <x14:sparkline>
              <xm:f>Sales_Fact!N127:N127</xm:f>
              <xm:sqref>N127</xm:sqref>
            </x14:sparkline>
            <x14:sparkline>
              <xm:f>Sales_Fact!N128:N128</xm:f>
              <xm:sqref>N128</xm:sqref>
            </x14:sparkline>
            <x14:sparkline>
              <xm:f>Sales_Fact!N129:N129</xm:f>
              <xm:sqref>N129</xm:sqref>
            </x14:sparkline>
            <x14:sparkline>
              <xm:f>Sales_Fact!N130:N130</xm:f>
              <xm:sqref>N130</xm:sqref>
            </x14:sparkline>
            <x14:sparkline>
              <xm:f>Sales_Fact!N131:N131</xm:f>
              <xm:sqref>N131</xm:sqref>
            </x14:sparkline>
            <x14:sparkline>
              <xm:f>Sales_Fact!N132:N132</xm:f>
              <xm:sqref>N132</xm:sqref>
            </x14:sparkline>
            <x14:sparkline>
              <xm:f>Sales_Fact!N133:N133</xm:f>
              <xm:sqref>N133</xm:sqref>
            </x14:sparkline>
            <x14:sparkline>
              <xm:f>Sales_Fact!N134:N134</xm:f>
              <xm:sqref>N134</xm:sqref>
            </x14:sparkline>
            <x14:sparkline>
              <xm:f>Sales_Fact!N135:N135</xm:f>
              <xm:sqref>N135</xm:sqref>
            </x14:sparkline>
            <x14:sparkline>
              <xm:f>Sales_Fact!N136:N136</xm:f>
              <xm:sqref>N136</xm:sqref>
            </x14:sparkline>
            <x14:sparkline>
              <xm:f>Sales_Fact!N137:N137</xm:f>
              <xm:sqref>N137</xm:sqref>
            </x14:sparkline>
            <x14:sparkline>
              <xm:f>Sales_Fact!N138:N138</xm:f>
              <xm:sqref>N138</xm:sqref>
            </x14:sparkline>
            <x14:sparkline>
              <xm:f>Sales_Fact!N139:N139</xm:f>
              <xm:sqref>N139</xm:sqref>
            </x14:sparkline>
            <x14:sparkline>
              <xm:f>Sales_Fact!N140:N140</xm:f>
              <xm:sqref>N140</xm:sqref>
            </x14:sparkline>
            <x14:sparkline>
              <xm:f>Sales_Fact!N141:N141</xm:f>
              <xm:sqref>N141</xm:sqref>
            </x14:sparkline>
            <x14:sparkline>
              <xm:f>Sales_Fact!N142:N142</xm:f>
              <xm:sqref>N142</xm:sqref>
            </x14:sparkline>
            <x14:sparkline>
              <xm:f>Sales_Fact!N143:N143</xm:f>
              <xm:sqref>N143</xm:sqref>
            </x14:sparkline>
            <x14:sparkline>
              <xm:f>Sales_Fact!N144:N144</xm:f>
              <xm:sqref>N144</xm:sqref>
            </x14:sparkline>
            <x14:sparkline>
              <xm:f>Sales_Fact!N145:N145</xm:f>
              <xm:sqref>N145</xm:sqref>
            </x14:sparkline>
            <x14:sparkline>
              <xm:f>Sales_Fact!N146:N146</xm:f>
              <xm:sqref>N146</xm:sqref>
            </x14:sparkline>
            <x14:sparkline>
              <xm:f>Sales_Fact!N147:N147</xm:f>
              <xm:sqref>N147</xm:sqref>
            </x14:sparkline>
            <x14:sparkline>
              <xm:f>Sales_Fact!N148:N148</xm:f>
              <xm:sqref>N148</xm:sqref>
            </x14:sparkline>
            <x14:sparkline>
              <xm:f>Sales_Fact!N149:N149</xm:f>
              <xm:sqref>N149</xm:sqref>
            </x14:sparkline>
            <x14:sparkline>
              <xm:f>Sales_Fact!N150:N150</xm:f>
              <xm:sqref>N150</xm:sqref>
            </x14:sparkline>
            <x14:sparkline>
              <xm:f>Sales_Fact!N151:N151</xm:f>
              <xm:sqref>N151</xm:sqref>
            </x14:sparkline>
            <x14:sparkline>
              <xm:f>Sales_Fact!N152:N152</xm:f>
              <xm:sqref>N152</xm:sqref>
            </x14:sparkline>
            <x14:sparkline>
              <xm:f>Sales_Fact!N153:N153</xm:f>
              <xm:sqref>N153</xm:sqref>
            </x14:sparkline>
            <x14:sparkline>
              <xm:f>Sales_Fact!N154:N154</xm:f>
              <xm:sqref>N154</xm:sqref>
            </x14:sparkline>
            <x14:sparkline>
              <xm:f>Sales_Fact!N155:N155</xm:f>
              <xm:sqref>N155</xm:sqref>
            </x14:sparkline>
            <x14:sparkline>
              <xm:f>Sales_Fact!N156:N156</xm:f>
              <xm:sqref>N156</xm:sqref>
            </x14:sparkline>
            <x14:sparkline>
              <xm:f>Sales_Fact!N157:N157</xm:f>
              <xm:sqref>N157</xm:sqref>
            </x14:sparkline>
            <x14:sparkline>
              <xm:f>Sales_Fact!N158:N158</xm:f>
              <xm:sqref>N158</xm:sqref>
            </x14:sparkline>
            <x14:sparkline>
              <xm:f>Sales_Fact!N159:N159</xm:f>
              <xm:sqref>N159</xm:sqref>
            </x14:sparkline>
            <x14:sparkline>
              <xm:f>Sales_Fact!N160:N160</xm:f>
              <xm:sqref>N160</xm:sqref>
            </x14:sparkline>
            <x14:sparkline>
              <xm:f>Sales_Fact!N161:N161</xm:f>
              <xm:sqref>N161</xm:sqref>
            </x14:sparkline>
            <x14:sparkline>
              <xm:f>Sales_Fact!N162:N162</xm:f>
              <xm:sqref>N162</xm:sqref>
            </x14:sparkline>
            <x14:sparkline>
              <xm:f>Sales_Fact!N163:N163</xm:f>
              <xm:sqref>N163</xm:sqref>
            </x14:sparkline>
            <x14:sparkline>
              <xm:f>Sales_Fact!N164:N164</xm:f>
              <xm:sqref>N164</xm:sqref>
            </x14:sparkline>
            <x14:sparkline>
              <xm:f>Sales_Fact!N165:N165</xm:f>
              <xm:sqref>N165</xm:sqref>
            </x14:sparkline>
            <x14:sparkline>
              <xm:f>Sales_Fact!N166:N166</xm:f>
              <xm:sqref>N166</xm:sqref>
            </x14:sparkline>
            <x14:sparkline>
              <xm:f>Sales_Fact!N167:N167</xm:f>
              <xm:sqref>N167</xm:sqref>
            </x14:sparkline>
            <x14:sparkline>
              <xm:f>Sales_Fact!N168:N168</xm:f>
              <xm:sqref>N168</xm:sqref>
            </x14:sparkline>
            <x14:sparkline>
              <xm:f>Sales_Fact!N169:N169</xm:f>
              <xm:sqref>N169</xm:sqref>
            </x14:sparkline>
            <x14:sparkline>
              <xm:f>Sales_Fact!N170:N170</xm:f>
              <xm:sqref>N170</xm:sqref>
            </x14:sparkline>
            <x14:sparkline>
              <xm:f>Sales_Fact!N171:N171</xm:f>
              <xm:sqref>N171</xm:sqref>
            </x14:sparkline>
            <x14:sparkline>
              <xm:f>Sales_Fact!N172:N172</xm:f>
              <xm:sqref>N172</xm:sqref>
            </x14:sparkline>
            <x14:sparkline>
              <xm:f>Sales_Fact!N173:N173</xm:f>
              <xm:sqref>N173</xm:sqref>
            </x14:sparkline>
            <x14:sparkline>
              <xm:f>Sales_Fact!N174:N174</xm:f>
              <xm:sqref>N174</xm:sqref>
            </x14:sparkline>
            <x14:sparkline>
              <xm:f>Sales_Fact!N175:N175</xm:f>
              <xm:sqref>N175</xm:sqref>
            </x14:sparkline>
            <x14:sparkline>
              <xm:f>Sales_Fact!N176:N176</xm:f>
              <xm:sqref>N176</xm:sqref>
            </x14:sparkline>
            <x14:sparkline>
              <xm:f>Sales_Fact!N177:N177</xm:f>
              <xm:sqref>N177</xm:sqref>
            </x14:sparkline>
            <x14:sparkline>
              <xm:f>Sales_Fact!N178:N178</xm:f>
              <xm:sqref>N178</xm:sqref>
            </x14:sparkline>
            <x14:sparkline>
              <xm:f>Sales_Fact!N179:N179</xm:f>
              <xm:sqref>N179</xm:sqref>
            </x14:sparkline>
            <x14:sparkline>
              <xm:f>Sales_Fact!N180:N180</xm:f>
              <xm:sqref>N180</xm:sqref>
            </x14:sparkline>
            <x14:sparkline>
              <xm:f>Sales_Fact!N181:N181</xm:f>
              <xm:sqref>N181</xm:sqref>
            </x14:sparkline>
            <x14:sparkline>
              <xm:f>Sales_Fact!N182:N182</xm:f>
              <xm:sqref>N182</xm:sqref>
            </x14:sparkline>
            <x14:sparkline>
              <xm:f>Sales_Fact!N183:N183</xm:f>
              <xm:sqref>N183</xm:sqref>
            </x14:sparkline>
            <x14:sparkline>
              <xm:f>Sales_Fact!N184:N184</xm:f>
              <xm:sqref>N184</xm:sqref>
            </x14:sparkline>
            <x14:sparkline>
              <xm:f>Sales_Fact!N185:N185</xm:f>
              <xm:sqref>N185</xm:sqref>
            </x14:sparkline>
            <x14:sparkline>
              <xm:f>Sales_Fact!N186:N186</xm:f>
              <xm:sqref>N186</xm:sqref>
            </x14:sparkline>
            <x14:sparkline>
              <xm:f>Sales_Fact!N187:N187</xm:f>
              <xm:sqref>N187</xm:sqref>
            </x14:sparkline>
            <x14:sparkline>
              <xm:f>Sales_Fact!N188:N188</xm:f>
              <xm:sqref>N188</xm:sqref>
            </x14:sparkline>
            <x14:sparkline>
              <xm:f>Sales_Fact!N189:N189</xm:f>
              <xm:sqref>N189</xm:sqref>
            </x14:sparkline>
            <x14:sparkline>
              <xm:f>Sales_Fact!N190:N190</xm:f>
              <xm:sqref>N190</xm:sqref>
            </x14:sparkline>
            <x14:sparkline>
              <xm:f>Sales_Fact!N191:N191</xm:f>
              <xm:sqref>N191</xm:sqref>
            </x14:sparkline>
            <x14:sparkline>
              <xm:f>Sales_Fact!N192:N192</xm:f>
              <xm:sqref>N192</xm:sqref>
            </x14:sparkline>
            <x14:sparkline>
              <xm:f>Sales_Fact!N193:N193</xm:f>
              <xm:sqref>N193</xm:sqref>
            </x14:sparkline>
            <x14:sparkline>
              <xm:f>Sales_Fact!N194:N194</xm:f>
              <xm:sqref>N194</xm:sqref>
            </x14:sparkline>
            <x14:sparkline>
              <xm:f>Sales_Fact!N195:N195</xm:f>
              <xm:sqref>N195</xm:sqref>
            </x14:sparkline>
            <x14:sparkline>
              <xm:f>Sales_Fact!N196:N196</xm:f>
              <xm:sqref>N196</xm:sqref>
            </x14:sparkline>
            <x14:sparkline>
              <xm:f>Sales_Fact!N197:N197</xm:f>
              <xm:sqref>N197</xm:sqref>
            </x14:sparkline>
            <x14:sparkline>
              <xm:f>Sales_Fact!N198:N198</xm:f>
              <xm:sqref>N198</xm:sqref>
            </x14:sparkline>
            <x14:sparkline>
              <xm:f>Sales_Fact!N199:N199</xm:f>
              <xm:sqref>N199</xm:sqref>
            </x14:sparkline>
            <x14:sparkline>
              <xm:f>Sales_Fact!N200:N200</xm:f>
              <xm:sqref>N200</xm:sqref>
            </x14:sparkline>
            <x14:sparkline>
              <xm:f>Sales_Fact!N201:N201</xm:f>
              <xm:sqref>N201</xm:sqref>
            </x14:sparkline>
            <x14:sparkline>
              <xm:f>Sales_Fact!N202:N202</xm:f>
              <xm:sqref>N202</xm:sqref>
            </x14:sparkline>
            <x14:sparkline>
              <xm:f>Sales_Fact!N203:N203</xm:f>
              <xm:sqref>N203</xm:sqref>
            </x14:sparkline>
            <x14:sparkline>
              <xm:f>Sales_Fact!N204:N204</xm:f>
              <xm:sqref>N204</xm:sqref>
            </x14:sparkline>
            <x14:sparkline>
              <xm:f>Sales_Fact!N205:N205</xm:f>
              <xm:sqref>N205</xm:sqref>
            </x14:sparkline>
            <x14:sparkline>
              <xm:f>Sales_Fact!N206:N206</xm:f>
              <xm:sqref>N206</xm:sqref>
            </x14:sparkline>
            <x14:sparkline>
              <xm:f>Sales_Fact!N207:N207</xm:f>
              <xm:sqref>N207</xm:sqref>
            </x14:sparkline>
            <x14:sparkline>
              <xm:f>Sales_Fact!N208:N208</xm:f>
              <xm:sqref>N208</xm:sqref>
            </x14:sparkline>
            <x14:sparkline>
              <xm:f>Sales_Fact!N209:N209</xm:f>
              <xm:sqref>N209</xm:sqref>
            </x14:sparkline>
            <x14:sparkline>
              <xm:f>Sales_Fact!N210:N210</xm:f>
              <xm:sqref>N210</xm:sqref>
            </x14:sparkline>
            <x14:sparkline>
              <xm:f>Sales_Fact!N211:N211</xm:f>
              <xm:sqref>N211</xm:sqref>
            </x14:sparkline>
            <x14:sparkline>
              <xm:f>Sales_Fact!N212:N212</xm:f>
              <xm:sqref>N212</xm:sqref>
            </x14:sparkline>
            <x14:sparkline>
              <xm:f>Sales_Fact!N213:N213</xm:f>
              <xm:sqref>N213</xm:sqref>
            </x14:sparkline>
            <x14:sparkline>
              <xm:f>Sales_Fact!N214:N214</xm:f>
              <xm:sqref>N214</xm:sqref>
            </x14:sparkline>
            <x14:sparkline>
              <xm:f>Sales_Fact!N215:N215</xm:f>
              <xm:sqref>N215</xm:sqref>
            </x14:sparkline>
            <x14:sparkline>
              <xm:f>Sales_Fact!N216:N216</xm:f>
              <xm:sqref>N216</xm:sqref>
            </x14:sparkline>
            <x14:sparkline>
              <xm:f>Sales_Fact!N217:N217</xm:f>
              <xm:sqref>N217</xm:sqref>
            </x14:sparkline>
            <x14:sparkline>
              <xm:f>Sales_Fact!N218:N218</xm:f>
              <xm:sqref>N218</xm:sqref>
            </x14:sparkline>
            <x14:sparkline>
              <xm:f>Sales_Fact!N219:N219</xm:f>
              <xm:sqref>N219</xm:sqref>
            </x14:sparkline>
            <x14:sparkline>
              <xm:f>Sales_Fact!N220:N220</xm:f>
              <xm:sqref>N220</xm:sqref>
            </x14:sparkline>
            <x14:sparkline>
              <xm:f>Sales_Fact!N221:N221</xm:f>
              <xm:sqref>N221</xm:sqref>
            </x14:sparkline>
            <x14:sparkline>
              <xm:f>Sales_Fact!N222:N222</xm:f>
              <xm:sqref>N222</xm:sqref>
            </x14:sparkline>
            <x14:sparkline>
              <xm:f>Sales_Fact!N223:N223</xm:f>
              <xm:sqref>N223</xm:sqref>
            </x14:sparkline>
            <x14:sparkline>
              <xm:f>Sales_Fact!N224:N224</xm:f>
              <xm:sqref>N224</xm:sqref>
            </x14:sparkline>
            <x14:sparkline>
              <xm:f>Sales_Fact!N225:N225</xm:f>
              <xm:sqref>N225</xm:sqref>
            </x14:sparkline>
            <x14:sparkline>
              <xm:f>Sales_Fact!N226:N226</xm:f>
              <xm:sqref>N226</xm:sqref>
            </x14:sparkline>
            <x14:sparkline>
              <xm:f>Sales_Fact!N227:N227</xm:f>
              <xm:sqref>N227</xm:sqref>
            </x14:sparkline>
            <x14:sparkline>
              <xm:f>Sales_Fact!N228:N228</xm:f>
              <xm:sqref>N228</xm:sqref>
            </x14:sparkline>
            <x14:sparkline>
              <xm:f>Sales_Fact!N229:N229</xm:f>
              <xm:sqref>N229</xm:sqref>
            </x14:sparkline>
            <x14:sparkline>
              <xm:f>Sales_Fact!N230:N230</xm:f>
              <xm:sqref>N230</xm:sqref>
            </x14:sparkline>
            <x14:sparkline>
              <xm:f>Sales_Fact!N231:N231</xm:f>
              <xm:sqref>N231</xm:sqref>
            </x14:sparkline>
            <x14:sparkline>
              <xm:f>Sales_Fact!N232:N232</xm:f>
              <xm:sqref>N232</xm:sqref>
            </x14:sparkline>
            <x14:sparkline>
              <xm:f>Sales_Fact!N233:N233</xm:f>
              <xm:sqref>N233</xm:sqref>
            </x14:sparkline>
            <x14:sparkline>
              <xm:f>Sales_Fact!N234:N234</xm:f>
              <xm:sqref>N234</xm:sqref>
            </x14:sparkline>
            <x14:sparkline>
              <xm:f>Sales_Fact!N235:N235</xm:f>
              <xm:sqref>N235</xm:sqref>
            </x14:sparkline>
            <x14:sparkline>
              <xm:f>Sales_Fact!N236:N236</xm:f>
              <xm:sqref>N236</xm:sqref>
            </x14:sparkline>
            <x14:sparkline>
              <xm:f>Sales_Fact!N237:N237</xm:f>
              <xm:sqref>N237</xm:sqref>
            </x14:sparkline>
            <x14:sparkline>
              <xm:f>Sales_Fact!N238:N238</xm:f>
              <xm:sqref>N238</xm:sqref>
            </x14:sparkline>
            <x14:sparkline>
              <xm:f>Sales_Fact!N239:N239</xm:f>
              <xm:sqref>N239</xm:sqref>
            </x14:sparkline>
            <x14:sparkline>
              <xm:f>Sales_Fact!N240:N240</xm:f>
              <xm:sqref>N240</xm:sqref>
            </x14:sparkline>
            <x14:sparkline>
              <xm:f>Sales_Fact!N241:N241</xm:f>
              <xm:sqref>N241</xm:sqref>
            </x14:sparkline>
            <x14:sparkline>
              <xm:f>Sales_Fact!N242:N242</xm:f>
              <xm:sqref>N242</xm:sqref>
            </x14:sparkline>
            <x14:sparkline>
              <xm:f>Sales_Fact!N243:N243</xm:f>
              <xm:sqref>N243</xm:sqref>
            </x14:sparkline>
            <x14:sparkline>
              <xm:f>Sales_Fact!N244:N244</xm:f>
              <xm:sqref>N244</xm:sqref>
            </x14:sparkline>
            <x14:sparkline>
              <xm:f>Sales_Fact!N245:N245</xm:f>
              <xm:sqref>N245</xm:sqref>
            </x14:sparkline>
            <x14:sparkline>
              <xm:f>Sales_Fact!N246:N246</xm:f>
              <xm:sqref>N246</xm:sqref>
            </x14:sparkline>
            <x14:sparkline>
              <xm:f>Sales_Fact!N247:N247</xm:f>
              <xm:sqref>N247</xm:sqref>
            </x14:sparkline>
            <x14:sparkline>
              <xm:f>Sales_Fact!N248:N248</xm:f>
              <xm:sqref>N248</xm:sqref>
            </x14:sparkline>
            <x14:sparkline>
              <xm:f>Sales_Fact!N249:N249</xm:f>
              <xm:sqref>N249</xm:sqref>
            </x14:sparkline>
            <x14:sparkline>
              <xm:f>Sales_Fact!N250:N250</xm:f>
              <xm:sqref>N250</xm:sqref>
            </x14:sparkline>
            <x14:sparkline>
              <xm:f>Sales_Fact!N251:N251</xm:f>
              <xm:sqref>N251</xm:sqref>
            </x14:sparkline>
            <x14:sparkline>
              <xm:f>Sales_Fact!N252:N252</xm:f>
              <xm:sqref>N252</xm:sqref>
            </x14:sparkline>
            <x14:sparkline>
              <xm:f>Sales_Fact!N253:N253</xm:f>
              <xm:sqref>N253</xm:sqref>
            </x14:sparkline>
            <x14:sparkline>
              <xm:f>Sales_Fact!N254:N254</xm:f>
              <xm:sqref>N254</xm:sqref>
            </x14:sparkline>
            <x14:sparkline>
              <xm:f>Sales_Fact!N255:N255</xm:f>
              <xm:sqref>N255</xm:sqref>
            </x14:sparkline>
            <x14:sparkline>
              <xm:f>Sales_Fact!N256:N256</xm:f>
              <xm:sqref>N256</xm:sqref>
            </x14:sparkline>
            <x14:sparkline>
              <xm:f>Sales_Fact!N257:N257</xm:f>
              <xm:sqref>N257</xm:sqref>
            </x14:sparkline>
            <x14:sparkline>
              <xm:f>Sales_Fact!N258:N258</xm:f>
              <xm:sqref>N258</xm:sqref>
            </x14:sparkline>
            <x14:sparkline>
              <xm:f>Sales_Fact!N259:N259</xm:f>
              <xm:sqref>N259</xm:sqref>
            </x14:sparkline>
            <x14:sparkline>
              <xm:f>Sales_Fact!N260:N260</xm:f>
              <xm:sqref>N260</xm:sqref>
            </x14:sparkline>
            <x14:sparkline>
              <xm:f>Sales_Fact!N261:N261</xm:f>
              <xm:sqref>N261</xm:sqref>
            </x14:sparkline>
            <x14:sparkline>
              <xm:f>Sales_Fact!N262:N262</xm:f>
              <xm:sqref>N262</xm:sqref>
            </x14:sparkline>
            <x14:sparkline>
              <xm:f>Sales_Fact!N263:N263</xm:f>
              <xm:sqref>N263</xm:sqref>
            </x14:sparkline>
            <x14:sparkline>
              <xm:f>Sales_Fact!N264:N264</xm:f>
              <xm:sqref>N264</xm:sqref>
            </x14:sparkline>
            <x14:sparkline>
              <xm:f>Sales_Fact!N265:N265</xm:f>
              <xm:sqref>N265</xm:sqref>
            </x14:sparkline>
            <x14:sparkline>
              <xm:f>Sales_Fact!N266:N266</xm:f>
              <xm:sqref>N266</xm:sqref>
            </x14:sparkline>
            <x14:sparkline>
              <xm:f>Sales_Fact!N267:N267</xm:f>
              <xm:sqref>N267</xm:sqref>
            </x14:sparkline>
            <x14:sparkline>
              <xm:f>Sales_Fact!N268:N268</xm:f>
              <xm:sqref>N268</xm:sqref>
            </x14:sparkline>
            <x14:sparkline>
              <xm:f>Sales_Fact!N269:N269</xm:f>
              <xm:sqref>N269</xm:sqref>
            </x14:sparkline>
            <x14:sparkline>
              <xm:f>Sales_Fact!N270:N270</xm:f>
              <xm:sqref>N270</xm:sqref>
            </x14:sparkline>
            <x14:sparkline>
              <xm:f>Sales_Fact!N271:N271</xm:f>
              <xm:sqref>N271</xm:sqref>
            </x14:sparkline>
            <x14:sparkline>
              <xm:f>Sales_Fact!N272:N272</xm:f>
              <xm:sqref>N272</xm:sqref>
            </x14:sparkline>
            <x14:sparkline>
              <xm:f>Sales_Fact!N273:N273</xm:f>
              <xm:sqref>N273</xm:sqref>
            </x14:sparkline>
            <x14:sparkline>
              <xm:f>Sales_Fact!N274:N274</xm:f>
              <xm:sqref>N274</xm:sqref>
            </x14:sparkline>
            <x14:sparkline>
              <xm:f>Sales_Fact!N275:N275</xm:f>
              <xm:sqref>N275</xm:sqref>
            </x14:sparkline>
            <x14:sparkline>
              <xm:f>Sales_Fact!N276:N276</xm:f>
              <xm:sqref>N276</xm:sqref>
            </x14:sparkline>
            <x14:sparkline>
              <xm:f>Sales_Fact!N277:N277</xm:f>
              <xm:sqref>N277</xm:sqref>
            </x14:sparkline>
            <x14:sparkline>
              <xm:f>Sales_Fact!N278:N278</xm:f>
              <xm:sqref>N278</xm:sqref>
            </x14:sparkline>
            <x14:sparkline>
              <xm:f>Sales_Fact!N279:N279</xm:f>
              <xm:sqref>N279</xm:sqref>
            </x14:sparkline>
            <x14:sparkline>
              <xm:f>Sales_Fact!N280:N280</xm:f>
              <xm:sqref>N280</xm:sqref>
            </x14:sparkline>
            <x14:sparkline>
              <xm:f>Sales_Fact!N281:N281</xm:f>
              <xm:sqref>N281</xm:sqref>
            </x14:sparkline>
            <x14:sparkline>
              <xm:f>Sales_Fact!N282:N282</xm:f>
              <xm:sqref>N282</xm:sqref>
            </x14:sparkline>
            <x14:sparkline>
              <xm:f>Sales_Fact!N283:N283</xm:f>
              <xm:sqref>N283</xm:sqref>
            </x14:sparkline>
            <x14:sparkline>
              <xm:f>Sales_Fact!N284:N284</xm:f>
              <xm:sqref>N284</xm:sqref>
            </x14:sparkline>
            <x14:sparkline>
              <xm:f>Sales_Fact!N285:N285</xm:f>
              <xm:sqref>N285</xm:sqref>
            </x14:sparkline>
            <x14:sparkline>
              <xm:f>Sales_Fact!N286:N286</xm:f>
              <xm:sqref>N286</xm:sqref>
            </x14:sparkline>
            <x14:sparkline>
              <xm:f>Sales_Fact!N287:N287</xm:f>
              <xm:sqref>N287</xm:sqref>
            </x14:sparkline>
            <x14:sparkline>
              <xm:f>Sales_Fact!N288:N288</xm:f>
              <xm:sqref>N288</xm:sqref>
            </x14:sparkline>
            <x14:sparkline>
              <xm:f>Sales_Fact!N289:N289</xm:f>
              <xm:sqref>N289</xm:sqref>
            </x14:sparkline>
            <x14:sparkline>
              <xm:f>Sales_Fact!N290:N290</xm:f>
              <xm:sqref>N290</xm:sqref>
            </x14:sparkline>
            <x14:sparkline>
              <xm:f>Sales_Fact!N291:N291</xm:f>
              <xm:sqref>N291</xm:sqref>
            </x14:sparkline>
            <x14:sparkline>
              <xm:f>Sales_Fact!N292:N292</xm:f>
              <xm:sqref>N292</xm:sqref>
            </x14:sparkline>
            <x14:sparkline>
              <xm:f>Sales_Fact!N293:N293</xm:f>
              <xm:sqref>N293</xm:sqref>
            </x14:sparkline>
            <x14:sparkline>
              <xm:f>Sales_Fact!N294:N294</xm:f>
              <xm:sqref>N294</xm:sqref>
            </x14:sparkline>
            <x14:sparkline>
              <xm:f>Sales_Fact!N295:N295</xm:f>
              <xm:sqref>N295</xm:sqref>
            </x14:sparkline>
            <x14:sparkline>
              <xm:f>Sales_Fact!N296:N296</xm:f>
              <xm:sqref>N296</xm:sqref>
            </x14:sparkline>
            <x14:sparkline>
              <xm:f>Sales_Fact!N297:N297</xm:f>
              <xm:sqref>N297</xm:sqref>
            </x14:sparkline>
            <x14:sparkline>
              <xm:f>Sales_Fact!N298:N298</xm:f>
              <xm:sqref>N298</xm:sqref>
            </x14:sparkline>
            <x14:sparkline>
              <xm:f>Sales_Fact!N299:N299</xm:f>
              <xm:sqref>N299</xm:sqref>
            </x14:sparkline>
            <x14:sparkline>
              <xm:f>Sales_Fact!N300:N300</xm:f>
              <xm:sqref>N300</xm:sqref>
            </x14:sparkline>
            <x14:sparkline>
              <xm:f>Sales_Fact!N301:N301</xm:f>
              <xm:sqref>N301</xm:sqref>
            </x14:sparkline>
            <x14:sparkline>
              <xm:f>Sales_Fact!N302:N302</xm:f>
              <xm:sqref>N302</xm:sqref>
            </x14:sparkline>
            <x14:sparkline>
              <xm:f>Sales_Fact!N303:N303</xm:f>
              <xm:sqref>N303</xm:sqref>
            </x14:sparkline>
            <x14:sparkline>
              <xm:f>Sales_Fact!N304:N304</xm:f>
              <xm:sqref>N304</xm:sqref>
            </x14:sparkline>
            <x14:sparkline>
              <xm:f>Sales_Fact!N305:N305</xm:f>
              <xm:sqref>N305</xm:sqref>
            </x14:sparkline>
            <x14:sparkline>
              <xm:f>Sales_Fact!N306:N306</xm:f>
              <xm:sqref>N306</xm:sqref>
            </x14:sparkline>
            <x14:sparkline>
              <xm:f>Sales_Fact!N307:N307</xm:f>
              <xm:sqref>N307</xm:sqref>
            </x14:sparkline>
            <x14:sparkline>
              <xm:f>Sales_Fact!N308:N308</xm:f>
              <xm:sqref>N308</xm:sqref>
            </x14:sparkline>
            <x14:sparkline>
              <xm:f>Sales_Fact!N309:N309</xm:f>
              <xm:sqref>N309</xm:sqref>
            </x14:sparkline>
            <x14:sparkline>
              <xm:f>Sales_Fact!N310:N310</xm:f>
              <xm:sqref>N310</xm:sqref>
            </x14:sparkline>
            <x14:sparkline>
              <xm:f>Sales_Fact!N311:N311</xm:f>
              <xm:sqref>N311</xm:sqref>
            </x14:sparkline>
            <x14:sparkline>
              <xm:f>Sales_Fact!N312:N312</xm:f>
              <xm:sqref>N312</xm:sqref>
            </x14:sparkline>
            <x14:sparkline>
              <xm:f>Sales_Fact!N313:N313</xm:f>
              <xm:sqref>N313</xm:sqref>
            </x14:sparkline>
            <x14:sparkline>
              <xm:f>Sales_Fact!N314:N314</xm:f>
              <xm:sqref>N314</xm:sqref>
            </x14:sparkline>
            <x14:sparkline>
              <xm:f>Sales_Fact!N315:N315</xm:f>
              <xm:sqref>N315</xm:sqref>
            </x14:sparkline>
            <x14:sparkline>
              <xm:f>Sales_Fact!N316:N316</xm:f>
              <xm:sqref>N316</xm:sqref>
            </x14:sparkline>
            <x14:sparkline>
              <xm:f>Sales_Fact!N317:N317</xm:f>
              <xm:sqref>N317</xm:sqref>
            </x14:sparkline>
            <x14:sparkline>
              <xm:f>Sales_Fact!N318:N318</xm:f>
              <xm:sqref>N318</xm:sqref>
            </x14:sparkline>
            <x14:sparkline>
              <xm:f>Sales_Fact!N319:N319</xm:f>
              <xm:sqref>N319</xm:sqref>
            </x14:sparkline>
            <x14:sparkline>
              <xm:f>Sales_Fact!N320:N320</xm:f>
              <xm:sqref>N320</xm:sqref>
            </x14:sparkline>
            <x14:sparkline>
              <xm:f>Sales_Fact!N321:N321</xm:f>
              <xm:sqref>N321</xm:sqref>
            </x14:sparkline>
            <x14:sparkline>
              <xm:f>Sales_Fact!N322:N322</xm:f>
              <xm:sqref>N322</xm:sqref>
            </x14:sparkline>
            <x14:sparkline>
              <xm:f>Sales_Fact!N323:N323</xm:f>
              <xm:sqref>N323</xm:sqref>
            </x14:sparkline>
            <x14:sparkline>
              <xm:f>Sales_Fact!N324:N324</xm:f>
              <xm:sqref>N324</xm:sqref>
            </x14:sparkline>
            <x14:sparkline>
              <xm:f>Sales_Fact!N325:N325</xm:f>
              <xm:sqref>N325</xm:sqref>
            </x14:sparkline>
            <x14:sparkline>
              <xm:f>Sales_Fact!N326:N326</xm:f>
              <xm:sqref>N326</xm:sqref>
            </x14:sparkline>
            <x14:sparkline>
              <xm:f>Sales_Fact!N327:N327</xm:f>
              <xm:sqref>N327</xm:sqref>
            </x14:sparkline>
            <x14:sparkline>
              <xm:f>Sales_Fact!N328:N328</xm:f>
              <xm:sqref>N328</xm:sqref>
            </x14:sparkline>
            <x14:sparkline>
              <xm:f>Sales_Fact!N329:N329</xm:f>
              <xm:sqref>N329</xm:sqref>
            </x14:sparkline>
            <x14:sparkline>
              <xm:f>Sales_Fact!N330:N330</xm:f>
              <xm:sqref>N330</xm:sqref>
            </x14:sparkline>
            <x14:sparkline>
              <xm:f>Sales_Fact!N331:N331</xm:f>
              <xm:sqref>N331</xm:sqref>
            </x14:sparkline>
            <x14:sparkline>
              <xm:f>Sales_Fact!N332:N332</xm:f>
              <xm:sqref>N332</xm:sqref>
            </x14:sparkline>
            <x14:sparkline>
              <xm:f>Sales_Fact!N333:N333</xm:f>
              <xm:sqref>N333</xm:sqref>
            </x14:sparkline>
            <x14:sparkline>
              <xm:f>Sales_Fact!N334:N334</xm:f>
              <xm:sqref>N334</xm:sqref>
            </x14:sparkline>
            <x14:sparkline>
              <xm:f>Sales_Fact!N335:N335</xm:f>
              <xm:sqref>N335</xm:sqref>
            </x14:sparkline>
            <x14:sparkline>
              <xm:f>Sales_Fact!N336:N336</xm:f>
              <xm:sqref>N336</xm:sqref>
            </x14:sparkline>
            <x14:sparkline>
              <xm:f>Sales_Fact!N337:N337</xm:f>
              <xm:sqref>N337</xm:sqref>
            </x14:sparkline>
            <x14:sparkline>
              <xm:f>Sales_Fact!N338:N338</xm:f>
              <xm:sqref>N338</xm:sqref>
            </x14:sparkline>
            <x14:sparkline>
              <xm:f>Sales_Fact!N339:N339</xm:f>
              <xm:sqref>N339</xm:sqref>
            </x14:sparkline>
            <x14:sparkline>
              <xm:f>Sales_Fact!N340:N340</xm:f>
              <xm:sqref>N340</xm:sqref>
            </x14:sparkline>
            <x14:sparkline>
              <xm:f>Sales_Fact!N341:N341</xm:f>
              <xm:sqref>N341</xm:sqref>
            </x14:sparkline>
            <x14:sparkline>
              <xm:f>Sales_Fact!N342:N342</xm:f>
              <xm:sqref>N342</xm:sqref>
            </x14:sparkline>
            <x14:sparkline>
              <xm:f>Sales_Fact!N343:N343</xm:f>
              <xm:sqref>N343</xm:sqref>
            </x14:sparkline>
            <x14:sparkline>
              <xm:f>Sales_Fact!N344:N344</xm:f>
              <xm:sqref>N344</xm:sqref>
            </x14:sparkline>
            <x14:sparkline>
              <xm:f>Sales_Fact!N345:N345</xm:f>
              <xm:sqref>N345</xm:sqref>
            </x14:sparkline>
            <x14:sparkline>
              <xm:f>Sales_Fact!N346:N346</xm:f>
              <xm:sqref>N346</xm:sqref>
            </x14:sparkline>
            <x14:sparkline>
              <xm:f>Sales_Fact!N347:N347</xm:f>
              <xm:sqref>N347</xm:sqref>
            </x14:sparkline>
            <x14:sparkline>
              <xm:f>Sales_Fact!N348:N348</xm:f>
              <xm:sqref>N348</xm:sqref>
            </x14:sparkline>
            <x14:sparkline>
              <xm:f>Sales_Fact!N349:N349</xm:f>
              <xm:sqref>N349</xm:sqref>
            </x14:sparkline>
            <x14:sparkline>
              <xm:f>Sales_Fact!N350:N350</xm:f>
              <xm:sqref>N350</xm:sqref>
            </x14:sparkline>
            <x14:sparkline>
              <xm:f>Sales_Fact!N351:N351</xm:f>
              <xm:sqref>N351</xm:sqref>
            </x14:sparkline>
            <x14:sparkline>
              <xm:f>Sales_Fact!N352:N352</xm:f>
              <xm:sqref>N352</xm:sqref>
            </x14:sparkline>
            <x14:sparkline>
              <xm:f>Sales_Fact!N353:N353</xm:f>
              <xm:sqref>N353</xm:sqref>
            </x14:sparkline>
            <x14:sparkline>
              <xm:f>Sales_Fact!N354:N354</xm:f>
              <xm:sqref>N354</xm:sqref>
            </x14:sparkline>
            <x14:sparkline>
              <xm:f>Sales_Fact!N355:N355</xm:f>
              <xm:sqref>N355</xm:sqref>
            </x14:sparkline>
            <x14:sparkline>
              <xm:f>Sales_Fact!N356:N356</xm:f>
              <xm:sqref>N356</xm:sqref>
            </x14:sparkline>
            <x14:sparkline>
              <xm:f>Sales_Fact!N357:N357</xm:f>
              <xm:sqref>N357</xm:sqref>
            </x14:sparkline>
            <x14:sparkline>
              <xm:f>Sales_Fact!N358:N358</xm:f>
              <xm:sqref>N358</xm:sqref>
            </x14:sparkline>
            <x14:sparkline>
              <xm:f>Sales_Fact!N359:N359</xm:f>
              <xm:sqref>N359</xm:sqref>
            </x14:sparkline>
            <x14:sparkline>
              <xm:f>Sales_Fact!N360:N360</xm:f>
              <xm:sqref>N360</xm:sqref>
            </x14:sparkline>
            <x14:sparkline>
              <xm:f>Sales_Fact!N361:N361</xm:f>
              <xm:sqref>N361</xm:sqref>
            </x14:sparkline>
            <x14:sparkline>
              <xm:f>Sales_Fact!N362:N362</xm:f>
              <xm:sqref>N362</xm:sqref>
            </x14:sparkline>
            <x14:sparkline>
              <xm:f>Sales_Fact!N363:N363</xm:f>
              <xm:sqref>N363</xm:sqref>
            </x14:sparkline>
            <x14:sparkline>
              <xm:f>Sales_Fact!N364:N364</xm:f>
              <xm:sqref>N364</xm:sqref>
            </x14:sparkline>
            <x14:sparkline>
              <xm:f>Sales_Fact!N365:N365</xm:f>
              <xm:sqref>N365</xm:sqref>
            </x14:sparkline>
            <x14:sparkline>
              <xm:f>Sales_Fact!N366:N366</xm:f>
              <xm:sqref>N366</xm:sqref>
            </x14:sparkline>
            <x14:sparkline>
              <xm:f>Sales_Fact!N367:N367</xm:f>
              <xm:sqref>N367</xm:sqref>
            </x14:sparkline>
            <x14:sparkline>
              <xm:f>Sales_Fact!N368:N368</xm:f>
              <xm:sqref>N368</xm:sqref>
            </x14:sparkline>
            <x14:sparkline>
              <xm:f>Sales_Fact!N369:N369</xm:f>
              <xm:sqref>N369</xm:sqref>
            </x14:sparkline>
            <x14:sparkline>
              <xm:f>Sales_Fact!N370:N370</xm:f>
              <xm:sqref>N370</xm:sqref>
            </x14:sparkline>
            <x14:sparkline>
              <xm:f>Sales_Fact!N371:N371</xm:f>
              <xm:sqref>N371</xm:sqref>
            </x14:sparkline>
            <x14:sparkline>
              <xm:f>Sales_Fact!N372:N372</xm:f>
              <xm:sqref>N372</xm:sqref>
            </x14:sparkline>
            <x14:sparkline>
              <xm:f>Sales_Fact!N373:N373</xm:f>
              <xm:sqref>N373</xm:sqref>
            </x14:sparkline>
            <x14:sparkline>
              <xm:f>Sales_Fact!N374:N374</xm:f>
              <xm:sqref>N374</xm:sqref>
            </x14:sparkline>
            <x14:sparkline>
              <xm:f>Sales_Fact!N375:N375</xm:f>
              <xm:sqref>N375</xm:sqref>
            </x14:sparkline>
            <x14:sparkline>
              <xm:f>Sales_Fact!N376:N376</xm:f>
              <xm:sqref>N376</xm:sqref>
            </x14:sparkline>
            <x14:sparkline>
              <xm:f>Sales_Fact!N377:N377</xm:f>
              <xm:sqref>N377</xm:sqref>
            </x14:sparkline>
            <x14:sparkline>
              <xm:f>Sales_Fact!N378:N378</xm:f>
              <xm:sqref>N378</xm:sqref>
            </x14:sparkline>
            <x14:sparkline>
              <xm:f>Sales_Fact!N379:N379</xm:f>
              <xm:sqref>N379</xm:sqref>
            </x14:sparkline>
            <x14:sparkline>
              <xm:f>Sales_Fact!N380:N380</xm:f>
              <xm:sqref>N380</xm:sqref>
            </x14:sparkline>
            <x14:sparkline>
              <xm:f>Sales_Fact!N381:N381</xm:f>
              <xm:sqref>N381</xm:sqref>
            </x14:sparkline>
            <x14:sparkline>
              <xm:f>Sales_Fact!N382:N382</xm:f>
              <xm:sqref>N382</xm:sqref>
            </x14:sparkline>
            <x14:sparkline>
              <xm:f>Sales_Fact!N383:N383</xm:f>
              <xm:sqref>N383</xm:sqref>
            </x14:sparkline>
            <x14:sparkline>
              <xm:f>Sales_Fact!N384:N384</xm:f>
              <xm:sqref>N384</xm:sqref>
            </x14:sparkline>
            <x14:sparkline>
              <xm:f>Sales_Fact!N385:N385</xm:f>
              <xm:sqref>N385</xm:sqref>
            </x14:sparkline>
            <x14:sparkline>
              <xm:f>Sales_Fact!N386:N386</xm:f>
              <xm:sqref>N386</xm:sqref>
            </x14:sparkline>
            <x14:sparkline>
              <xm:f>Sales_Fact!N387:N387</xm:f>
              <xm:sqref>N387</xm:sqref>
            </x14:sparkline>
            <x14:sparkline>
              <xm:f>Sales_Fact!N388:N388</xm:f>
              <xm:sqref>N388</xm:sqref>
            </x14:sparkline>
            <x14:sparkline>
              <xm:f>Sales_Fact!N389:N389</xm:f>
              <xm:sqref>N389</xm:sqref>
            </x14:sparkline>
            <x14:sparkline>
              <xm:f>Sales_Fact!N390:N390</xm:f>
              <xm:sqref>N390</xm:sqref>
            </x14:sparkline>
            <x14:sparkline>
              <xm:f>Sales_Fact!N391:N391</xm:f>
              <xm:sqref>N391</xm:sqref>
            </x14:sparkline>
            <x14:sparkline>
              <xm:f>Sales_Fact!N392:N392</xm:f>
              <xm:sqref>N392</xm:sqref>
            </x14:sparkline>
            <x14:sparkline>
              <xm:f>Sales_Fact!N393:N393</xm:f>
              <xm:sqref>N393</xm:sqref>
            </x14:sparkline>
            <x14:sparkline>
              <xm:f>Sales_Fact!N394:N394</xm:f>
              <xm:sqref>N394</xm:sqref>
            </x14:sparkline>
            <x14:sparkline>
              <xm:f>Sales_Fact!N395:N395</xm:f>
              <xm:sqref>N395</xm:sqref>
            </x14:sparkline>
            <x14:sparkline>
              <xm:f>Sales_Fact!N396:N396</xm:f>
              <xm:sqref>N396</xm:sqref>
            </x14:sparkline>
            <x14:sparkline>
              <xm:f>Sales_Fact!N397:N397</xm:f>
              <xm:sqref>N397</xm:sqref>
            </x14:sparkline>
            <x14:sparkline>
              <xm:f>Sales_Fact!N398:N398</xm:f>
              <xm:sqref>N398</xm:sqref>
            </x14:sparkline>
            <x14:sparkline>
              <xm:f>Sales_Fact!N399:N399</xm:f>
              <xm:sqref>N399</xm:sqref>
            </x14:sparkline>
            <x14:sparkline>
              <xm:f>Sales_Fact!N400:N400</xm:f>
              <xm:sqref>N400</xm:sqref>
            </x14:sparkline>
            <x14:sparkline>
              <xm:f>Sales_Fact!N401:N401</xm:f>
              <xm:sqref>N401</xm:sqref>
            </x14:sparkline>
            <x14:sparkline>
              <xm:f>Sales_Fact!N402:N402</xm:f>
              <xm:sqref>N402</xm:sqref>
            </x14:sparkline>
            <x14:sparkline>
              <xm:f>Sales_Fact!N403:N403</xm:f>
              <xm:sqref>N403</xm:sqref>
            </x14:sparkline>
            <x14:sparkline>
              <xm:f>Sales_Fact!N404:N404</xm:f>
              <xm:sqref>N404</xm:sqref>
            </x14:sparkline>
            <x14:sparkline>
              <xm:f>Sales_Fact!N405:N405</xm:f>
              <xm:sqref>N405</xm:sqref>
            </x14:sparkline>
            <x14:sparkline>
              <xm:f>Sales_Fact!N406:N406</xm:f>
              <xm:sqref>N406</xm:sqref>
            </x14:sparkline>
            <x14:sparkline>
              <xm:f>Sales_Fact!N407:N407</xm:f>
              <xm:sqref>N407</xm:sqref>
            </x14:sparkline>
            <x14:sparkline>
              <xm:f>Sales_Fact!N408:N408</xm:f>
              <xm:sqref>N408</xm:sqref>
            </x14:sparkline>
            <x14:sparkline>
              <xm:f>Sales_Fact!N409:N409</xm:f>
              <xm:sqref>N409</xm:sqref>
            </x14:sparkline>
            <x14:sparkline>
              <xm:f>Sales_Fact!N410:N410</xm:f>
              <xm:sqref>N410</xm:sqref>
            </x14:sparkline>
            <x14:sparkline>
              <xm:f>Sales_Fact!N411:N411</xm:f>
              <xm:sqref>N411</xm:sqref>
            </x14:sparkline>
            <x14:sparkline>
              <xm:f>Sales_Fact!N412:N412</xm:f>
              <xm:sqref>N412</xm:sqref>
            </x14:sparkline>
            <x14:sparkline>
              <xm:f>Sales_Fact!N413:N413</xm:f>
              <xm:sqref>N413</xm:sqref>
            </x14:sparkline>
            <x14:sparkline>
              <xm:f>Sales_Fact!N414:N414</xm:f>
              <xm:sqref>N414</xm:sqref>
            </x14:sparkline>
            <x14:sparkline>
              <xm:f>Sales_Fact!N415:N415</xm:f>
              <xm:sqref>N415</xm:sqref>
            </x14:sparkline>
            <x14:sparkline>
              <xm:f>Sales_Fact!N416:N416</xm:f>
              <xm:sqref>N416</xm:sqref>
            </x14:sparkline>
            <x14:sparkline>
              <xm:f>Sales_Fact!N417:N417</xm:f>
              <xm:sqref>N417</xm:sqref>
            </x14:sparkline>
            <x14:sparkline>
              <xm:f>Sales_Fact!N418:N418</xm:f>
              <xm:sqref>N418</xm:sqref>
            </x14:sparkline>
            <x14:sparkline>
              <xm:f>Sales_Fact!N419:N419</xm:f>
              <xm:sqref>N419</xm:sqref>
            </x14:sparkline>
            <x14:sparkline>
              <xm:f>Sales_Fact!N420:N420</xm:f>
              <xm:sqref>N420</xm:sqref>
            </x14:sparkline>
            <x14:sparkline>
              <xm:f>Sales_Fact!N421:N421</xm:f>
              <xm:sqref>N421</xm:sqref>
            </x14:sparkline>
            <x14:sparkline>
              <xm:f>Sales_Fact!N422:N422</xm:f>
              <xm:sqref>N422</xm:sqref>
            </x14:sparkline>
            <x14:sparkline>
              <xm:f>Sales_Fact!N423:N423</xm:f>
              <xm:sqref>N423</xm:sqref>
            </x14:sparkline>
            <x14:sparkline>
              <xm:f>Sales_Fact!N424:N424</xm:f>
              <xm:sqref>N424</xm:sqref>
            </x14:sparkline>
            <x14:sparkline>
              <xm:f>Sales_Fact!N425:N425</xm:f>
              <xm:sqref>N425</xm:sqref>
            </x14:sparkline>
            <x14:sparkline>
              <xm:f>Sales_Fact!N426:N426</xm:f>
              <xm:sqref>N426</xm:sqref>
            </x14:sparkline>
            <x14:sparkline>
              <xm:f>Sales_Fact!N427:N427</xm:f>
              <xm:sqref>N427</xm:sqref>
            </x14:sparkline>
            <x14:sparkline>
              <xm:f>Sales_Fact!N428:N428</xm:f>
              <xm:sqref>N428</xm:sqref>
            </x14:sparkline>
            <x14:sparkline>
              <xm:f>Sales_Fact!N429:N429</xm:f>
              <xm:sqref>N429</xm:sqref>
            </x14:sparkline>
            <x14:sparkline>
              <xm:f>Sales_Fact!N430:N430</xm:f>
              <xm:sqref>N430</xm:sqref>
            </x14:sparkline>
            <x14:sparkline>
              <xm:f>Sales_Fact!N431:N431</xm:f>
              <xm:sqref>N431</xm:sqref>
            </x14:sparkline>
            <x14:sparkline>
              <xm:f>Sales_Fact!N432:N432</xm:f>
              <xm:sqref>N432</xm:sqref>
            </x14:sparkline>
            <x14:sparkline>
              <xm:f>Sales_Fact!N433:N433</xm:f>
              <xm:sqref>N433</xm:sqref>
            </x14:sparkline>
            <x14:sparkline>
              <xm:f>Sales_Fact!N434:N434</xm:f>
              <xm:sqref>N434</xm:sqref>
            </x14:sparkline>
            <x14:sparkline>
              <xm:f>Sales_Fact!N435:N435</xm:f>
              <xm:sqref>N435</xm:sqref>
            </x14:sparkline>
            <x14:sparkline>
              <xm:f>Sales_Fact!N436:N436</xm:f>
              <xm:sqref>N436</xm:sqref>
            </x14:sparkline>
            <x14:sparkline>
              <xm:f>Sales_Fact!N437:N437</xm:f>
              <xm:sqref>N437</xm:sqref>
            </x14:sparkline>
            <x14:sparkline>
              <xm:f>Sales_Fact!N438:N438</xm:f>
              <xm:sqref>N438</xm:sqref>
            </x14:sparkline>
            <x14:sparkline>
              <xm:f>Sales_Fact!N439:N439</xm:f>
              <xm:sqref>N439</xm:sqref>
            </x14:sparkline>
            <x14:sparkline>
              <xm:f>Sales_Fact!N440:N440</xm:f>
              <xm:sqref>N440</xm:sqref>
            </x14:sparkline>
            <x14:sparkline>
              <xm:f>Sales_Fact!N441:N441</xm:f>
              <xm:sqref>N441</xm:sqref>
            </x14:sparkline>
            <x14:sparkline>
              <xm:f>Sales_Fact!N442:N442</xm:f>
              <xm:sqref>N442</xm:sqref>
            </x14:sparkline>
            <x14:sparkline>
              <xm:f>Sales_Fact!N443:N443</xm:f>
              <xm:sqref>N443</xm:sqref>
            </x14:sparkline>
            <x14:sparkline>
              <xm:f>Sales_Fact!N444:N444</xm:f>
              <xm:sqref>N444</xm:sqref>
            </x14:sparkline>
            <x14:sparkline>
              <xm:f>Sales_Fact!N445:N445</xm:f>
              <xm:sqref>N445</xm:sqref>
            </x14:sparkline>
            <x14:sparkline>
              <xm:f>Sales_Fact!N446:N446</xm:f>
              <xm:sqref>N446</xm:sqref>
            </x14:sparkline>
            <x14:sparkline>
              <xm:f>Sales_Fact!N447:N447</xm:f>
              <xm:sqref>N447</xm:sqref>
            </x14:sparkline>
            <x14:sparkline>
              <xm:f>Sales_Fact!N448:N448</xm:f>
              <xm:sqref>N448</xm:sqref>
            </x14:sparkline>
            <x14:sparkline>
              <xm:f>Sales_Fact!N449:N449</xm:f>
              <xm:sqref>N449</xm:sqref>
            </x14:sparkline>
            <x14:sparkline>
              <xm:f>Sales_Fact!N450:N450</xm:f>
              <xm:sqref>N450</xm:sqref>
            </x14:sparkline>
            <x14:sparkline>
              <xm:f>Sales_Fact!N451:N451</xm:f>
              <xm:sqref>N451</xm:sqref>
            </x14:sparkline>
            <x14:sparkline>
              <xm:f>Sales_Fact!N452:N452</xm:f>
              <xm:sqref>N452</xm:sqref>
            </x14:sparkline>
            <x14:sparkline>
              <xm:f>Sales_Fact!N453:N453</xm:f>
              <xm:sqref>N453</xm:sqref>
            </x14:sparkline>
            <x14:sparkline>
              <xm:f>Sales_Fact!N454:N454</xm:f>
              <xm:sqref>N454</xm:sqref>
            </x14:sparkline>
            <x14:sparkline>
              <xm:f>Sales_Fact!N455:N455</xm:f>
              <xm:sqref>N455</xm:sqref>
            </x14:sparkline>
            <x14:sparkline>
              <xm:f>Sales_Fact!N456:N456</xm:f>
              <xm:sqref>N456</xm:sqref>
            </x14:sparkline>
            <x14:sparkline>
              <xm:f>Sales_Fact!N457:N457</xm:f>
              <xm:sqref>N457</xm:sqref>
            </x14:sparkline>
            <x14:sparkline>
              <xm:f>Sales_Fact!N458:N458</xm:f>
              <xm:sqref>N458</xm:sqref>
            </x14:sparkline>
            <x14:sparkline>
              <xm:f>Sales_Fact!N459:N459</xm:f>
              <xm:sqref>N459</xm:sqref>
            </x14:sparkline>
            <x14:sparkline>
              <xm:f>Sales_Fact!N460:N460</xm:f>
              <xm:sqref>N460</xm:sqref>
            </x14:sparkline>
            <x14:sparkline>
              <xm:f>Sales_Fact!N461:N461</xm:f>
              <xm:sqref>N461</xm:sqref>
            </x14:sparkline>
            <x14:sparkline>
              <xm:f>Sales_Fact!N462:N462</xm:f>
              <xm:sqref>N462</xm:sqref>
            </x14:sparkline>
            <x14:sparkline>
              <xm:f>Sales_Fact!N463:N463</xm:f>
              <xm:sqref>N463</xm:sqref>
            </x14:sparkline>
            <x14:sparkline>
              <xm:f>Sales_Fact!N464:N464</xm:f>
              <xm:sqref>N464</xm:sqref>
            </x14:sparkline>
            <x14:sparkline>
              <xm:f>Sales_Fact!N465:N465</xm:f>
              <xm:sqref>N465</xm:sqref>
            </x14:sparkline>
            <x14:sparkline>
              <xm:f>Sales_Fact!N466:N466</xm:f>
              <xm:sqref>N466</xm:sqref>
            </x14:sparkline>
            <x14:sparkline>
              <xm:f>Sales_Fact!N467:N467</xm:f>
              <xm:sqref>N467</xm:sqref>
            </x14:sparkline>
            <x14:sparkline>
              <xm:f>Sales_Fact!N468:N468</xm:f>
              <xm:sqref>N468</xm:sqref>
            </x14:sparkline>
            <x14:sparkline>
              <xm:f>Sales_Fact!N469:N469</xm:f>
              <xm:sqref>N469</xm:sqref>
            </x14:sparkline>
            <x14:sparkline>
              <xm:f>Sales_Fact!N470:N470</xm:f>
              <xm:sqref>N470</xm:sqref>
            </x14:sparkline>
            <x14:sparkline>
              <xm:f>Sales_Fact!N471:N471</xm:f>
              <xm:sqref>N471</xm:sqref>
            </x14:sparkline>
            <x14:sparkline>
              <xm:f>Sales_Fact!N472:N472</xm:f>
              <xm:sqref>N472</xm:sqref>
            </x14:sparkline>
            <x14:sparkline>
              <xm:f>Sales_Fact!N473:N473</xm:f>
              <xm:sqref>N473</xm:sqref>
            </x14:sparkline>
            <x14:sparkline>
              <xm:f>Sales_Fact!N474:N474</xm:f>
              <xm:sqref>N474</xm:sqref>
            </x14:sparkline>
            <x14:sparkline>
              <xm:f>Sales_Fact!N475:N475</xm:f>
              <xm:sqref>N475</xm:sqref>
            </x14:sparkline>
            <x14:sparkline>
              <xm:f>Sales_Fact!N476:N476</xm:f>
              <xm:sqref>N476</xm:sqref>
            </x14:sparkline>
            <x14:sparkline>
              <xm:f>Sales_Fact!N477:N477</xm:f>
              <xm:sqref>N477</xm:sqref>
            </x14:sparkline>
            <x14:sparkline>
              <xm:f>Sales_Fact!N478:N478</xm:f>
              <xm:sqref>N478</xm:sqref>
            </x14:sparkline>
            <x14:sparkline>
              <xm:f>Sales_Fact!N479:N479</xm:f>
              <xm:sqref>N479</xm:sqref>
            </x14:sparkline>
            <x14:sparkline>
              <xm:f>Sales_Fact!N480:N480</xm:f>
              <xm:sqref>N480</xm:sqref>
            </x14:sparkline>
            <x14:sparkline>
              <xm:f>Sales_Fact!N481:N481</xm:f>
              <xm:sqref>N481</xm:sqref>
            </x14:sparkline>
            <x14:sparkline>
              <xm:f>Sales_Fact!N482:N482</xm:f>
              <xm:sqref>N482</xm:sqref>
            </x14:sparkline>
            <x14:sparkline>
              <xm:f>Sales_Fact!N483:N483</xm:f>
              <xm:sqref>N483</xm:sqref>
            </x14:sparkline>
            <x14:sparkline>
              <xm:f>Sales_Fact!N484:N484</xm:f>
              <xm:sqref>N484</xm:sqref>
            </x14:sparkline>
            <x14:sparkline>
              <xm:f>Sales_Fact!N485:N485</xm:f>
              <xm:sqref>N485</xm:sqref>
            </x14:sparkline>
            <x14:sparkline>
              <xm:f>Sales_Fact!N486:N486</xm:f>
              <xm:sqref>N486</xm:sqref>
            </x14:sparkline>
            <x14:sparkline>
              <xm:f>Sales_Fact!N487:N487</xm:f>
              <xm:sqref>N487</xm:sqref>
            </x14:sparkline>
            <x14:sparkline>
              <xm:f>Sales_Fact!N488:N488</xm:f>
              <xm:sqref>N488</xm:sqref>
            </x14:sparkline>
            <x14:sparkline>
              <xm:f>Sales_Fact!N489:N489</xm:f>
              <xm:sqref>N489</xm:sqref>
            </x14:sparkline>
            <x14:sparkline>
              <xm:f>Sales_Fact!N490:N490</xm:f>
              <xm:sqref>N490</xm:sqref>
            </x14:sparkline>
            <x14:sparkline>
              <xm:f>Sales_Fact!N491:N491</xm:f>
              <xm:sqref>N491</xm:sqref>
            </x14:sparkline>
            <x14:sparkline>
              <xm:f>Sales_Fact!N492:N492</xm:f>
              <xm:sqref>N492</xm:sqref>
            </x14:sparkline>
            <x14:sparkline>
              <xm:f>Sales_Fact!N493:N493</xm:f>
              <xm:sqref>N493</xm:sqref>
            </x14:sparkline>
            <x14:sparkline>
              <xm:f>Sales_Fact!N494:N494</xm:f>
              <xm:sqref>N494</xm:sqref>
            </x14:sparkline>
            <x14:sparkline>
              <xm:f>Sales_Fact!N495:N495</xm:f>
              <xm:sqref>N495</xm:sqref>
            </x14:sparkline>
            <x14:sparkline>
              <xm:f>Sales_Fact!N496:N496</xm:f>
              <xm:sqref>N496</xm:sqref>
            </x14:sparkline>
            <x14:sparkline>
              <xm:f>Sales_Fact!N497:N497</xm:f>
              <xm:sqref>N497</xm:sqref>
            </x14:sparkline>
            <x14:sparkline>
              <xm:f>Sales_Fact!N498:N498</xm:f>
              <xm:sqref>N498</xm:sqref>
            </x14:sparkline>
            <x14:sparkline>
              <xm:f>Sales_Fact!N499:N499</xm:f>
              <xm:sqref>N499</xm:sqref>
            </x14:sparkline>
            <x14:sparkline>
              <xm:f>Sales_Fact!N500:N500</xm:f>
              <xm:sqref>N500</xm:sqref>
            </x14:sparkline>
            <x14:sparkline>
              <xm:f>Sales_Fact!N501:N501</xm:f>
              <xm:sqref>N501</xm:sqref>
            </x14:sparkline>
            <x14:sparkline>
              <xm:f>Sales_Fact!N502:N502</xm:f>
              <xm:sqref>N502</xm:sqref>
            </x14:sparkline>
            <x14:sparkline>
              <xm:f>Sales_Fact!N503:N503</xm:f>
              <xm:sqref>N503</xm:sqref>
            </x14:sparkline>
            <x14:sparkline>
              <xm:f>Sales_Fact!N504:N504</xm:f>
              <xm:sqref>N504</xm:sqref>
            </x14:sparkline>
            <x14:sparkline>
              <xm:f>Sales_Fact!N505:N505</xm:f>
              <xm:sqref>N505</xm:sqref>
            </x14:sparkline>
            <x14:sparkline>
              <xm:f>Sales_Fact!N506:N506</xm:f>
              <xm:sqref>N506</xm:sqref>
            </x14:sparkline>
            <x14:sparkline>
              <xm:f>Sales_Fact!N507:N507</xm:f>
              <xm:sqref>N507</xm:sqref>
            </x14:sparkline>
            <x14:sparkline>
              <xm:f>Sales_Fact!N508:N508</xm:f>
              <xm:sqref>N508</xm:sqref>
            </x14:sparkline>
            <x14:sparkline>
              <xm:f>Sales_Fact!N509:N509</xm:f>
              <xm:sqref>N509</xm:sqref>
            </x14:sparkline>
            <x14:sparkline>
              <xm:f>Sales_Fact!N510:N510</xm:f>
              <xm:sqref>N510</xm:sqref>
            </x14:sparkline>
            <x14:sparkline>
              <xm:f>Sales_Fact!N511:N511</xm:f>
              <xm:sqref>N511</xm:sqref>
            </x14:sparkline>
            <x14:sparkline>
              <xm:f>Sales_Fact!N512:N512</xm:f>
              <xm:sqref>N512</xm:sqref>
            </x14:sparkline>
            <x14:sparkline>
              <xm:f>Sales_Fact!N513:N513</xm:f>
              <xm:sqref>N513</xm:sqref>
            </x14:sparkline>
            <x14:sparkline>
              <xm:f>Sales_Fact!N514:N514</xm:f>
              <xm:sqref>N514</xm:sqref>
            </x14:sparkline>
            <x14:sparkline>
              <xm:f>Sales_Fact!N515:N515</xm:f>
              <xm:sqref>N515</xm:sqref>
            </x14:sparkline>
            <x14:sparkline>
              <xm:f>Sales_Fact!N516:N516</xm:f>
              <xm:sqref>N516</xm:sqref>
            </x14:sparkline>
            <x14:sparkline>
              <xm:f>Sales_Fact!N517:N517</xm:f>
              <xm:sqref>N517</xm:sqref>
            </x14:sparkline>
            <x14:sparkline>
              <xm:f>Sales_Fact!N518:N518</xm:f>
              <xm:sqref>N518</xm:sqref>
            </x14:sparkline>
            <x14:sparkline>
              <xm:f>Sales_Fact!N519:N519</xm:f>
              <xm:sqref>N519</xm:sqref>
            </x14:sparkline>
            <x14:sparkline>
              <xm:f>Sales_Fact!N520:N520</xm:f>
              <xm:sqref>N520</xm:sqref>
            </x14:sparkline>
            <x14:sparkline>
              <xm:f>Sales_Fact!N521:N521</xm:f>
              <xm:sqref>N521</xm:sqref>
            </x14:sparkline>
            <x14:sparkline>
              <xm:f>Sales_Fact!N522:N522</xm:f>
              <xm:sqref>N522</xm:sqref>
            </x14:sparkline>
            <x14:sparkline>
              <xm:f>Sales_Fact!N523:N523</xm:f>
              <xm:sqref>N523</xm:sqref>
            </x14:sparkline>
            <x14:sparkline>
              <xm:f>Sales_Fact!N524:N524</xm:f>
              <xm:sqref>N524</xm:sqref>
            </x14:sparkline>
            <x14:sparkline>
              <xm:f>Sales_Fact!N525:N525</xm:f>
              <xm:sqref>N525</xm:sqref>
            </x14:sparkline>
            <x14:sparkline>
              <xm:f>Sales_Fact!N526:N526</xm:f>
              <xm:sqref>N526</xm:sqref>
            </x14:sparkline>
            <x14:sparkline>
              <xm:f>Sales_Fact!N527:N527</xm:f>
              <xm:sqref>N527</xm:sqref>
            </x14:sparkline>
            <x14:sparkline>
              <xm:f>Sales_Fact!N528:N528</xm:f>
              <xm:sqref>N528</xm:sqref>
            </x14:sparkline>
            <x14:sparkline>
              <xm:f>Sales_Fact!N529:N529</xm:f>
              <xm:sqref>N529</xm:sqref>
            </x14:sparkline>
            <x14:sparkline>
              <xm:f>Sales_Fact!N530:N530</xm:f>
              <xm:sqref>N530</xm:sqref>
            </x14:sparkline>
            <x14:sparkline>
              <xm:f>Sales_Fact!N531:N531</xm:f>
              <xm:sqref>N531</xm:sqref>
            </x14:sparkline>
            <x14:sparkline>
              <xm:f>Sales_Fact!N532:N532</xm:f>
              <xm:sqref>N532</xm:sqref>
            </x14:sparkline>
            <x14:sparkline>
              <xm:f>Sales_Fact!N533:N533</xm:f>
              <xm:sqref>N533</xm:sqref>
            </x14:sparkline>
            <x14:sparkline>
              <xm:f>Sales_Fact!N534:N534</xm:f>
              <xm:sqref>N534</xm:sqref>
            </x14:sparkline>
            <x14:sparkline>
              <xm:f>Sales_Fact!N535:N535</xm:f>
              <xm:sqref>N535</xm:sqref>
            </x14:sparkline>
            <x14:sparkline>
              <xm:f>Sales_Fact!N536:N536</xm:f>
              <xm:sqref>N536</xm:sqref>
            </x14:sparkline>
            <x14:sparkline>
              <xm:f>Sales_Fact!N537:N537</xm:f>
              <xm:sqref>N537</xm:sqref>
            </x14:sparkline>
            <x14:sparkline>
              <xm:f>Sales_Fact!N538:N538</xm:f>
              <xm:sqref>N538</xm:sqref>
            </x14:sparkline>
            <x14:sparkline>
              <xm:f>Sales_Fact!N539:N539</xm:f>
              <xm:sqref>N539</xm:sqref>
            </x14:sparkline>
            <x14:sparkline>
              <xm:f>Sales_Fact!N540:N540</xm:f>
              <xm:sqref>N540</xm:sqref>
            </x14:sparkline>
            <x14:sparkline>
              <xm:f>Sales_Fact!N541:N541</xm:f>
              <xm:sqref>N541</xm:sqref>
            </x14:sparkline>
            <x14:sparkline>
              <xm:f>Sales_Fact!N542:N542</xm:f>
              <xm:sqref>N542</xm:sqref>
            </x14:sparkline>
            <x14:sparkline>
              <xm:f>Sales_Fact!N543:N543</xm:f>
              <xm:sqref>N543</xm:sqref>
            </x14:sparkline>
            <x14:sparkline>
              <xm:f>Sales_Fact!N544:N544</xm:f>
              <xm:sqref>N544</xm:sqref>
            </x14:sparkline>
            <x14:sparkline>
              <xm:f>Sales_Fact!N545:N545</xm:f>
              <xm:sqref>N545</xm:sqref>
            </x14:sparkline>
            <x14:sparkline>
              <xm:f>Sales_Fact!N546:N546</xm:f>
              <xm:sqref>N546</xm:sqref>
            </x14:sparkline>
            <x14:sparkline>
              <xm:f>Sales_Fact!N547:N547</xm:f>
              <xm:sqref>N547</xm:sqref>
            </x14:sparkline>
            <x14:sparkline>
              <xm:f>Sales_Fact!N548:N548</xm:f>
              <xm:sqref>N548</xm:sqref>
            </x14:sparkline>
            <x14:sparkline>
              <xm:f>Sales_Fact!N549:N549</xm:f>
              <xm:sqref>N549</xm:sqref>
            </x14:sparkline>
            <x14:sparkline>
              <xm:f>Sales_Fact!N550:N550</xm:f>
              <xm:sqref>N550</xm:sqref>
            </x14:sparkline>
            <x14:sparkline>
              <xm:f>Sales_Fact!N551:N551</xm:f>
              <xm:sqref>N551</xm:sqref>
            </x14:sparkline>
            <x14:sparkline>
              <xm:f>Sales_Fact!N552:N552</xm:f>
              <xm:sqref>N552</xm:sqref>
            </x14:sparkline>
            <x14:sparkline>
              <xm:f>Sales_Fact!N553:N553</xm:f>
              <xm:sqref>N553</xm:sqref>
            </x14:sparkline>
            <x14:sparkline>
              <xm:f>Sales_Fact!N554:N554</xm:f>
              <xm:sqref>N554</xm:sqref>
            </x14:sparkline>
            <x14:sparkline>
              <xm:f>Sales_Fact!N555:N555</xm:f>
              <xm:sqref>N555</xm:sqref>
            </x14:sparkline>
            <x14:sparkline>
              <xm:f>Sales_Fact!N556:N556</xm:f>
              <xm:sqref>N556</xm:sqref>
            </x14:sparkline>
            <x14:sparkline>
              <xm:f>Sales_Fact!N557:N557</xm:f>
              <xm:sqref>N557</xm:sqref>
            </x14:sparkline>
            <x14:sparkline>
              <xm:f>Sales_Fact!N558:N558</xm:f>
              <xm:sqref>N558</xm:sqref>
            </x14:sparkline>
            <x14:sparkline>
              <xm:f>Sales_Fact!N559:N559</xm:f>
              <xm:sqref>N559</xm:sqref>
            </x14:sparkline>
            <x14:sparkline>
              <xm:f>Sales_Fact!N560:N560</xm:f>
              <xm:sqref>N560</xm:sqref>
            </x14:sparkline>
            <x14:sparkline>
              <xm:f>Sales_Fact!N561:N561</xm:f>
              <xm:sqref>N561</xm:sqref>
            </x14:sparkline>
            <x14:sparkline>
              <xm:f>Sales_Fact!N562:N562</xm:f>
              <xm:sqref>N562</xm:sqref>
            </x14:sparkline>
            <x14:sparkline>
              <xm:f>Sales_Fact!N563:N563</xm:f>
              <xm:sqref>N563</xm:sqref>
            </x14:sparkline>
            <x14:sparkline>
              <xm:f>Sales_Fact!N564:N564</xm:f>
              <xm:sqref>N564</xm:sqref>
            </x14:sparkline>
            <x14:sparkline>
              <xm:f>Sales_Fact!N565:N565</xm:f>
              <xm:sqref>N565</xm:sqref>
            </x14:sparkline>
            <x14:sparkline>
              <xm:f>Sales_Fact!N566:N566</xm:f>
              <xm:sqref>N566</xm:sqref>
            </x14:sparkline>
            <x14:sparkline>
              <xm:f>Sales_Fact!N567:N567</xm:f>
              <xm:sqref>N567</xm:sqref>
            </x14:sparkline>
            <x14:sparkline>
              <xm:f>Sales_Fact!N568:N568</xm:f>
              <xm:sqref>N568</xm:sqref>
            </x14:sparkline>
            <x14:sparkline>
              <xm:f>Sales_Fact!N569:N569</xm:f>
              <xm:sqref>N569</xm:sqref>
            </x14:sparkline>
            <x14:sparkline>
              <xm:f>Sales_Fact!N570:N570</xm:f>
              <xm:sqref>N570</xm:sqref>
            </x14:sparkline>
            <x14:sparkline>
              <xm:f>Sales_Fact!N571:N571</xm:f>
              <xm:sqref>N571</xm:sqref>
            </x14:sparkline>
            <x14:sparkline>
              <xm:f>Sales_Fact!N572:N572</xm:f>
              <xm:sqref>N572</xm:sqref>
            </x14:sparkline>
            <x14:sparkline>
              <xm:f>Sales_Fact!N573:N573</xm:f>
              <xm:sqref>N573</xm:sqref>
            </x14:sparkline>
            <x14:sparkline>
              <xm:f>Sales_Fact!N574:N574</xm:f>
              <xm:sqref>N574</xm:sqref>
            </x14:sparkline>
            <x14:sparkline>
              <xm:f>Sales_Fact!N575:N575</xm:f>
              <xm:sqref>N575</xm:sqref>
            </x14:sparkline>
            <x14:sparkline>
              <xm:f>Sales_Fact!N576:N576</xm:f>
              <xm:sqref>N576</xm:sqref>
            </x14:sparkline>
            <x14:sparkline>
              <xm:f>Sales_Fact!N577:N577</xm:f>
              <xm:sqref>N577</xm:sqref>
            </x14:sparkline>
            <x14:sparkline>
              <xm:f>Sales_Fact!N578:N578</xm:f>
              <xm:sqref>N578</xm:sqref>
            </x14:sparkline>
            <x14:sparkline>
              <xm:f>Sales_Fact!N579:N579</xm:f>
              <xm:sqref>N579</xm:sqref>
            </x14:sparkline>
            <x14:sparkline>
              <xm:f>Sales_Fact!N580:N580</xm:f>
              <xm:sqref>N580</xm:sqref>
            </x14:sparkline>
            <x14:sparkline>
              <xm:f>Sales_Fact!N581:N581</xm:f>
              <xm:sqref>N581</xm:sqref>
            </x14:sparkline>
            <x14:sparkline>
              <xm:f>Sales_Fact!N582:N582</xm:f>
              <xm:sqref>N582</xm:sqref>
            </x14:sparkline>
            <x14:sparkline>
              <xm:f>Sales_Fact!N583:N583</xm:f>
              <xm:sqref>N583</xm:sqref>
            </x14:sparkline>
            <x14:sparkline>
              <xm:f>Sales_Fact!N584:N584</xm:f>
              <xm:sqref>N584</xm:sqref>
            </x14:sparkline>
            <x14:sparkline>
              <xm:f>Sales_Fact!N585:N585</xm:f>
              <xm:sqref>N585</xm:sqref>
            </x14:sparkline>
            <x14:sparkline>
              <xm:f>Sales_Fact!N586:N586</xm:f>
              <xm:sqref>N586</xm:sqref>
            </x14:sparkline>
            <x14:sparkline>
              <xm:f>Sales_Fact!N587:N587</xm:f>
              <xm:sqref>N587</xm:sqref>
            </x14:sparkline>
            <x14:sparkline>
              <xm:f>Sales_Fact!N588:N588</xm:f>
              <xm:sqref>N588</xm:sqref>
            </x14:sparkline>
            <x14:sparkline>
              <xm:f>Sales_Fact!N589:N589</xm:f>
              <xm:sqref>N589</xm:sqref>
            </x14:sparkline>
            <x14:sparkline>
              <xm:f>Sales_Fact!N590:N590</xm:f>
              <xm:sqref>N590</xm:sqref>
            </x14:sparkline>
            <x14:sparkline>
              <xm:f>Sales_Fact!N591:N591</xm:f>
              <xm:sqref>N591</xm:sqref>
            </x14:sparkline>
            <x14:sparkline>
              <xm:f>Sales_Fact!N592:N592</xm:f>
              <xm:sqref>N592</xm:sqref>
            </x14:sparkline>
            <x14:sparkline>
              <xm:f>Sales_Fact!N593:N593</xm:f>
              <xm:sqref>N593</xm:sqref>
            </x14:sparkline>
            <x14:sparkline>
              <xm:f>Sales_Fact!N594:N594</xm:f>
              <xm:sqref>N594</xm:sqref>
            </x14:sparkline>
            <x14:sparkline>
              <xm:f>Sales_Fact!N595:N595</xm:f>
              <xm:sqref>N595</xm:sqref>
            </x14:sparkline>
            <x14:sparkline>
              <xm:f>Sales_Fact!N596:N596</xm:f>
              <xm:sqref>N596</xm:sqref>
            </x14:sparkline>
            <x14:sparkline>
              <xm:f>Sales_Fact!N597:N597</xm:f>
              <xm:sqref>N597</xm:sqref>
            </x14:sparkline>
            <x14:sparkline>
              <xm:f>Sales_Fact!N598:N598</xm:f>
              <xm:sqref>N598</xm:sqref>
            </x14:sparkline>
            <x14:sparkline>
              <xm:f>Sales_Fact!N599:N599</xm:f>
              <xm:sqref>N599</xm:sqref>
            </x14:sparkline>
            <x14:sparkline>
              <xm:f>Sales_Fact!N600:N600</xm:f>
              <xm:sqref>N600</xm:sqref>
            </x14:sparkline>
            <x14:sparkline>
              <xm:f>Sales_Fact!N601:N601</xm:f>
              <xm:sqref>N601</xm:sqref>
            </x14:sparkline>
            <x14:sparkline>
              <xm:f>Sales_Fact!N602:N602</xm:f>
              <xm:sqref>N602</xm:sqref>
            </x14:sparkline>
            <x14:sparkline>
              <xm:f>Sales_Fact!N603:N603</xm:f>
              <xm:sqref>N603</xm:sqref>
            </x14:sparkline>
            <x14:sparkline>
              <xm:f>Sales_Fact!N604:N604</xm:f>
              <xm:sqref>N604</xm:sqref>
            </x14:sparkline>
            <x14:sparkline>
              <xm:f>Sales_Fact!N605:N605</xm:f>
              <xm:sqref>N605</xm:sqref>
            </x14:sparkline>
            <x14:sparkline>
              <xm:f>Sales_Fact!N606:N606</xm:f>
              <xm:sqref>N606</xm:sqref>
            </x14:sparkline>
            <x14:sparkline>
              <xm:f>Sales_Fact!N607:N607</xm:f>
              <xm:sqref>N607</xm:sqref>
            </x14:sparkline>
            <x14:sparkline>
              <xm:f>Sales_Fact!N608:N608</xm:f>
              <xm:sqref>N608</xm:sqref>
            </x14:sparkline>
            <x14:sparkline>
              <xm:f>Sales_Fact!N609:N609</xm:f>
              <xm:sqref>N609</xm:sqref>
            </x14:sparkline>
            <x14:sparkline>
              <xm:f>Sales_Fact!N610:N610</xm:f>
              <xm:sqref>N610</xm:sqref>
            </x14:sparkline>
            <x14:sparkline>
              <xm:f>Sales_Fact!N611:N611</xm:f>
              <xm:sqref>N611</xm:sqref>
            </x14:sparkline>
            <x14:sparkline>
              <xm:f>Sales_Fact!N612:N612</xm:f>
              <xm:sqref>N612</xm:sqref>
            </x14:sparkline>
            <x14:sparkline>
              <xm:f>Sales_Fact!N613:N613</xm:f>
              <xm:sqref>N613</xm:sqref>
            </x14:sparkline>
            <x14:sparkline>
              <xm:f>Sales_Fact!N614:N614</xm:f>
              <xm:sqref>N614</xm:sqref>
            </x14:sparkline>
            <x14:sparkline>
              <xm:f>Sales_Fact!N615:N615</xm:f>
              <xm:sqref>N615</xm:sqref>
            </x14:sparkline>
            <x14:sparkline>
              <xm:f>Sales_Fact!N616:N616</xm:f>
              <xm:sqref>N616</xm:sqref>
            </x14:sparkline>
            <x14:sparkline>
              <xm:f>Sales_Fact!N617:N617</xm:f>
              <xm:sqref>N617</xm:sqref>
            </x14:sparkline>
            <x14:sparkline>
              <xm:f>Sales_Fact!N618:N618</xm:f>
              <xm:sqref>N618</xm:sqref>
            </x14:sparkline>
            <x14:sparkline>
              <xm:f>Sales_Fact!N619:N619</xm:f>
              <xm:sqref>N619</xm:sqref>
            </x14:sparkline>
            <x14:sparkline>
              <xm:f>Sales_Fact!N620:N620</xm:f>
              <xm:sqref>N620</xm:sqref>
            </x14:sparkline>
            <x14:sparkline>
              <xm:f>Sales_Fact!N621:N621</xm:f>
              <xm:sqref>N621</xm:sqref>
            </x14:sparkline>
            <x14:sparkline>
              <xm:f>Sales_Fact!N622:N622</xm:f>
              <xm:sqref>N622</xm:sqref>
            </x14:sparkline>
            <x14:sparkline>
              <xm:f>Sales_Fact!N623:N623</xm:f>
              <xm:sqref>N623</xm:sqref>
            </x14:sparkline>
            <x14:sparkline>
              <xm:f>Sales_Fact!N624:N624</xm:f>
              <xm:sqref>N624</xm:sqref>
            </x14:sparkline>
            <x14:sparkline>
              <xm:f>Sales_Fact!N625:N625</xm:f>
              <xm:sqref>N625</xm:sqref>
            </x14:sparkline>
            <x14:sparkline>
              <xm:f>Sales_Fact!N626:N626</xm:f>
              <xm:sqref>N626</xm:sqref>
            </x14:sparkline>
            <x14:sparkline>
              <xm:f>Sales_Fact!N627:N627</xm:f>
              <xm:sqref>N627</xm:sqref>
            </x14:sparkline>
            <x14:sparkline>
              <xm:f>Sales_Fact!N628:N628</xm:f>
              <xm:sqref>N628</xm:sqref>
            </x14:sparkline>
            <x14:sparkline>
              <xm:f>Sales_Fact!N629:N629</xm:f>
              <xm:sqref>N629</xm:sqref>
            </x14:sparkline>
            <x14:sparkline>
              <xm:f>Sales_Fact!N630:N630</xm:f>
              <xm:sqref>N630</xm:sqref>
            </x14:sparkline>
            <x14:sparkline>
              <xm:f>Sales_Fact!N631:N631</xm:f>
              <xm:sqref>N631</xm:sqref>
            </x14:sparkline>
            <x14:sparkline>
              <xm:f>Sales_Fact!N632:N632</xm:f>
              <xm:sqref>N632</xm:sqref>
            </x14:sparkline>
            <x14:sparkline>
              <xm:f>Sales_Fact!N633:N633</xm:f>
              <xm:sqref>N633</xm:sqref>
            </x14:sparkline>
            <x14:sparkline>
              <xm:f>Sales_Fact!N634:N634</xm:f>
              <xm:sqref>N634</xm:sqref>
            </x14:sparkline>
            <x14:sparkline>
              <xm:f>Sales_Fact!N635:N635</xm:f>
              <xm:sqref>N635</xm:sqref>
            </x14:sparkline>
            <x14:sparkline>
              <xm:f>Sales_Fact!N636:N636</xm:f>
              <xm:sqref>N636</xm:sqref>
            </x14:sparkline>
            <x14:sparkline>
              <xm:f>Sales_Fact!N637:N637</xm:f>
              <xm:sqref>N637</xm:sqref>
            </x14:sparkline>
            <x14:sparkline>
              <xm:f>Sales_Fact!N638:N638</xm:f>
              <xm:sqref>N638</xm:sqref>
            </x14:sparkline>
            <x14:sparkline>
              <xm:f>Sales_Fact!N639:N639</xm:f>
              <xm:sqref>N639</xm:sqref>
            </x14:sparkline>
            <x14:sparkline>
              <xm:f>Sales_Fact!N640:N640</xm:f>
              <xm:sqref>N640</xm:sqref>
            </x14:sparkline>
            <x14:sparkline>
              <xm:f>Sales_Fact!N641:N641</xm:f>
              <xm:sqref>N641</xm:sqref>
            </x14:sparkline>
            <x14:sparkline>
              <xm:f>Sales_Fact!N642:N642</xm:f>
              <xm:sqref>N642</xm:sqref>
            </x14:sparkline>
            <x14:sparkline>
              <xm:f>Sales_Fact!N643:N643</xm:f>
              <xm:sqref>N643</xm:sqref>
            </x14:sparkline>
            <x14:sparkline>
              <xm:f>Sales_Fact!N644:N644</xm:f>
              <xm:sqref>N644</xm:sqref>
            </x14:sparkline>
            <x14:sparkline>
              <xm:f>Sales_Fact!N645:N645</xm:f>
              <xm:sqref>N645</xm:sqref>
            </x14:sparkline>
            <x14:sparkline>
              <xm:f>Sales_Fact!N646:N646</xm:f>
              <xm:sqref>N646</xm:sqref>
            </x14:sparkline>
            <x14:sparkline>
              <xm:f>Sales_Fact!N647:N647</xm:f>
              <xm:sqref>N647</xm:sqref>
            </x14:sparkline>
            <x14:sparkline>
              <xm:f>Sales_Fact!N648:N648</xm:f>
              <xm:sqref>N648</xm:sqref>
            </x14:sparkline>
            <x14:sparkline>
              <xm:f>Sales_Fact!N649:N649</xm:f>
              <xm:sqref>N649</xm:sqref>
            </x14:sparkline>
            <x14:sparkline>
              <xm:f>Sales_Fact!N650:N650</xm:f>
              <xm:sqref>N650</xm:sqref>
            </x14:sparkline>
            <x14:sparkline>
              <xm:f>Sales_Fact!N651:N651</xm:f>
              <xm:sqref>N651</xm:sqref>
            </x14:sparkline>
            <x14:sparkline>
              <xm:f>Sales_Fact!N652:N652</xm:f>
              <xm:sqref>N652</xm:sqref>
            </x14:sparkline>
            <x14:sparkline>
              <xm:f>Sales_Fact!N653:N653</xm:f>
              <xm:sqref>N653</xm:sqref>
            </x14:sparkline>
            <x14:sparkline>
              <xm:f>Sales_Fact!N654:N654</xm:f>
              <xm:sqref>N654</xm:sqref>
            </x14:sparkline>
            <x14:sparkline>
              <xm:f>Sales_Fact!N655:N655</xm:f>
              <xm:sqref>N655</xm:sqref>
            </x14:sparkline>
            <x14:sparkline>
              <xm:f>Sales_Fact!N656:N656</xm:f>
              <xm:sqref>N656</xm:sqref>
            </x14:sparkline>
            <x14:sparkline>
              <xm:f>Sales_Fact!N657:N657</xm:f>
              <xm:sqref>N657</xm:sqref>
            </x14:sparkline>
            <x14:sparkline>
              <xm:f>Sales_Fact!N658:N658</xm:f>
              <xm:sqref>N658</xm:sqref>
            </x14:sparkline>
            <x14:sparkline>
              <xm:f>Sales_Fact!N659:N659</xm:f>
              <xm:sqref>N659</xm:sqref>
            </x14:sparkline>
            <x14:sparkline>
              <xm:f>Sales_Fact!N660:N660</xm:f>
              <xm:sqref>N660</xm:sqref>
            </x14:sparkline>
            <x14:sparkline>
              <xm:f>Sales_Fact!N661:N661</xm:f>
              <xm:sqref>N661</xm:sqref>
            </x14:sparkline>
            <x14:sparkline>
              <xm:f>Sales_Fact!N662:N662</xm:f>
              <xm:sqref>N662</xm:sqref>
            </x14:sparkline>
            <x14:sparkline>
              <xm:f>Sales_Fact!N663:N663</xm:f>
              <xm:sqref>N663</xm:sqref>
            </x14:sparkline>
            <x14:sparkline>
              <xm:f>Sales_Fact!N664:N664</xm:f>
              <xm:sqref>N664</xm:sqref>
            </x14:sparkline>
            <x14:sparkline>
              <xm:f>Sales_Fact!N665:N665</xm:f>
              <xm:sqref>N665</xm:sqref>
            </x14:sparkline>
            <x14:sparkline>
              <xm:f>Sales_Fact!N666:N666</xm:f>
              <xm:sqref>N666</xm:sqref>
            </x14:sparkline>
            <x14:sparkline>
              <xm:f>Sales_Fact!N667:N667</xm:f>
              <xm:sqref>N667</xm:sqref>
            </x14:sparkline>
            <x14:sparkline>
              <xm:f>Sales_Fact!N668:N668</xm:f>
              <xm:sqref>N668</xm:sqref>
            </x14:sparkline>
            <x14:sparkline>
              <xm:f>Sales_Fact!N669:N669</xm:f>
              <xm:sqref>N669</xm:sqref>
            </x14:sparkline>
            <x14:sparkline>
              <xm:f>Sales_Fact!N670:N670</xm:f>
              <xm:sqref>N670</xm:sqref>
            </x14:sparkline>
            <x14:sparkline>
              <xm:f>Sales_Fact!N671:N671</xm:f>
              <xm:sqref>N671</xm:sqref>
            </x14:sparkline>
            <x14:sparkline>
              <xm:f>Sales_Fact!N672:N672</xm:f>
              <xm:sqref>N672</xm:sqref>
            </x14:sparkline>
            <x14:sparkline>
              <xm:f>Sales_Fact!N673:N673</xm:f>
              <xm:sqref>N673</xm:sqref>
            </x14:sparkline>
            <x14:sparkline>
              <xm:f>Sales_Fact!N674:N674</xm:f>
              <xm:sqref>N674</xm:sqref>
            </x14:sparkline>
            <x14:sparkline>
              <xm:f>Sales_Fact!N675:N675</xm:f>
              <xm:sqref>N675</xm:sqref>
            </x14:sparkline>
            <x14:sparkline>
              <xm:f>Sales_Fact!N676:N676</xm:f>
              <xm:sqref>N676</xm:sqref>
            </x14:sparkline>
            <x14:sparkline>
              <xm:f>Sales_Fact!N677:N677</xm:f>
              <xm:sqref>N677</xm:sqref>
            </x14:sparkline>
            <x14:sparkline>
              <xm:f>Sales_Fact!N678:N678</xm:f>
              <xm:sqref>N678</xm:sqref>
            </x14:sparkline>
            <x14:sparkline>
              <xm:f>Sales_Fact!N679:N679</xm:f>
              <xm:sqref>N679</xm:sqref>
            </x14:sparkline>
            <x14:sparkline>
              <xm:f>Sales_Fact!N680:N680</xm:f>
              <xm:sqref>N680</xm:sqref>
            </x14:sparkline>
            <x14:sparkline>
              <xm:f>Sales_Fact!N681:N681</xm:f>
              <xm:sqref>N681</xm:sqref>
            </x14:sparkline>
            <x14:sparkline>
              <xm:f>Sales_Fact!N682:N682</xm:f>
              <xm:sqref>N682</xm:sqref>
            </x14:sparkline>
            <x14:sparkline>
              <xm:f>Sales_Fact!N683:N683</xm:f>
              <xm:sqref>N683</xm:sqref>
            </x14:sparkline>
            <x14:sparkline>
              <xm:f>Sales_Fact!N684:N684</xm:f>
              <xm:sqref>N684</xm:sqref>
            </x14:sparkline>
            <x14:sparkline>
              <xm:f>Sales_Fact!N685:N685</xm:f>
              <xm:sqref>N685</xm:sqref>
            </x14:sparkline>
            <x14:sparkline>
              <xm:f>Sales_Fact!N686:N686</xm:f>
              <xm:sqref>N686</xm:sqref>
            </x14:sparkline>
            <x14:sparkline>
              <xm:f>Sales_Fact!N687:N687</xm:f>
              <xm:sqref>N687</xm:sqref>
            </x14:sparkline>
            <x14:sparkline>
              <xm:f>Sales_Fact!N688:N688</xm:f>
              <xm:sqref>N688</xm:sqref>
            </x14:sparkline>
            <x14:sparkline>
              <xm:f>Sales_Fact!N689:N689</xm:f>
              <xm:sqref>N689</xm:sqref>
            </x14:sparkline>
            <x14:sparkline>
              <xm:f>Sales_Fact!N690:N690</xm:f>
              <xm:sqref>N690</xm:sqref>
            </x14:sparkline>
            <x14:sparkline>
              <xm:f>Sales_Fact!N691:N691</xm:f>
              <xm:sqref>N691</xm:sqref>
            </x14:sparkline>
            <x14:sparkline>
              <xm:f>Sales_Fact!N692:N692</xm:f>
              <xm:sqref>N692</xm:sqref>
            </x14:sparkline>
            <x14:sparkline>
              <xm:f>Sales_Fact!N693:N693</xm:f>
              <xm:sqref>N693</xm:sqref>
            </x14:sparkline>
            <x14:sparkline>
              <xm:f>Sales_Fact!N694:N694</xm:f>
              <xm:sqref>N694</xm:sqref>
            </x14:sparkline>
            <x14:sparkline>
              <xm:f>Sales_Fact!N695:N695</xm:f>
              <xm:sqref>N695</xm:sqref>
            </x14:sparkline>
            <x14:sparkline>
              <xm:f>Sales_Fact!N696:N696</xm:f>
              <xm:sqref>N696</xm:sqref>
            </x14:sparkline>
            <x14:sparkline>
              <xm:f>Sales_Fact!N697:N697</xm:f>
              <xm:sqref>N697</xm:sqref>
            </x14:sparkline>
            <x14:sparkline>
              <xm:f>Sales_Fact!N698:N698</xm:f>
              <xm:sqref>N698</xm:sqref>
            </x14:sparkline>
            <x14:sparkline>
              <xm:f>Sales_Fact!N699:N699</xm:f>
              <xm:sqref>N699</xm:sqref>
            </x14:sparkline>
            <x14:sparkline>
              <xm:f>Sales_Fact!N700:N700</xm:f>
              <xm:sqref>N700</xm:sqref>
            </x14:sparkline>
            <x14:sparkline>
              <xm:f>Sales_Fact!N701:N701</xm:f>
              <xm:sqref>N701</xm:sqref>
            </x14:sparkline>
            <x14:sparkline>
              <xm:f>Sales_Fact!N702:N702</xm:f>
              <xm:sqref>N702</xm:sqref>
            </x14:sparkline>
            <x14:sparkline>
              <xm:f>Sales_Fact!N703:N703</xm:f>
              <xm:sqref>N703</xm:sqref>
            </x14:sparkline>
            <x14:sparkline>
              <xm:f>Sales_Fact!N704:N704</xm:f>
              <xm:sqref>N704</xm:sqref>
            </x14:sparkline>
            <x14:sparkline>
              <xm:f>Sales_Fact!N705:N705</xm:f>
              <xm:sqref>N705</xm:sqref>
            </x14:sparkline>
            <x14:sparkline>
              <xm:f>Sales_Fact!N706:N706</xm:f>
              <xm:sqref>N706</xm:sqref>
            </x14:sparkline>
            <x14:sparkline>
              <xm:f>Sales_Fact!N707:N707</xm:f>
              <xm:sqref>N707</xm:sqref>
            </x14:sparkline>
            <x14:sparkline>
              <xm:f>Sales_Fact!N708:N708</xm:f>
              <xm:sqref>N708</xm:sqref>
            </x14:sparkline>
            <x14:sparkline>
              <xm:f>Sales_Fact!N709:N709</xm:f>
              <xm:sqref>N709</xm:sqref>
            </x14:sparkline>
            <x14:sparkline>
              <xm:f>Sales_Fact!N710:N710</xm:f>
              <xm:sqref>N710</xm:sqref>
            </x14:sparkline>
            <x14:sparkline>
              <xm:f>Sales_Fact!N711:N711</xm:f>
              <xm:sqref>N711</xm:sqref>
            </x14:sparkline>
            <x14:sparkline>
              <xm:f>Sales_Fact!N712:N712</xm:f>
              <xm:sqref>N712</xm:sqref>
            </x14:sparkline>
            <x14:sparkline>
              <xm:f>Sales_Fact!N713:N713</xm:f>
              <xm:sqref>N713</xm:sqref>
            </x14:sparkline>
            <x14:sparkline>
              <xm:f>Sales_Fact!N714:N714</xm:f>
              <xm:sqref>N714</xm:sqref>
            </x14:sparkline>
            <x14:sparkline>
              <xm:f>Sales_Fact!N715:N715</xm:f>
              <xm:sqref>N715</xm:sqref>
            </x14:sparkline>
            <x14:sparkline>
              <xm:f>Sales_Fact!N716:N716</xm:f>
              <xm:sqref>N716</xm:sqref>
            </x14:sparkline>
            <x14:sparkline>
              <xm:f>Sales_Fact!N717:N717</xm:f>
              <xm:sqref>N717</xm:sqref>
            </x14:sparkline>
            <x14:sparkline>
              <xm:f>Sales_Fact!N718:N718</xm:f>
              <xm:sqref>N718</xm:sqref>
            </x14:sparkline>
            <x14:sparkline>
              <xm:f>Sales_Fact!N719:N719</xm:f>
              <xm:sqref>N719</xm:sqref>
            </x14:sparkline>
            <x14:sparkline>
              <xm:f>Sales_Fact!N720:N720</xm:f>
              <xm:sqref>N720</xm:sqref>
            </x14:sparkline>
            <x14:sparkline>
              <xm:f>Sales_Fact!N721:N721</xm:f>
              <xm:sqref>N721</xm:sqref>
            </x14:sparkline>
            <x14:sparkline>
              <xm:f>Sales_Fact!N722:N722</xm:f>
              <xm:sqref>N722</xm:sqref>
            </x14:sparkline>
            <x14:sparkline>
              <xm:f>Sales_Fact!N723:N723</xm:f>
              <xm:sqref>N723</xm:sqref>
            </x14:sparkline>
            <x14:sparkline>
              <xm:f>Sales_Fact!N724:N724</xm:f>
              <xm:sqref>N724</xm:sqref>
            </x14:sparkline>
            <x14:sparkline>
              <xm:f>Sales_Fact!N725:N725</xm:f>
              <xm:sqref>N725</xm:sqref>
            </x14:sparkline>
            <x14:sparkline>
              <xm:f>Sales_Fact!N726:N726</xm:f>
              <xm:sqref>N726</xm:sqref>
            </x14:sparkline>
            <x14:sparkline>
              <xm:f>Sales_Fact!N727:N727</xm:f>
              <xm:sqref>N727</xm:sqref>
            </x14:sparkline>
            <x14:sparkline>
              <xm:f>Sales_Fact!N728:N728</xm:f>
              <xm:sqref>N728</xm:sqref>
            </x14:sparkline>
            <x14:sparkline>
              <xm:f>Sales_Fact!N729:N729</xm:f>
              <xm:sqref>N729</xm:sqref>
            </x14:sparkline>
            <x14:sparkline>
              <xm:f>Sales_Fact!N730:N730</xm:f>
              <xm:sqref>N730</xm:sqref>
            </x14:sparkline>
            <x14:sparkline>
              <xm:f>Sales_Fact!N731:N731</xm:f>
              <xm:sqref>N731</xm:sqref>
            </x14:sparkline>
            <x14:sparkline>
              <xm:f>Sales_Fact!N732:N732</xm:f>
              <xm:sqref>N732</xm:sqref>
            </x14:sparkline>
            <x14:sparkline>
              <xm:f>Sales_Fact!N733:N733</xm:f>
              <xm:sqref>N733</xm:sqref>
            </x14:sparkline>
            <x14:sparkline>
              <xm:f>Sales_Fact!N734:N734</xm:f>
              <xm:sqref>N734</xm:sqref>
            </x14:sparkline>
            <x14:sparkline>
              <xm:f>Sales_Fact!N735:N735</xm:f>
              <xm:sqref>N735</xm:sqref>
            </x14:sparkline>
            <x14:sparkline>
              <xm:f>Sales_Fact!N736:N736</xm:f>
              <xm:sqref>N736</xm:sqref>
            </x14:sparkline>
            <x14:sparkline>
              <xm:f>Sales_Fact!N737:N737</xm:f>
              <xm:sqref>N737</xm:sqref>
            </x14:sparkline>
            <x14:sparkline>
              <xm:f>Sales_Fact!N738:N738</xm:f>
              <xm:sqref>N738</xm:sqref>
            </x14:sparkline>
            <x14:sparkline>
              <xm:f>Sales_Fact!N739:N739</xm:f>
              <xm:sqref>N739</xm:sqref>
            </x14:sparkline>
            <x14:sparkline>
              <xm:f>Sales_Fact!N740:N740</xm:f>
              <xm:sqref>N740</xm:sqref>
            </x14:sparkline>
            <x14:sparkline>
              <xm:f>Sales_Fact!N741:N741</xm:f>
              <xm:sqref>N741</xm:sqref>
            </x14:sparkline>
            <x14:sparkline>
              <xm:f>Sales_Fact!N742:N742</xm:f>
              <xm:sqref>N742</xm:sqref>
            </x14:sparkline>
            <x14:sparkline>
              <xm:f>Sales_Fact!N743:N743</xm:f>
              <xm:sqref>N743</xm:sqref>
            </x14:sparkline>
            <x14:sparkline>
              <xm:f>Sales_Fact!N744:N744</xm:f>
              <xm:sqref>N744</xm:sqref>
            </x14:sparkline>
            <x14:sparkline>
              <xm:f>Sales_Fact!N745:N745</xm:f>
              <xm:sqref>N745</xm:sqref>
            </x14:sparkline>
            <x14:sparkline>
              <xm:f>Sales_Fact!N746:N746</xm:f>
              <xm:sqref>N746</xm:sqref>
            </x14:sparkline>
            <x14:sparkline>
              <xm:f>Sales_Fact!N747:N747</xm:f>
              <xm:sqref>N747</xm:sqref>
            </x14:sparkline>
            <x14:sparkline>
              <xm:f>Sales_Fact!N748:N748</xm:f>
              <xm:sqref>N748</xm:sqref>
            </x14:sparkline>
            <x14:sparkline>
              <xm:f>Sales_Fact!N749:N749</xm:f>
              <xm:sqref>N749</xm:sqref>
            </x14:sparkline>
            <x14:sparkline>
              <xm:f>Sales_Fact!N750:N750</xm:f>
              <xm:sqref>N750</xm:sqref>
            </x14:sparkline>
            <x14:sparkline>
              <xm:f>Sales_Fact!N751:N751</xm:f>
              <xm:sqref>N751</xm:sqref>
            </x14:sparkline>
            <x14:sparkline>
              <xm:f>Sales_Fact!N752:N752</xm:f>
              <xm:sqref>N752</xm:sqref>
            </x14:sparkline>
            <x14:sparkline>
              <xm:f>Sales_Fact!N753:N753</xm:f>
              <xm:sqref>N753</xm:sqref>
            </x14:sparkline>
            <x14:sparkline>
              <xm:f>Sales_Fact!N754:N754</xm:f>
              <xm:sqref>N754</xm:sqref>
            </x14:sparkline>
            <x14:sparkline>
              <xm:f>Sales_Fact!N755:N755</xm:f>
              <xm:sqref>N755</xm:sqref>
            </x14:sparkline>
            <x14:sparkline>
              <xm:f>Sales_Fact!N756:N756</xm:f>
              <xm:sqref>N756</xm:sqref>
            </x14:sparkline>
            <x14:sparkline>
              <xm:f>Sales_Fact!N757:N757</xm:f>
              <xm:sqref>N757</xm:sqref>
            </x14:sparkline>
            <x14:sparkline>
              <xm:f>Sales_Fact!N758:N758</xm:f>
              <xm:sqref>N758</xm:sqref>
            </x14:sparkline>
            <x14:sparkline>
              <xm:f>Sales_Fact!N759:N759</xm:f>
              <xm:sqref>N759</xm:sqref>
            </x14:sparkline>
            <x14:sparkline>
              <xm:f>Sales_Fact!N760:N760</xm:f>
              <xm:sqref>N760</xm:sqref>
            </x14:sparkline>
            <x14:sparkline>
              <xm:f>Sales_Fact!N761:N761</xm:f>
              <xm:sqref>N761</xm:sqref>
            </x14:sparkline>
            <x14:sparkline>
              <xm:f>Sales_Fact!N762:N762</xm:f>
              <xm:sqref>N762</xm:sqref>
            </x14:sparkline>
            <x14:sparkline>
              <xm:f>Sales_Fact!N763:N763</xm:f>
              <xm:sqref>N763</xm:sqref>
            </x14:sparkline>
            <x14:sparkline>
              <xm:f>Sales_Fact!N764:N764</xm:f>
              <xm:sqref>N764</xm:sqref>
            </x14:sparkline>
            <x14:sparkline>
              <xm:f>Sales_Fact!N765:N765</xm:f>
              <xm:sqref>N765</xm:sqref>
            </x14:sparkline>
            <x14:sparkline>
              <xm:f>Sales_Fact!N766:N766</xm:f>
              <xm:sqref>N766</xm:sqref>
            </x14:sparkline>
            <x14:sparkline>
              <xm:f>Sales_Fact!N767:N767</xm:f>
              <xm:sqref>N767</xm:sqref>
            </x14:sparkline>
            <x14:sparkline>
              <xm:f>Sales_Fact!N768:N768</xm:f>
              <xm:sqref>N768</xm:sqref>
            </x14:sparkline>
            <x14:sparkline>
              <xm:f>Sales_Fact!N769:N769</xm:f>
              <xm:sqref>N769</xm:sqref>
            </x14:sparkline>
            <x14:sparkline>
              <xm:f>Sales_Fact!N770:N770</xm:f>
              <xm:sqref>N770</xm:sqref>
            </x14:sparkline>
            <x14:sparkline>
              <xm:f>Sales_Fact!N771:N771</xm:f>
              <xm:sqref>N771</xm:sqref>
            </x14:sparkline>
            <x14:sparkline>
              <xm:f>Sales_Fact!N772:N772</xm:f>
              <xm:sqref>N772</xm:sqref>
            </x14:sparkline>
            <x14:sparkline>
              <xm:f>Sales_Fact!N773:N773</xm:f>
              <xm:sqref>N773</xm:sqref>
            </x14:sparkline>
            <x14:sparkline>
              <xm:f>Sales_Fact!N774:N774</xm:f>
              <xm:sqref>N774</xm:sqref>
            </x14:sparkline>
            <x14:sparkline>
              <xm:f>Sales_Fact!N775:N775</xm:f>
              <xm:sqref>N775</xm:sqref>
            </x14:sparkline>
            <x14:sparkline>
              <xm:f>Sales_Fact!N776:N776</xm:f>
              <xm:sqref>N776</xm:sqref>
            </x14:sparkline>
            <x14:sparkline>
              <xm:f>Sales_Fact!N777:N777</xm:f>
              <xm:sqref>N777</xm:sqref>
            </x14:sparkline>
            <x14:sparkline>
              <xm:f>Sales_Fact!N778:N778</xm:f>
              <xm:sqref>N778</xm:sqref>
            </x14:sparkline>
            <x14:sparkline>
              <xm:f>Sales_Fact!N779:N779</xm:f>
              <xm:sqref>N779</xm:sqref>
            </x14:sparkline>
            <x14:sparkline>
              <xm:f>Sales_Fact!N780:N780</xm:f>
              <xm:sqref>N780</xm:sqref>
            </x14:sparkline>
            <x14:sparkline>
              <xm:f>Sales_Fact!N781:N781</xm:f>
              <xm:sqref>N781</xm:sqref>
            </x14:sparkline>
            <x14:sparkline>
              <xm:f>Sales_Fact!N782:N782</xm:f>
              <xm:sqref>N782</xm:sqref>
            </x14:sparkline>
            <x14:sparkline>
              <xm:f>Sales_Fact!N783:N783</xm:f>
              <xm:sqref>N783</xm:sqref>
            </x14:sparkline>
            <x14:sparkline>
              <xm:f>Sales_Fact!N784:N784</xm:f>
              <xm:sqref>N784</xm:sqref>
            </x14:sparkline>
            <x14:sparkline>
              <xm:f>Sales_Fact!N785:N785</xm:f>
              <xm:sqref>N785</xm:sqref>
            </x14:sparkline>
            <x14:sparkline>
              <xm:f>Sales_Fact!N786:N786</xm:f>
              <xm:sqref>N786</xm:sqref>
            </x14:sparkline>
            <x14:sparkline>
              <xm:f>Sales_Fact!N787:N787</xm:f>
              <xm:sqref>N787</xm:sqref>
            </x14:sparkline>
            <x14:sparkline>
              <xm:f>Sales_Fact!N788:N788</xm:f>
              <xm:sqref>N788</xm:sqref>
            </x14:sparkline>
            <x14:sparkline>
              <xm:f>Sales_Fact!N789:N789</xm:f>
              <xm:sqref>N789</xm:sqref>
            </x14:sparkline>
            <x14:sparkline>
              <xm:f>Sales_Fact!N790:N790</xm:f>
              <xm:sqref>N790</xm:sqref>
            </x14:sparkline>
            <x14:sparkline>
              <xm:f>Sales_Fact!N791:N791</xm:f>
              <xm:sqref>N791</xm:sqref>
            </x14:sparkline>
            <x14:sparkline>
              <xm:f>Sales_Fact!N792:N792</xm:f>
              <xm:sqref>N792</xm:sqref>
            </x14:sparkline>
            <x14:sparkline>
              <xm:f>Sales_Fact!N793:N793</xm:f>
              <xm:sqref>N793</xm:sqref>
            </x14:sparkline>
            <x14:sparkline>
              <xm:f>Sales_Fact!N794:N794</xm:f>
              <xm:sqref>N794</xm:sqref>
            </x14:sparkline>
            <x14:sparkline>
              <xm:f>Sales_Fact!N795:N795</xm:f>
              <xm:sqref>N795</xm:sqref>
            </x14:sparkline>
            <x14:sparkline>
              <xm:f>Sales_Fact!N796:N796</xm:f>
              <xm:sqref>N796</xm:sqref>
            </x14:sparkline>
            <x14:sparkline>
              <xm:f>Sales_Fact!N797:N797</xm:f>
              <xm:sqref>N797</xm:sqref>
            </x14:sparkline>
            <x14:sparkline>
              <xm:f>Sales_Fact!N798:N798</xm:f>
              <xm:sqref>N798</xm:sqref>
            </x14:sparkline>
            <x14:sparkline>
              <xm:f>Sales_Fact!N799:N799</xm:f>
              <xm:sqref>N799</xm:sqref>
            </x14:sparkline>
            <x14:sparkline>
              <xm:f>Sales_Fact!N800:N800</xm:f>
              <xm:sqref>N800</xm:sqref>
            </x14:sparkline>
            <x14:sparkline>
              <xm:f>Sales_Fact!N801:N801</xm:f>
              <xm:sqref>N801</xm:sqref>
            </x14:sparkline>
            <x14:sparkline>
              <xm:f>Sales_Fact!N802:N802</xm:f>
              <xm:sqref>N802</xm:sqref>
            </x14:sparkline>
            <x14:sparkline>
              <xm:f>Sales_Fact!N803:N803</xm:f>
              <xm:sqref>N803</xm:sqref>
            </x14:sparkline>
            <x14:sparkline>
              <xm:f>Sales_Fact!N804:N804</xm:f>
              <xm:sqref>N804</xm:sqref>
            </x14:sparkline>
            <x14:sparkline>
              <xm:f>Sales_Fact!N805:N805</xm:f>
              <xm:sqref>N805</xm:sqref>
            </x14:sparkline>
            <x14:sparkline>
              <xm:f>Sales_Fact!N806:N806</xm:f>
              <xm:sqref>N806</xm:sqref>
            </x14:sparkline>
            <x14:sparkline>
              <xm:f>Sales_Fact!N807:N807</xm:f>
              <xm:sqref>N807</xm:sqref>
            </x14:sparkline>
            <x14:sparkline>
              <xm:f>Sales_Fact!N808:N808</xm:f>
              <xm:sqref>N808</xm:sqref>
            </x14:sparkline>
            <x14:sparkline>
              <xm:f>Sales_Fact!N809:N809</xm:f>
              <xm:sqref>N809</xm:sqref>
            </x14:sparkline>
            <x14:sparkline>
              <xm:f>Sales_Fact!N810:N810</xm:f>
              <xm:sqref>N810</xm:sqref>
            </x14:sparkline>
            <x14:sparkline>
              <xm:f>Sales_Fact!N811:N811</xm:f>
              <xm:sqref>N811</xm:sqref>
            </x14:sparkline>
            <x14:sparkline>
              <xm:f>Sales_Fact!N812:N812</xm:f>
              <xm:sqref>N812</xm:sqref>
            </x14:sparkline>
            <x14:sparkline>
              <xm:f>Sales_Fact!N813:N813</xm:f>
              <xm:sqref>N813</xm:sqref>
            </x14:sparkline>
            <x14:sparkline>
              <xm:f>Sales_Fact!N814:N814</xm:f>
              <xm:sqref>N814</xm:sqref>
            </x14:sparkline>
            <x14:sparkline>
              <xm:f>Sales_Fact!N815:N815</xm:f>
              <xm:sqref>N815</xm:sqref>
            </x14:sparkline>
            <x14:sparkline>
              <xm:f>Sales_Fact!N816:N816</xm:f>
              <xm:sqref>N816</xm:sqref>
            </x14:sparkline>
            <x14:sparkline>
              <xm:f>Sales_Fact!N817:N817</xm:f>
              <xm:sqref>N817</xm:sqref>
            </x14:sparkline>
            <x14:sparkline>
              <xm:f>Sales_Fact!N818:N818</xm:f>
              <xm:sqref>N818</xm:sqref>
            </x14:sparkline>
            <x14:sparkline>
              <xm:f>Sales_Fact!N819:N819</xm:f>
              <xm:sqref>N819</xm:sqref>
            </x14:sparkline>
            <x14:sparkline>
              <xm:f>Sales_Fact!N820:N820</xm:f>
              <xm:sqref>N820</xm:sqref>
            </x14:sparkline>
            <x14:sparkline>
              <xm:f>Sales_Fact!N821:N821</xm:f>
              <xm:sqref>N821</xm:sqref>
            </x14:sparkline>
            <x14:sparkline>
              <xm:f>Sales_Fact!N822:N822</xm:f>
              <xm:sqref>N822</xm:sqref>
            </x14:sparkline>
            <x14:sparkline>
              <xm:f>Sales_Fact!N823:N823</xm:f>
              <xm:sqref>N823</xm:sqref>
            </x14:sparkline>
            <x14:sparkline>
              <xm:f>Sales_Fact!N824:N824</xm:f>
              <xm:sqref>N824</xm:sqref>
            </x14:sparkline>
            <x14:sparkline>
              <xm:f>Sales_Fact!N825:N825</xm:f>
              <xm:sqref>N825</xm:sqref>
            </x14:sparkline>
            <x14:sparkline>
              <xm:f>Sales_Fact!N826:N826</xm:f>
              <xm:sqref>N826</xm:sqref>
            </x14:sparkline>
            <x14:sparkline>
              <xm:f>Sales_Fact!N827:N827</xm:f>
              <xm:sqref>N827</xm:sqref>
            </x14:sparkline>
            <x14:sparkline>
              <xm:f>Sales_Fact!N828:N828</xm:f>
              <xm:sqref>N828</xm:sqref>
            </x14:sparkline>
            <x14:sparkline>
              <xm:f>Sales_Fact!N829:N829</xm:f>
              <xm:sqref>N829</xm:sqref>
            </x14:sparkline>
            <x14:sparkline>
              <xm:f>Sales_Fact!N830:N830</xm:f>
              <xm:sqref>N830</xm:sqref>
            </x14:sparkline>
            <x14:sparkline>
              <xm:f>Sales_Fact!N831:N831</xm:f>
              <xm:sqref>N831</xm:sqref>
            </x14:sparkline>
            <x14:sparkline>
              <xm:f>Sales_Fact!N832:N832</xm:f>
              <xm:sqref>N832</xm:sqref>
            </x14:sparkline>
            <x14:sparkline>
              <xm:f>Sales_Fact!N833:N833</xm:f>
              <xm:sqref>N833</xm:sqref>
            </x14:sparkline>
            <x14:sparkline>
              <xm:f>Sales_Fact!N834:N834</xm:f>
              <xm:sqref>N834</xm:sqref>
            </x14:sparkline>
            <x14:sparkline>
              <xm:f>Sales_Fact!N835:N835</xm:f>
              <xm:sqref>N835</xm:sqref>
            </x14:sparkline>
            <x14:sparkline>
              <xm:f>Sales_Fact!N836:N836</xm:f>
              <xm:sqref>N836</xm:sqref>
            </x14:sparkline>
            <x14:sparkline>
              <xm:f>Sales_Fact!N837:N837</xm:f>
              <xm:sqref>N837</xm:sqref>
            </x14:sparkline>
            <x14:sparkline>
              <xm:f>Sales_Fact!N838:N838</xm:f>
              <xm:sqref>N838</xm:sqref>
            </x14:sparkline>
            <x14:sparkline>
              <xm:f>Sales_Fact!N839:N839</xm:f>
              <xm:sqref>N839</xm:sqref>
            </x14:sparkline>
            <x14:sparkline>
              <xm:f>Sales_Fact!N840:N840</xm:f>
              <xm:sqref>N840</xm:sqref>
            </x14:sparkline>
            <x14:sparkline>
              <xm:f>Sales_Fact!N841:N841</xm:f>
              <xm:sqref>N841</xm:sqref>
            </x14:sparkline>
            <x14:sparkline>
              <xm:f>Sales_Fact!N842:N842</xm:f>
              <xm:sqref>N842</xm:sqref>
            </x14:sparkline>
            <x14:sparkline>
              <xm:f>Sales_Fact!N843:N843</xm:f>
              <xm:sqref>N843</xm:sqref>
            </x14:sparkline>
            <x14:sparkline>
              <xm:f>Sales_Fact!N844:N844</xm:f>
              <xm:sqref>N844</xm:sqref>
            </x14:sparkline>
            <x14:sparkline>
              <xm:f>Sales_Fact!N845:N845</xm:f>
              <xm:sqref>N845</xm:sqref>
            </x14:sparkline>
            <x14:sparkline>
              <xm:f>Sales_Fact!N846:N846</xm:f>
              <xm:sqref>N846</xm:sqref>
            </x14:sparkline>
            <x14:sparkline>
              <xm:f>Sales_Fact!N847:N847</xm:f>
              <xm:sqref>N847</xm:sqref>
            </x14:sparkline>
            <x14:sparkline>
              <xm:f>Sales_Fact!N848:N848</xm:f>
              <xm:sqref>N848</xm:sqref>
            </x14:sparkline>
            <x14:sparkline>
              <xm:f>Sales_Fact!N849:N849</xm:f>
              <xm:sqref>N849</xm:sqref>
            </x14:sparkline>
            <x14:sparkline>
              <xm:f>Sales_Fact!N850:N850</xm:f>
              <xm:sqref>N850</xm:sqref>
            </x14:sparkline>
            <x14:sparkline>
              <xm:f>Sales_Fact!N851:N851</xm:f>
              <xm:sqref>N851</xm:sqref>
            </x14:sparkline>
            <x14:sparkline>
              <xm:f>Sales_Fact!N852:N852</xm:f>
              <xm:sqref>N852</xm:sqref>
            </x14:sparkline>
            <x14:sparkline>
              <xm:f>Sales_Fact!N853:N853</xm:f>
              <xm:sqref>N853</xm:sqref>
            </x14:sparkline>
            <x14:sparkline>
              <xm:f>Sales_Fact!N854:N854</xm:f>
              <xm:sqref>N854</xm:sqref>
            </x14:sparkline>
            <x14:sparkline>
              <xm:f>Sales_Fact!N855:N855</xm:f>
              <xm:sqref>N855</xm:sqref>
            </x14:sparkline>
            <x14:sparkline>
              <xm:f>Sales_Fact!N856:N856</xm:f>
              <xm:sqref>N856</xm:sqref>
            </x14:sparkline>
            <x14:sparkline>
              <xm:f>Sales_Fact!N857:N857</xm:f>
              <xm:sqref>N857</xm:sqref>
            </x14:sparkline>
            <x14:sparkline>
              <xm:f>Sales_Fact!N858:N858</xm:f>
              <xm:sqref>N858</xm:sqref>
            </x14:sparkline>
            <x14:sparkline>
              <xm:f>Sales_Fact!N859:N859</xm:f>
              <xm:sqref>N859</xm:sqref>
            </x14:sparkline>
            <x14:sparkline>
              <xm:f>Sales_Fact!N860:N860</xm:f>
              <xm:sqref>N860</xm:sqref>
            </x14:sparkline>
            <x14:sparkline>
              <xm:f>Sales_Fact!N861:N861</xm:f>
              <xm:sqref>N861</xm:sqref>
            </x14:sparkline>
            <x14:sparkline>
              <xm:f>Sales_Fact!N862:N862</xm:f>
              <xm:sqref>N862</xm:sqref>
            </x14:sparkline>
            <x14:sparkline>
              <xm:f>Sales_Fact!N863:N863</xm:f>
              <xm:sqref>N863</xm:sqref>
            </x14:sparkline>
            <x14:sparkline>
              <xm:f>Sales_Fact!N864:N864</xm:f>
              <xm:sqref>N864</xm:sqref>
            </x14:sparkline>
            <x14:sparkline>
              <xm:f>Sales_Fact!N865:N865</xm:f>
              <xm:sqref>N865</xm:sqref>
            </x14:sparkline>
            <x14:sparkline>
              <xm:f>Sales_Fact!N866:N866</xm:f>
              <xm:sqref>N866</xm:sqref>
            </x14:sparkline>
            <x14:sparkline>
              <xm:f>Sales_Fact!N867:N867</xm:f>
              <xm:sqref>N867</xm:sqref>
            </x14:sparkline>
            <x14:sparkline>
              <xm:f>Sales_Fact!N868:N868</xm:f>
              <xm:sqref>N868</xm:sqref>
            </x14:sparkline>
            <x14:sparkline>
              <xm:f>Sales_Fact!N869:N869</xm:f>
              <xm:sqref>N869</xm:sqref>
            </x14:sparkline>
            <x14:sparkline>
              <xm:f>Sales_Fact!N870:N870</xm:f>
              <xm:sqref>N870</xm:sqref>
            </x14:sparkline>
            <x14:sparkline>
              <xm:f>Sales_Fact!N871:N871</xm:f>
              <xm:sqref>N871</xm:sqref>
            </x14:sparkline>
            <x14:sparkline>
              <xm:f>Sales_Fact!N872:N872</xm:f>
              <xm:sqref>N872</xm:sqref>
            </x14:sparkline>
            <x14:sparkline>
              <xm:f>Sales_Fact!N873:N873</xm:f>
              <xm:sqref>N873</xm:sqref>
            </x14:sparkline>
            <x14:sparkline>
              <xm:f>Sales_Fact!N874:N874</xm:f>
              <xm:sqref>N874</xm:sqref>
            </x14:sparkline>
            <x14:sparkline>
              <xm:f>Sales_Fact!N875:N875</xm:f>
              <xm:sqref>N875</xm:sqref>
            </x14:sparkline>
            <x14:sparkline>
              <xm:f>Sales_Fact!N876:N876</xm:f>
              <xm:sqref>N876</xm:sqref>
            </x14:sparkline>
            <x14:sparkline>
              <xm:f>Sales_Fact!N877:N877</xm:f>
              <xm:sqref>N877</xm:sqref>
            </x14:sparkline>
            <x14:sparkline>
              <xm:f>Sales_Fact!N878:N878</xm:f>
              <xm:sqref>N878</xm:sqref>
            </x14:sparkline>
            <x14:sparkline>
              <xm:f>Sales_Fact!N879:N879</xm:f>
              <xm:sqref>N879</xm:sqref>
            </x14:sparkline>
            <x14:sparkline>
              <xm:f>Sales_Fact!N880:N880</xm:f>
              <xm:sqref>N880</xm:sqref>
            </x14:sparkline>
            <x14:sparkline>
              <xm:f>Sales_Fact!N881:N881</xm:f>
              <xm:sqref>N881</xm:sqref>
            </x14:sparkline>
            <x14:sparkline>
              <xm:f>Sales_Fact!N882:N882</xm:f>
              <xm:sqref>N882</xm:sqref>
            </x14:sparkline>
            <x14:sparkline>
              <xm:f>Sales_Fact!N883:N883</xm:f>
              <xm:sqref>N883</xm:sqref>
            </x14:sparkline>
            <x14:sparkline>
              <xm:f>Sales_Fact!N884:N884</xm:f>
              <xm:sqref>N884</xm:sqref>
            </x14:sparkline>
            <x14:sparkline>
              <xm:f>Sales_Fact!N885:N885</xm:f>
              <xm:sqref>N885</xm:sqref>
            </x14:sparkline>
            <x14:sparkline>
              <xm:f>Sales_Fact!N886:N886</xm:f>
              <xm:sqref>N886</xm:sqref>
            </x14:sparkline>
            <x14:sparkline>
              <xm:f>Sales_Fact!N887:N887</xm:f>
              <xm:sqref>N887</xm:sqref>
            </x14:sparkline>
            <x14:sparkline>
              <xm:f>Sales_Fact!N888:N888</xm:f>
              <xm:sqref>N888</xm:sqref>
            </x14:sparkline>
            <x14:sparkline>
              <xm:f>Sales_Fact!N889:N889</xm:f>
              <xm:sqref>N889</xm:sqref>
            </x14:sparkline>
            <x14:sparkline>
              <xm:f>Sales_Fact!N890:N890</xm:f>
              <xm:sqref>N890</xm:sqref>
            </x14:sparkline>
            <x14:sparkline>
              <xm:f>Sales_Fact!N891:N891</xm:f>
              <xm:sqref>N891</xm:sqref>
            </x14:sparkline>
            <x14:sparkline>
              <xm:f>Sales_Fact!N892:N892</xm:f>
              <xm:sqref>N892</xm:sqref>
            </x14:sparkline>
            <x14:sparkline>
              <xm:f>Sales_Fact!N893:N893</xm:f>
              <xm:sqref>N893</xm:sqref>
            </x14:sparkline>
            <x14:sparkline>
              <xm:f>Sales_Fact!N894:N894</xm:f>
              <xm:sqref>N894</xm:sqref>
            </x14:sparkline>
            <x14:sparkline>
              <xm:f>Sales_Fact!N895:N895</xm:f>
              <xm:sqref>N895</xm:sqref>
            </x14:sparkline>
            <x14:sparkline>
              <xm:f>Sales_Fact!N896:N896</xm:f>
              <xm:sqref>N896</xm:sqref>
            </x14:sparkline>
            <x14:sparkline>
              <xm:f>Sales_Fact!N897:N897</xm:f>
              <xm:sqref>N897</xm:sqref>
            </x14:sparkline>
            <x14:sparkline>
              <xm:f>Sales_Fact!N898:N898</xm:f>
              <xm:sqref>N898</xm:sqref>
            </x14:sparkline>
            <x14:sparkline>
              <xm:f>Sales_Fact!N899:N899</xm:f>
              <xm:sqref>N899</xm:sqref>
            </x14:sparkline>
            <x14:sparkline>
              <xm:f>Sales_Fact!N900:N900</xm:f>
              <xm:sqref>N900</xm:sqref>
            </x14:sparkline>
            <x14:sparkline>
              <xm:f>Sales_Fact!N901:N901</xm:f>
              <xm:sqref>N901</xm:sqref>
            </x14:sparkline>
            <x14:sparkline>
              <xm:f>Sales_Fact!N902:N902</xm:f>
              <xm:sqref>N902</xm:sqref>
            </x14:sparkline>
            <x14:sparkline>
              <xm:f>Sales_Fact!N903:N903</xm:f>
              <xm:sqref>N903</xm:sqref>
            </x14:sparkline>
            <x14:sparkline>
              <xm:f>Sales_Fact!N904:N904</xm:f>
              <xm:sqref>N904</xm:sqref>
            </x14:sparkline>
            <x14:sparkline>
              <xm:f>Sales_Fact!N905:N905</xm:f>
              <xm:sqref>N905</xm:sqref>
            </x14:sparkline>
            <x14:sparkline>
              <xm:f>Sales_Fact!N906:N906</xm:f>
              <xm:sqref>N906</xm:sqref>
            </x14:sparkline>
            <x14:sparkline>
              <xm:f>Sales_Fact!N907:N907</xm:f>
              <xm:sqref>N907</xm:sqref>
            </x14:sparkline>
            <x14:sparkline>
              <xm:f>Sales_Fact!N908:N908</xm:f>
              <xm:sqref>N908</xm:sqref>
            </x14:sparkline>
            <x14:sparkline>
              <xm:f>Sales_Fact!N909:N909</xm:f>
              <xm:sqref>N909</xm:sqref>
            </x14:sparkline>
            <x14:sparkline>
              <xm:f>Sales_Fact!N910:N910</xm:f>
              <xm:sqref>N910</xm:sqref>
            </x14:sparkline>
            <x14:sparkline>
              <xm:f>Sales_Fact!N911:N911</xm:f>
              <xm:sqref>N911</xm:sqref>
            </x14:sparkline>
            <x14:sparkline>
              <xm:f>Sales_Fact!N912:N912</xm:f>
              <xm:sqref>N912</xm:sqref>
            </x14:sparkline>
            <x14:sparkline>
              <xm:f>Sales_Fact!N913:N913</xm:f>
              <xm:sqref>N913</xm:sqref>
            </x14:sparkline>
            <x14:sparkline>
              <xm:f>Sales_Fact!N914:N914</xm:f>
              <xm:sqref>N914</xm:sqref>
            </x14:sparkline>
            <x14:sparkline>
              <xm:f>Sales_Fact!N915:N915</xm:f>
              <xm:sqref>N915</xm:sqref>
            </x14:sparkline>
            <x14:sparkline>
              <xm:f>Sales_Fact!N916:N916</xm:f>
              <xm:sqref>N916</xm:sqref>
            </x14:sparkline>
            <x14:sparkline>
              <xm:f>Sales_Fact!N917:N917</xm:f>
              <xm:sqref>N917</xm:sqref>
            </x14:sparkline>
            <x14:sparkline>
              <xm:f>Sales_Fact!N918:N918</xm:f>
              <xm:sqref>N918</xm:sqref>
            </x14:sparkline>
            <x14:sparkline>
              <xm:f>Sales_Fact!N919:N919</xm:f>
              <xm:sqref>N919</xm:sqref>
            </x14:sparkline>
            <x14:sparkline>
              <xm:f>Sales_Fact!N920:N920</xm:f>
              <xm:sqref>N920</xm:sqref>
            </x14:sparkline>
            <x14:sparkline>
              <xm:f>Sales_Fact!N921:N921</xm:f>
              <xm:sqref>N921</xm:sqref>
            </x14:sparkline>
            <x14:sparkline>
              <xm:f>Sales_Fact!N922:N922</xm:f>
              <xm:sqref>N922</xm:sqref>
            </x14:sparkline>
            <x14:sparkline>
              <xm:f>Sales_Fact!N923:N923</xm:f>
              <xm:sqref>N923</xm:sqref>
            </x14:sparkline>
            <x14:sparkline>
              <xm:f>Sales_Fact!N924:N924</xm:f>
              <xm:sqref>N924</xm:sqref>
            </x14:sparkline>
            <x14:sparkline>
              <xm:f>Sales_Fact!N925:N925</xm:f>
              <xm:sqref>N925</xm:sqref>
            </x14:sparkline>
            <x14:sparkline>
              <xm:f>Sales_Fact!N926:N926</xm:f>
              <xm:sqref>N926</xm:sqref>
            </x14:sparkline>
            <x14:sparkline>
              <xm:f>Sales_Fact!N927:N927</xm:f>
              <xm:sqref>N927</xm:sqref>
            </x14:sparkline>
            <x14:sparkline>
              <xm:f>Sales_Fact!N928:N928</xm:f>
              <xm:sqref>N928</xm:sqref>
            </x14:sparkline>
            <x14:sparkline>
              <xm:f>Sales_Fact!N929:N929</xm:f>
              <xm:sqref>N929</xm:sqref>
            </x14:sparkline>
            <x14:sparkline>
              <xm:f>Sales_Fact!N930:N930</xm:f>
              <xm:sqref>N930</xm:sqref>
            </x14:sparkline>
            <x14:sparkline>
              <xm:f>Sales_Fact!N931:N931</xm:f>
              <xm:sqref>N931</xm:sqref>
            </x14:sparkline>
            <x14:sparkline>
              <xm:f>Sales_Fact!N932:N932</xm:f>
              <xm:sqref>N932</xm:sqref>
            </x14:sparkline>
            <x14:sparkline>
              <xm:f>Sales_Fact!N933:N933</xm:f>
              <xm:sqref>N933</xm:sqref>
            </x14:sparkline>
            <x14:sparkline>
              <xm:f>Sales_Fact!N934:N934</xm:f>
              <xm:sqref>N934</xm:sqref>
            </x14:sparkline>
            <x14:sparkline>
              <xm:f>Sales_Fact!N935:N935</xm:f>
              <xm:sqref>N935</xm:sqref>
            </x14:sparkline>
            <x14:sparkline>
              <xm:f>Sales_Fact!N936:N936</xm:f>
              <xm:sqref>N936</xm:sqref>
            </x14:sparkline>
            <x14:sparkline>
              <xm:f>Sales_Fact!N937:N937</xm:f>
              <xm:sqref>N937</xm:sqref>
            </x14:sparkline>
            <x14:sparkline>
              <xm:f>Sales_Fact!N938:N938</xm:f>
              <xm:sqref>N938</xm:sqref>
            </x14:sparkline>
            <x14:sparkline>
              <xm:f>Sales_Fact!N939:N939</xm:f>
              <xm:sqref>N939</xm:sqref>
            </x14:sparkline>
            <x14:sparkline>
              <xm:f>Sales_Fact!N940:N940</xm:f>
              <xm:sqref>N940</xm:sqref>
            </x14:sparkline>
            <x14:sparkline>
              <xm:f>Sales_Fact!N941:N941</xm:f>
              <xm:sqref>N941</xm:sqref>
            </x14:sparkline>
            <x14:sparkline>
              <xm:f>Sales_Fact!N942:N942</xm:f>
              <xm:sqref>N942</xm:sqref>
            </x14:sparkline>
            <x14:sparkline>
              <xm:f>Sales_Fact!N943:N943</xm:f>
              <xm:sqref>N943</xm:sqref>
            </x14:sparkline>
            <x14:sparkline>
              <xm:f>Sales_Fact!N944:N944</xm:f>
              <xm:sqref>N944</xm:sqref>
            </x14:sparkline>
            <x14:sparkline>
              <xm:f>Sales_Fact!N945:N945</xm:f>
              <xm:sqref>N945</xm:sqref>
            </x14:sparkline>
            <x14:sparkline>
              <xm:f>Sales_Fact!N946:N946</xm:f>
              <xm:sqref>N946</xm:sqref>
            </x14:sparkline>
            <x14:sparkline>
              <xm:f>Sales_Fact!N947:N947</xm:f>
              <xm:sqref>N947</xm:sqref>
            </x14:sparkline>
            <x14:sparkline>
              <xm:f>Sales_Fact!N948:N948</xm:f>
              <xm:sqref>N948</xm:sqref>
            </x14:sparkline>
            <x14:sparkline>
              <xm:f>Sales_Fact!N949:N949</xm:f>
              <xm:sqref>N949</xm:sqref>
            </x14:sparkline>
            <x14:sparkline>
              <xm:f>Sales_Fact!N950:N950</xm:f>
              <xm:sqref>N950</xm:sqref>
            </x14:sparkline>
            <x14:sparkline>
              <xm:f>Sales_Fact!N951:N951</xm:f>
              <xm:sqref>N951</xm:sqref>
            </x14:sparkline>
            <x14:sparkline>
              <xm:f>Sales_Fact!N952:N952</xm:f>
              <xm:sqref>N952</xm:sqref>
            </x14:sparkline>
            <x14:sparkline>
              <xm:f>Sales_Fact!N953:N953</xm:f>
              <xm:sqref>N953</xm:sqref>
            </x14:sparkline>
            <x14:sparkline>
              <xm:f>Sales_Fact!N954:N954</xm:f>
              <xm:sqref>N954</xm:sqref>
            </x14:sparkline>
            <x14:sparkline>
              <xm:f>Sales_Fact!N955:N955</xm:f>
              <xm:sqref>N955</xm:sqref>
            </x14:sparkline>
            <x14:sparkline>
              <xm:f>Sales_Fact!N956:N956</xm:f>
              <xm:sqref>N956</xm:sqref>
            </x14:sparkline>
            <x14:sparkline>
              <xm:f>Sales_Fact!N957:N957</xm:f>
              <xm:sqref>N957</xm:sqref>
            </x14:sparkline>
            <x14:sparkline>
              <xm:f>Sales_Fact!N958:N958</xm:f>
              <xm:sqref>N958</xm:sqref>
            </x14:sparkline>
            <x14:sparkline>
              <xm:f>Sales_Fact!N959:N959</xm:f>
              <xm:sqref>N959</xm:sqref>
            </x14:sparkline>
            <x14:sparkline>
              <xm:f>Sales_Fact!N960:N960</xm:f>
              <xm:sqref>N960</xm:sqref>
            </x14:sparkline>
            <x14:sparkline>
              <xm:f>Sales_Fact!N961:N961</xm:f>
              <xm:sqref>N961</xm:sqref>
            </x14:sparkline>
            <x14:sparkline>
              <xm:f>Sales_Fact!N962:N962</xm:f>
              <xm:sqref>N962</xm:sqref>
            </x14:sparkline>
            <x14:sparkline>
              <xm:f>Sales_Fact!N963:N963</xm:f>
              <xm:sqref>N963</xm:sqref>
            </x14:sparkline>
            <x14:sparkline>
              <xm:f>Sales_Fact!N964:N964</xm:f>
              <xm:sqref>N964</xm:sqref>
            </x14:sparkline>
            <x14:sparkline>
              <xm:f>Sales_Fact!N965:N965</xm:f>
              <xm:sqref>N965</xm:sqref>
            </x14:sparkline>
            <x14:sparkline>
              <xm:f>Sales_Fact!N966:N966</xm:f>
              <xm:sqref>N966</xm:sqref>
            </x14:sparkline>
            <x14:sparkline>
              <xm:f>Sales_Fact!N967:N967</xm:f>
              <xm:sqref>N967</xm:sqref>
            </x14:sparkline>
            <x14:sparkline>
              <xm:f>Sales_Fact!N968:N968</xm:f>
              <xm:sqref>N968</xm:sqref>
            </x14:sparkline>
            <x14:sparkline>
              <xm:f>Sales_Fact!N969:N969</xm:f>
              <xm:sqref>N969</xm:sqref>
            </x14:sparkline>
            <x14:sparkline>
              <xm:f>Sales_Fact!N970:N970</xm:f>
              <xm:sqref>N970</xm:sqref>
            </x14:sparkline>
            <x14:sparkline>
              <xm:f>Sales_Fact!N971:N971</xm:f>
              <xm:sqref>N971</xm:sqref>
            </x14:sparkline>
            <x14:sparkline>
              <xm:f>Sales_Fact!N972:N972</xm:f>
              <xm:sqref>N972</xm:sqref>
            </x14:sparkline>
            <x14:sparkline>
              <xm:f>Sales_Fact!N973:N973</xm:f>
              <xm:sqref>N973</xm:sqref>
            </x14:sparkline>
            <x14:sparkline>
              <xm:f>Sales_Fact!N974:N974</xm:f>
              <xm:sqref>N974</xm:sqref>
            </x14:sparkline>
            <x14:sparkline>
              <xm:f>Sales_Fact!N975:N975</xm:f>
              <xm:sqref>N975</xm:sqref>
            </x14:sparkline>
            <x14:sparkline>
              <xm:f>Sales_Fact!N976:N976</xm:f>
              <xm:sqref>N976</xm:sqref>
            </x14:sparkline>
            <x14:sparkline>
              <xm:f>Sales_Fact!N977:N977</xm:f>
              <xm:sqref>N977</xm:sqref>
            </x14:sparkline>
            <x14:sparkline>
              <xm:f>Sales_Fact!N978:N978</xm:f>
              <xm:sqref>N978</xm:sqref>
            </x14:sparkline>
            <x14:sparkline>
              <xm:f>Sales_Fact!N979:N979</xm:f>
              <xm:sqref>N979</xm:sqref>
            </x14:sparkline>
            <x14:sparkline>
              <xm:f>Sales_Fact!N980:N980</xm:f>
              <xm:sqref>N980</xm:sqref>
            </x14:sparkline>
            <x14:sparkline>
              <xm:f>Sales_Fact!N981:N981</xm:f>
              <xm:sqref>N981</xm:sqref>
            </x14:sparkline>
            <x14:sparkline>
              <xm:f>Sales_Fact!N982:N982</xm:f>
              <xm:sqref>N982</xm:sqref>
            </x14:sparkline>
            <x14:sparkline>
              <xm:f>Sales_Fact!N983:N983</xm:f>
              <xm:sqref>N983</xm:sqref>
            </x14:sparkline>
            <x14:sparkline>
              <xm:f>Sales_Fact!N984:N984</xm:f>
              <xm:sqref>N984</xm:sqref>
            </x14:sparkline>
            <x14:sparkline>
              <xm:f>Sales_Fact!N985:N985</xm:f>
              <xm:sqref>N985</xm:sqref>
            </x14:sparkline>
            <x14:sparkline>
              <xm:f>Sales_Fact!N986:N986</xm:f>
              <xm:sqref>N986</xm:sqref>
            </x14:sparkline>
            <x14:sparkline>
              <xm:f>Sales_Fact!N987:N987</xm:f>
              <xm:sqref>N987</xm:sqref>
            </x14:sparkline>
            <x14:sparkline>
              <xm:f>Sales_Fact!N988:N988</xm:f>
              <xm:sqref>N988</xm:sqref>
            </x14:sparkline>
            <x14:sparkline>
              <xm:f>Sales_Fact!N989:N989</xm:f>
              <xm:sqref>N989</xm:sqref>
            </x14:sparkline>
            <x14:sparkline>
              <xm:f>Sales_Fact!N990:N990</xm:f>
              <xm:sqref>N990</xm:sqref>
            </x14:sparkline>
            <x14:sparkline>
              <xm:f>Sales_Fact!N991:N991</xm:f>
              <xm:sqref>N991</xm:sqref>
            </x14:sparkline>
            <x14:sparkline>
              <xm:f>Sales_Fact!N992:N992</xm:f>
              <xm:sqref>N992</xm:sqref>
            </x14:sparkline>
            <x14:sparkline>
              <xm:f>Sales_Fact!N993:N993</xm:f>
              <xm:sqref>N993</xm:sqref>
            </x14:sparkline>
            <x14:sparkline>
              <xm:f>Sales_Fact!N994:N994</xm:f>
              <xm:sqref>N994</xm:sqref>
            </x14:sparkline>
            <x14:sparkline>
              <xm:f>Sales_Fact!N995:N995</xm:f>
              <xm:sqref>N995</xm:sqref>
            </x14:sparkline>
            <x14:sparkline>
              <xm:f>Sales_Fact!N996:N996</xm:f>
              <xm:sqref>N996</xm:sqref>
            </x14:sparkline>
            <x14:sparkline>
              <xm:f>Sales_Fact!N997:N997</xm:f>
              <xm:sqref>N997</xm:sqref>
            </x14:sparkline>
            <x14:sparkline>
              <xm:f>Sales_Fact!N998:N998</xm:f>
              <xm:sqref>N998</xm:sqref>
            </x14:sparkline>
            <x14:sparkline>
              <xm:f>Sales_Fact!N999:N999</xm:f>
              <xm:sqref>N999</xm:sqref>
            </x14:sparkline>
            <x14:sparkline>
              <xm:f>Sales_Fact!N1000:N1000</xm:f>
              <xm:sqref>N1000</xm:sqref>
            </x14:sparkline>
            <x14:sparkline>
              <xm:f>Sales_Fact!N1001:N1001</xm:f>
              <xm:sqref>N1001</xm:sqref>
            </x14:sparkline>
            <x14:sparkline>
              <xm:f>Sales_Fact!N1002:N1002</xm:f>
              <xm:sqref>N1002</xm:sqref>
            </x14:sparkline>
            <x14:sparkline>
              <xm:f>Sales_Fact!N1003:N1003</xm:f>
              <xm:sqref>N1003</xm:sqref>
            </x14:sparkline>
            <x14:sparkline>
              <xm:f>Sales_Fact!N1004:N1004</xm:f>
              <xm:sqref>N1004</xm:sqref>
            </x14:sparkline>
            <x14:sparkline>
              <xm:f>Sales_Fact!N1005:N1005</xm:f>
              <xm:sqref>N1005</xm:sqref>
            </x14:sparkline>
            <x14:sparkline>
              <xm:f>Sales_Fact!N1006:N1006</xm:f>
              <xm:sqref>N1006</xm:sqref>
            </x14:sparkline>
            <x14:sparkline>
              <xm:f>Sales_Fact!N1007:N1007</xm:f>
              <xm:sqref>N1007</xm:sqref>
            </x14:sparkline>
            <x14:sparkline>
              <xm:f>Sales_Fact!N1008:N1008</xm:f>
              <xm:sqref>N1008</xm:sqref>
            </x14:sparkline>
            <x14:sparkline>
              <xm:f>Sales_Fact!N1009:N1009</xm:f>
              <xm:sqref>N1009</xm:sqref>
            </x14:sparkline>
            <x14:sparkline>
              <xm:f>Sales_Fact!N1010:N1010</xm:f>
              <xm:sqref>N1010</xm:sqref>
            </x14:sparkline>
            <x14:sparkline>
              <xm:f>Sales_Fact!N1011:N1011</xm:f>
              <xm:sqref>N1011</xm:sqref>
            </x14:sparkline>
            <x14:sparkline>
              <xm:f>Sales_Fact!N1012:N1012</xm:f>
              <xm:sqref>N1012</xm:sqref>
            </x14:sparkline>
            <x14:sparkline>
              <xm:f>Sales_Fact!N1013:N1013</xm:f>
              <xm:sqref>N1013</xm:sqref>
            </x14:sparkline>
            <x14:sparkline>
              <xm:f>Sales_Fact!N1014:N1014</xm:f>
              <xm:sqref>N1014</xm:sqref>
            </x14:sparkline>
            <x14:sparkline>
              <xm:f>Sales_Fact!N1015:N1015</xm:f>
              <xm:sqref>N1015</xm:sqref>
            </x14:sparkline>
            <x14:sparkline>
              <xm:f>Sales_Fact!N1016:N1016</xm:f>
              <xm:sqref>N1016</xm:sqref>
            </x14:sparkline>
            <x14:sparkline>
              <xm:f>Sales_Fact!N1017:N1017</xm:f>
              <xm:sqref>N1017</xm:sqref>
            </x14:sparkline>
            <x14:sparkline>
              <xm:f>Sales_Fact!N1018:N1018</xm:f>
              <xm:sqref>N1018</xm:sqref>
            </x14:sparkline>
            <x14:sparkline>
              <xm:f>Sales_Fact!N1019:N1019</xm:f>
              <xm:sqref>N1019</xm:sqref>
            </x14:sparkline>
            <x14:sparkline>
              <xm:f>Sales_Fact!N1020:N1020</xm:f>
              <xm:sqref>N1020</xm:sqref>
            </x14:sparkline>
            <x14:sparkline>
              <xm:f>Sales_Fact!N1021:N1021</xm:f>
              <xm:sqref>N1021</xm:sqref>
            </x14:sparkline>
            <x14:sparkline>
              <xm:f>Sales_Fact!N1022:N1022</xm:f>
              <xm:sqref>N1022</xm:sqref>
            </x14:sparkline>
            <x14:sparkline>
              <xm:f>Sales_Fact!N1023:N1023</xm:f>
              <xm:sqref>N1023</xm:sqref>
            </x14:sparkline>
            <x14:sparkline>
              <xm:f>Sales_Fact!N1024:N1024</xm:f>
              <xm:sqref>N1024</xm:sqref>
            </x14:sparkline>
            <x14:sparkline>
              <xm:f>Sales_Fact!N1025:N1025</xm:f>
              <xm:sqref>N1025</xm:sqref>
            </x14:sparkline>
            <x14:sparkline>
              <xm:f>Sales_Fact!N1026:N1026</xm:f>
              <xm:sqref>N1026</xm:sqref>
            </x14:sparkline>
            <x14:sparkline>
              <xm:f>Sales_Fact!N1027:N1027</xm:f>
              <xm:sqref>N1027</xm:sqref>
            </x14:sparkline>
            <x14:sparkline>
              <xm:f>Sales_Fact!N1028:N1028</xm:f>
              <xm:sqref>N1028</xm:sqref>
            </x14:sparkline>
            <x14:sparkline>
              <xm:f>Sales_Fact!N1029:N1029</xm:f>
              <xm:sqref>N1029</xm:sqref>
            </x14:sparkline>
            <x14:sparkline>
              <xm:f>Sales_Fact!N1030:N1030</xm:f>
              <xm:sqref>N1030</xm:sqref>
            </x14:sparkline>
            <x14:sparkline>
              <xm:f>Sales_Fact!N1031:N1031</xm:f>
              <xm:sqref>N1031</xm:sqref>
            </x14:sparkline>
            <x14:sparkline>
              <xm:f>Sales_Fact!N1032:N1032</xm:f>
              <xm:sqref>N1032</xm:sqref>
            </x14:sparkline>
            <x14:sparkline>
              <xm:f>Sales_Fact!N1033:N1033</xm:f>
              <xm:sqref>N1033</xm:sqref>
            </x14:sparkline>
            <x14:sparkline>
              <xm:f>Sales_Fact!N1034:N1034</xm:f>
              <xm:sqref>N1034</xm:sqref>
            </x14:sparkline>
            <x14:sparkline>
              <xm:f>Sales_Fact!N1035:N1035</xm:f>
              <xm:sqref>N1035</xm:sqref>
            </x14:sparkline>
            <x14:sparkline>
              <xm:f>Sales_Fact!N1036:N1036</xm:f>
              <xm:sqref>N1036</xm:sqref>
            </x14:sparkline>
            <x14:sparkline>
              <xm:f>Sales_Fact!N1037:N1037</xm:f>
              <xm:sqref>N1037</xm:sqref>
            </x14:sparkline>
            <x14:sparkline>
              <xm:f>Sales_Fact!N1038:N1038</xm:f>
              <xm:sqref>N1038</xm:sqref>
            </x14:sparkline>
            <x14:sparkline>
              <xm:f>Sales_Fact!N1039:N1039</xm:f>
              <xm:sqref>N1039</xm:sqref>
            </x14:sparkline>
            <x14:sparkline>
              <xm:f>Sales_Fact!N1040:N1040</xm:f>
              <xm:sqref>N1040</xm:sqref>
            </x14:sparkline>
            <x14:sparkline>
              <xm:f>Sales_Fact!N1041:N1041</xm:f>
              <xm:sqref>N1041</xm:sqref>
            </x14:sparkline>
            <x14:sparkline>
              <xm:f>Sales_Fact!N1042:N1042</xm:f>
              <xm:sqref>N1042</xm:sqref>
            </x14:sparkline>
            <x14:sparkline>
              <xm:f>Sales_Fact!N1043:N1043</xm:f>
              <xm:sqref>N1043</xm:sqref>
            </x14:sparkline>
            <x14:sparkline>
              <xm:f>Sales_Fact!N1044:N1044</xm:f>
              <xm:sqref>N1044</xm:sqref>
            </x14:sparkline>
            <x14:sparkline>
              <xm:f>Sales_Fact!N1045:N1045</xm:f>
              <xm:sqref>N1045</xm:sqref>
            </x14:sparkline>
            <x14:sparkline>
              <xm:f>Sales_Fact!N1046:N1046</xm:f>
              <xm:sqref>N1046</xm:sqref>
            </x14:sparkline>
            <x14:sparkline>
              <xm:f>Sales_Fact!N1047:N1047</xm:f>
              <xm:sqref>N1047</xm:sqref>
            </x14:sparkline>
            <x14:sparkline>
              <xm:f>Sales_Fact!N1048:N1048</xm:f>
              <xm:sqref>N1048</xm:sqref>
            </x14:sparkline>
            <x14:sparkline>
              <xm:f>Sales_Fact!N1049:N1049</xm:f>
              <xm:sqref>N1049</xm:sqref>
            </x14:sparkline>
            <x14:sparkline>
              <xm:f>Sales_Fact!N1050:N1050</xm:f>
              <xm:sqref>N1050</xm:sqref>
            </x14:sparkline>
            <x14:sparkline>
              <xm:f>Sales_Fact!N1051:N1051</xm:f>
              <xm:sqref>N1051</xm:sqref>
            </x14:sparkline>
            <x14:sparkline>
              <xm:f>Sales_Fact!N1052:N1052</xm:f>
              <xm:sqref>N1052</xm:sqref>
            </x14:sparkline>
            <x14:sparkline>
              <xm:f>Sales_Fact!N1053:N1053</xm:f>
              <xm:sqref>N1053</xm:sqref>
            </x14:sparkline>
            <x14:sparkline>
              <xm:f>Sales_Fact!N1054:N1054</xm:f>
              <xm:sqref>N1054</xm:sqref>
            </x14:sparkline>
            <x14:sparkline>
              <xm:f>Sales_Fact!N1055:N1055</xm:f>
              <xm:sqref>N1055</xm:sqref>
            </x14:sparkline>
            <x14:sparkline>
              <xm:f>Sales_Fact!N1056:N1056</xm:f>
              <xm:sqref>N1056</xm:sqref>
            </x14:sparkline>
            <x14:sparkline>
              <xm:f>Sales_Fact!N1057:N1057</xm:f>
              <xm:sqref>N1057</xm:sqref>
            </x14:sparkline>
            <x14:sparkline>
              <xm:f>Sales_Fact!N1058:N1058</xm:f>
              <xm:sqref>N1058</xm:sqref>
            </x14:sparkline>
            <x14:sparkline>
              <xm:f>Sales_Fact!N1059:N1059</xm:f>
              <xm:sqref>N1059</xm:sqref>
            </x14:sparkline>
            <x14:sparkline>
              <xm:f>Sales_Fact!N1060:N1060</xm:f>
              <xm:sqref>N1060</xm:sqref>
            </x14:sparkline>
            <x14:sparkline>
              <xm:f>Sales_Fact!N1061:N1061</xm:f>
              <xm:sqref>N1061</xm:sqref>
            </x14:sparkline>
            <x14:sparkline>
              <xm:f>Sales_Fact!N1062:N1062</xm:f>
              <xm:sqref>N1062</xm:sqref>
            </x14:sparkline>
            <x14:sparkline>
              <xm:f>Sales_Fact!N1063:N1063</xm:f>
              <xm:sqref>N1063</xm:sqref>
            </x14:sparkline>
            <x14:sparkline>
              <xm:f>Sales_Fact!N1064:N1064</xm:f>
              <xm:sqref>N1064</xm:sqref>
            </x14:sparkline>
            <x14:sparkline>
              <xm:f>Sales_Fact!N1065:N1065</xm:f>
              <xm:sqref>N1065</xm:sqref>
            </x14:sparkline>
            <x14:sparkline>
              <xm:f>Sales_Fact!N1066:N1066</xm:f>
              <xm:sqref>N1066</xm:sqref>
            </x14:sparkline>
            <x14:sparkline>
              <xm:f>Sales_Fact!N1067:N1067</xm:f>
              <xm:sqref>N1067</xm:sqref>
            </x14:sparkline>
            <x14:sparkline>
              <xm:f>Sales_Fact!N1068:N1068</xm:f>
              <xm:sqref>N1068</xm:sqref>
            </x14:sparkline>
            <x14:sparkline>
              <xm:f>Sales_Fact!N1069:N1069</xm:f>
              <xm:sqref>N1069</xm:sqref>
            </x14:sparkline>
            <x14:sparkline>
              <xm:f>Sales_Fact!N1070:N1070</xm:f>
              <xm:sqref>N1070</xm:sqref>
            </x14:sparkline>
            <x14:sparkline>
              <xm:f>Sales_Fact!N1071:N1071</xm:f>
              <xm:sqref>N1071</xm:sqref>
            </x14:sparkline>
            <x14:sparkline>
              <xm:f>Sales_Fact!N1072:N1072</xm:f>
              <xm:sqref>N1072</xm:sqref>
            </x14:sparkline>
            <x14:sparkline>
              <xm:f>Sales_Fact!N1073:N1073</xm:f>
              <xm:sqref>N1073</xm:sqref>
            </x14:sparkline>
            <x14:sparkline>
              <xm:f>Sales_Fact!N1074:N1074</xm:f>
              <xm:sqref>N1074</xm:sqref>
            </x14:sparkline>
            <x14:sparkline>
              <xm:f>Sales_Fact!N1075:N1075</xm:f>
              <xm:sqref>N1075</xm:sqref>
            </x14:sparkline>
            <x14:sparkline>
              <xm:f>Sales_Fact!N1076:N1076</xm:f>
              <xm:sqref>N1076</xm:sqref>
            </x14:sparkline>
            <x14:sparkline>
              <xm:f>Sales_Fact!N1077:N1077</xm:f>
              <xm:sqref>N1077</xm:sqref>
            </x14:sparkline>
            <x14:sparkline>
              <xm:f>Sales_Fact!N1078:N1078</xm:f>
              <xm:sqref>N1078</xm:sqref>
            </x14:sparkline>
            <x14:sparkline>
              <xm:f>Sales_Fact!N1079:N1079</xm:f>
              <xm:sqref>N1079</xm:sqref>
            </x14:sparkline>
            <x14:sparkline>
              <xm:f>Sales_Fact!N1080:N1080</xm:f>
              <xm:sqref>N1080</xm:sqref>
            </x14:sparkline>
            <x14:sparkline>
              <xm:f>Sales_Fact!N1081:N1081</xm:f>
              <xm:sqref>N1081</xm:sqref>
            </x14:sparkline>
            <x14:sparkline>
              <xm:f>Sales_Fact!N1082:N1082</xm:f>
              <xm:sqref>N1082</xm:sqref>
            </x14:sparkline>
            <x14:sparkline>
              <xm:f>Sales_Fact!N1083:N1083</xm:f>
              <xm:sqref>N1083</xm:sqref>
            </x14:sparkline>
            <x14:sparkline>
              <xm:f>Sales_Fact!N1084:N1084</xm:f>
              <xm:sqref>N1084</xm:sqref>
            </x14:sparkline>
            <x14:sparkline>
              <xm:f>Sales_Fact!N1085:N1085</xm:f>
              <xm:sqref>N1085</xm:sqref>
            </x14:sparkline>
            <x14:sparkline>
              <xm:f>Sales_Fact!N1086:N1086</xm:f>
              <xm:sqref>N1086</xm:sqref>
            </x14:sparkline>
            <x14:sparkline>
              <xm:f>Sales_Fact!N1087:N1087</xm:f>
              <xm:sqref>N1087</xm:sqref>
            </x14:sparkline>
            <x14:sparkline>
              <xm:f>Sales_Fact!N1088:N1088</xm:f>
              <xm:sqref>N1088</xm:sqref>
            </x14:sparkline>
            <x14:sparkline>
              <xm:f>Sales_Fact!N1089:N1089</xm:f>
              <xm:sqref>N1089</xm:sqref>
            </x14:sparkline>
            <x14:sparkline>
              <xm:f>Sales_Fact!N1090:N1090</xm:f>
              <xm:sqref>N1090</xm:sqref>
            </x14:sparkline>
            <x14:sparkline>
              <xm:f>Sales_Fact!N1091:N1091</xm:f>
              <xm:sqref>N1091</xm:sqref>
            </x14:sparkline>
            <x14:sparkline>
              <xm:f>Sales_Fact!N1092:N1092</xm:f>
              <xm:sqref>N1092</xm:sqref>
            </x14:sparkline>
            <x14:sparkline>
              <xm:f>Sales_Fact!N1093:N1093</xm:f>
              <xm:sqref>N1093</xm:sqref>
            </x14:sparkline>
            <x14:sparkline>
              <xm:f>Sales_Fact!N1094:N1094</xm:f>
              <xm:sqref>N1094</xm:sqref>
            </x14:sparkline>
            <x14:sparkline>
              <xm:f>Sales_Fact!N1095:N1095</xm:f>
              <xm:sqref>N1095</xm:sqref>
            </x14:sparkline>
            <x14:sparkline>
              <xm:f>Sales_Fact!N1096:N1096</xm:f>
              <xm:sqref>N1096</xm:sqref>
            </x14:sparkline>
            <x14:sparkline>
              <xm:f>Sales_Fact!N1097:N1097</xm:f>
              <xm:sqref>N1097</xm:sqref>
            </x14:sparkline>
            <x14:sparkline>
              <xm:f>Sales_Fact!N1098:N1098</xm:f>
              <xm:sqref>N1098</xm:sqref>
            </x14:sparkline>
            <x14:sparkline>
              <xm:f>Sales_Fact!N1099:N1099</xm:f>
              <xm:sqref>N1099</xm:sqref>
            </x14:sparkline>
            <x14:sparkline>
              <xm:f>Sales_Fact!N1100:N1100</xm:f>
              <xm:sqref>N1100</xm:sqref>
            </x14:sparkline>
            <x14:sparkline>
              <xm:f>Sales_Fact!N1101:N1101</xm:f>
              <xm:sqref>N1101</xm:sqref>
            </x14:sparkline>
            <x14:sparkline>
              <xm:f>Sales_Fact!N1102:N1102</xm:f>
              <xm:sqref>N1102</xm:sqref>
            </x14:sparkline>
            <x14:sparkline>
              <xm:f>Sales_Fact!N1103:N1103</xm:f>
              <xm:sqref>N1103</xm:sqref>
            </x14:sparkline>
            <x14:sparkline>
              <xm:f>Sales_Fact!N1104:N1104</xm:f>
              <xm:sqref>N1104</xm:sqref>
            </x14:sparkline>
            <x14:sparkline>
              <xm:f>Sales_Fact!N1105:N1105</xm:f>
              <xm:sqref>N1105</xm:sqref>
            </x14:sparkline>
            <x14:sparkline>
              <xm:f>Sales_Fact!N1106:N1106</xm:f>
              <xm:sqref>N1106</xm:sqref>
            </x14:sparkline>
            <x14:sparkline>
              <xm:f>Sales_Fact!N1107:N1107</xm:f>
              <xm:sqref>N1107</xm:sqref>
            </x14:sparkline>
            <x14:sparkline>
              <xm:f>Sales_Fact!N1108:N1108</xm:f>
              <xm:sqref>N1108</xm:sqref>
            </x14:sparkline>
            <x14:sparkline>
              <xm:f>Sales_Fact!N1109:N1109</xm:f>
              <xm:sqref>N1109</xm:sqref>
            </x14:sparkline>
            <x14:sparkline>
              <xm:f>Sales_Fact!N1110:N1110</xm:f>
              <xm:sqref>N1110</xm:sqref>
            </x14:sparkline>
            <x14:sparkline>
              <xm:f>Sales_Fact!N1111:N1111</xm:f>
              <xm:sqref>N1111</xm:sqref>
            </x14:sparkline>
            <x14:sparkline>
              <xm:f>Sales_Fact!N1112:N1112</xm:f>
              <xm:sqref>N1112</xm:sqref>
            </x14:sparkline>
            <x14:sparkline>
              <xm:f>Sales_Fact!N1113:N1113</xm:f>
              <xm:sqref>N1113</xm:sqref>
            </x14:sparkline>
            <x14:sparkline>
              <xm:f>Sales_Fact!N1114:N1114</xm:f>
              <xm:sqref>N1114</xm:sqref>
            </x14:sparkline>
            <x14:sparkline>
              <xm:f>Sales_Fact!N1115:N1115</xm:f>
              <xm:sqref>N1115</xm:sqref>
            </x14:sparkline>
            <x14:sparkline>
              <xm:f>Sales_Fact!N1116:N1116</xm:f>
              <xm:sqref>N1116</xm:sqref>
            </x14:sparkline>
            <x14:sparkline>
              <xm:f>Sales_Fact!N1117:N1117</xm:f>
              <xm:sqref>N1117</xm:sqref>
            </x14:sparkline>
            <x14:sparkline>
              <xm:f>Sales_Fact!N1118:N1118</xm:f>
              <xm:sqref>N1118</xm:sqref>
            </x14:sparkline>
            <x14:sparkline>
              <xm:f>Sales_Fact!N1119:N1119</xm:f>
              <xm:sqref>N1119</xm:sqref>
            </x14:sparkline>
            <x14:sparkline>
              <xm:f>Sales_Fact!N1120:N1120</xm:f>
              <xm:sqref>N1120</xm:sqref>
            </x14:sparkline>
            <x14:sparkline>
              <xm:f>Sales_Fact!N1121:N1121</xm:f>
              <xm:sqref>N1121</xm:sqref>
            </x14:sparkline>
            <x14:sparkline>
              <xm:f>Sales_Fact!N1122:N1122</xm:f>
              <xm:sqref>N1122</xm:sqref>
            </x14:sparkline>
            <x14:sparkline>
              <xm:f>Sales_Fact!N1123:N1123</xm:f>
              <xm:sqref>N1123</xm:sqref>
            </x14:sparkline>
            <x14:sparkline>
              <xm:f>Sales_Fact!N1124:N1124</xm:f>
              <xm:sqref>N1124</xm:sqref>
            </x14:sparkline>
            <x14:sparkline>
              <xm:f>Sales_Fact!N1125:N1125</xm:f>
              <xm:sqref>N1125</xm:sqref>
            </x14:sparkline>
            <x14:sparkline>
              <xm:f>Sales_Fact!N1126:N1126</xm:f>
              <xm:sqref>N1126</xm:sqref>
            </x14:sparkline>
            <x14:sparkline>
              <xm:f>Sales_Fact!N1127:N1127</xm:f>
              <xm:sqref>N1127</xm:sqref>
            </x14:sparkline>
            <x14:sparkline>
              <xm:f>Sales_Fact!N1128:N1128</xm:f>
              <xm:sqref>N1128</xm:sqref>
            </x14:sparkline>
            <x14:sparkline>
              <xm:f>Sales_Fact!N1129:N1129</xm:f>
              <xm:sqref>N1129</xm:sqref>
            </x14:sparkline>
            <x14:sparkline>
              <xm:f>Sales_Fact!N1130:N1130</xm:f>
              <xm:sqref>N1130</xm:sqref>
            </x14:sparkline>
            <x14:sparkline>
              <xm:f>Sales_Fact!N1131:N1131</xm:f>
              <xm:sqref>N1131</xm:sqref>
            </x14:sparkline>
            <x14:sparkline>
              <xm:f>Sales_Fact!N1132:N1132</xm:f>
              <xm:sqref>N1132</xm:sqref>
            </x14:sparkline>
            <x14:sparkline>
              <xm:f>Sales_Fact!N1133:N1133</xm:f>
              <xm:sqref>N1133</xm:sqref>
            </x14:sparkline>
            <x14:sparkline>
              <xm:f>Sales_Fact!N1134:N1134</xm:f>
              <xm:sqref>N1134</xm:sqref>
            </x14:sparkline>
            <x14:sparkline>
              <xm:f>Sales_Fact!N1135:N1135</xm:f>
              <xm:sqref>N1135</xm:sqref>
            </x14:sparkline>
            <x14:sparkline>
              <xm:f>Sales_Fact!N1136:N1136</xm:f>
              <xm:sqref>N1136</xm:sqref>
            </x14:sparkline>
            <x14:sparkline>
              <xm:f>Sales_Fact!N1137:N1137</xm:f>
              <xm:sqref>N1137</xm:sqref>
            </x14:sparkline>
            <x14:sparkline>
              <xm:f>Sales_Fact!N1138:N1138</xm:f>
              <xm:sqref>N1138</xm:sqref>
            </x14:sparkline>
            <x14:sparkline>
              <xm:f>Sales_Fact!N1139:N1139</xm:f>
              <xm:sqref>N1139</xm:sqref>
            </x14:sparkline>
            <x14:sparkline>
              <xm:f>Sales_Fact!N1140:N1140</xm:f>
              <xm:sqref>N1140</xm:sqref>
            </x14:sparkline>
            <x14:sparkline>
              <xm:f>Sales_Fact!N1141:N1141</xm:f>
              <xm:sqref>N1141</xm:sqref>
            </x14:sparkline>
            <x14:sparkline>
              <xm:f>Sales_Fact!N1142:N1142</xm:f>
              <xm:sqref>N1142</xm:sqref>
            </x14:sparkline>
            <x14:sparkline>
              <xm:f>Sales_Fact!N1143:N1143</xm:f>
              <xm:sqref>N1143</xm:sqref>
            </x14:sparkline>
            <x14:sparkline>
              <xm:f>Sales_Fact!N1144:N1144</xm:f>
              <xm:sqref>N1144</xm:sqref>
            </x14:sparkline>
            <x14:sparkline>
              <xm:f>Sales_Fact!N1145:N1145</xm:f>
              <xm:sqref>N1145</xm:sqref>
            </x14:sparkline>
            <x14:sparkline>
              <xm:f>Sales_Fact!N1146:N1146</xm:f>
              <xm:sqref>N1146</xm:sqref>
            </x14:sparkline>
            <x14:sparkline>
              <xm:f>Sales_Fact!N1147:N1147</xm:f>
              <xm:sqref>N1147</xm:sqref>
            </x14:sparkline>
            <x14:sparkline>
              <xm:f>Sales_Fact!N1148:N1148</xm:f>
              <xm:sqref>N1148</xm:sqref>
            </x14:sparkline>
            <x14:sparkline>
              <xm:f>Sales_Fact!N1149:N1149</xm:f>
              <xm:sqref>N1149</xm:sqref>
            </x14:sparkline>
            <x14:sparkline>
              <xm:f>Sales_Fact!N1150:N1150</xm:f>
              <xm:sqref>N1150</xm:sqref>
            </x14:sparkline>
            <x14:sparkline>
              <xm:f>Sales_Fact!N1151:N1151</xm:f>
              <xm:sqref>N1151</xm:sqref>
            </x14:sparkline>
            <x14:sparkline>
              <xm:f>Sales_Fact!N1152:N1152</xm:f>
              <xm:sqref>N1152</xm:sqref>
            </x14:sparkline>
            <x14:sparkline>
              <xm:f>Sales_Fact!N1153:N1153</xm:f>
              <xm:sqref>N1153</xm:sqref>
            </x14:sparkline>
            <x14:sparkline>
              <xm:f>Sales_Fact!N1154:N1154</xm:f>
              <xm:sqref>N1154</xm:sqref>
            </x14:sparkline>
            <x14:sparkline>
              <xm:f>Sales_Fact!N1155:N1155</xm:f>
              <xm:sqref>N1155</xm:sqref>
            </x14:sparkline>
            <x14:sparkline>
              <xm:f>Sales_Fact!N1156:N1156</xm:f>
              <xm:sqref>N1156</xm:sqref>
            </x14:sparkline>
            <x14:sparkline>
              <xm:f>Sales_Fact!N1157:N1157</xm:f>
              <xm:sqref>N1157</xm:sqref>
            </x14:sparkline>
            <x14:sparkline>
              <xm:f>Sales_Fact!N1158:N1158</xm:f>
              <xm:sqref>N1158</xm:sqref>
            </x14:sparkline>
            <x14:sparkline>
              <xm:f>Sales_Fact!N1159:N1159</xm:f>
              <xm:sqref>N1159</xm:sqref>
            </x14:sparkline>
            <x14:sparkline>
              <xm:f>Sales_Fact!N1160:N1160</xm:f>
              <xm:sqref>N1160</xm:sqref>
            </x14:sparkline>
            <x14:sparkline>
              <xm:f>Sales_Fact!N1161:N1161</xm:f>
              <xm:sqref>N1161</xm:sqref>
            </x14:sparkline>
            <x14:sparkline>
              <xm:f>Sales_Fact!N1162:N1162</xm:f>
              <xm:sqref>N1162</xm:sqref>
            </x14:sparkline>
            <x14:sparkline>
              <xm:f>Sales_Fact!N1163:N1163</xm:f>
              <xm:sqref>N1163</xm:sqref>
            </x14:sparkline>
            <x14:sparkline>
              <xm:f>Sales_Fact!N1164:N1164</xm:f>
              <xm:sqref>N1164</xm:sqref>
            </x14:sparkline>
            <x14:sparkline>
              <xm:f>Sales_Fact!N1165:N1165</xm:f>
              <xm:sqref>N1165</xm:sqref>
            </x14:sparkline>
            <x14:sparkline>
              <xm:f>Sales_Fact!N1166:N1166</xm:f>
              <xm:sqref>N1166</xm:sqref>
            </x14:sparkline>
            <x14:sparkline>
              <xm:f>Sales_Fact!N1167:N1167</xm:f>
              <xm:sqref>N1167</xm:sqref>
            </x14:sparkline>
            <x14:sparkline>
              <xm:f>Sales_Fact!N1168:N1168</xm:f>
              <xm:sqref>N1168</xm:sqref>
            </x14:sparkline>
            <x14:sparkline>
              <xm:f>Sales_Fact!N1169:N1169</xm:f>
              <xm:sqref>N1169</xm:sqref>
            </x14:sparkline>
            <x14:sparkline>
              <xm:f>Sales_Fact!N1170:N1170</xm:f>
              <xm:sqref>N1170</xm:sqref>
            </x14:sparkline>
            <x14:sparkline>
              <xm:f>Sales_Fact!N1171:N1171</xm:f>
              <xm:sqref>N1171</xm:sqref>
            </x14:sparkline>
            <x14:sparkline>
              <xm:f>Sales_Fact!N1172:N1172</xm:f>
              <xm:sqref>N1172</xm:sqref>
            </x14:sparkline>
            <x14:sparkline>
              <xm:f>Sales_Fact!N1173:N1173</xm:f>
              <xm:sqref>N1173</xm:sqref>
            </x14:sparkline>
            <x14:sparkline>
              <xm:f>Sales_Fact!N1174:N1174</xm:f>
              <xm:sqref>N1174</xm:sqref>
            </x14:sparkline>
            <x14:sparkline>
              <xm:f>Sales_Fact!N1175:N1175</xm:f>
              <xm:sqref>N1175</xm:sqref>
            </x14:sparkline>
            <x14:sparkline>
              <xm:f>Sales_Fact!N1176:N1176</xm:f>
              <xm:sqref>N1176</xm:sqref>
            </x14:sparkline>
            <x14:sparkline>
              <xm:f>Sales_Fact!N1177:N1177</xm:f>
              <xm:sqref>N1177</xm:sqref>
            </x14:sparkline>
            <x14:sparkline>
              <xm:f>Sales_Fact!N1178:N1178</xm:f>
              <xm:sqref>N1178</xm:sqref>
            </x14:sparkline>
            <x14:sparkline>
              <xm:f>Sales_Fact!N1179:N1179</xm:f>
              <xm:sqref>N1179</xm:sqref>
            </x14:sparkline>
            <x14:sparkline>
              <xm:f>Sales_Fact!N1180:N1180</xm:f>
              <xm:sqref>N1180</xm:sqref>
            </x14:sparkline>
            <x14:sparkline>
              <xm:f>Sales_Fact!N1181:N1181</xm:f>
              <xm:sqref>N1181</xm:sqref>
            </x14:sparkline>
            <x14:sparkline>
              <xm:f>Sales_Fact!N1182:N1182</xm:f>
              <xm:sqref>N1182</xm:sqref>
            </x14:sparkline>
            <x14:sparkline>
              <xm:f>Sales_Fact!N1183:N1183</xm:f>
              <xm:sqref>N1183</xm:sqref>
            </x14:sparkline>
            <x14:sparkline>
              <xm:f>Sales_Fact!N1184:N1184</xm:f>
              <xm:sqref>N1184</xm:sqref>
            </x14:sparkline>
            <x14:sparkline>
              <xm:f>Sales_Fact!N1185:N1185</xm:f>
              <xm:sqref>N1185</xm:sqref>
            </x14:sparkline>
            <x14:sparkline>
              <xm:f>Sales_Fact!N1186:N1186</xm:f>
              <xm:sqref>N1186</xm:sqref>
            </x14:sparkline>
            <x14:sparkline>
              <xm:f>Sales_Fact!N1187:N1187</xm:f>
              <xm:sqref>N1187</xm:sqref>
            </x14:sparkline>
            <x14:sparkline>
              <xm:f>Sales_Fact!N1188:N1188</xm:f>
              <xm:sqref>N1188</xm:sqref>
            </x14:sparkline>
            <x14:sparkline>
              <xm:f>Sales_Fact!N1189:N1189</xm:f>
              <xm:sqref>N1189</xm:sqref>
            </x14:sparkline>
            <x14:sparkline>
              <xm:f>Sales_Fact!N1190:N1190</xm:f>
              <xm:sqref>N1190</xm:sqref>
            </x14:sparkline>
            <x14:sparkline>
              <xm:f>Sales_Fact!N1191:N1191</xm:f>
              <xm:sqref>N1191</xm:sqref>
            </x14:sparkline>
            <x14:sparkline>
              <xm:f>Sales_Fact!N1192:N1192</xm:f>
              <xm:sqref>N1192</xm:sqref>
            </x14:sparkline>
            <x14:sparkline>
              <xm:f>Sales_Fact!N1193:N1193</xm:f>
              <xm:sqref>N1193</xm:sqref>
            </x14:sparkline>
            <x14:sparkline>
              <xm:f>Sales_Fact!N1194:N1194</xm:f>
              <xm:sqref>N1194</xm:sqref>
            </x14:sparkline>
            <x14:sparkline>
              <xm:f>Sales_Fact!N1195:N1195</xm:f>
              <xm:sqref>N1195</xm:sqref>
            </x14:sparkline>
            <x14:sparkline>
              <xm:f>Sales_Fact!N1196:N1196</xm:f>
              <xm:sqref>N1196</xm:sqref>
            </x14:sparkline>
            <x14:sparkline>
              <xm:f>Sales_Fact!N1197:N1197</xm:f>
              <xm:sqref>N1197</xm:sqref>
            </x14:sparkline>
            <x14:sparkline>
              <xm:f>Sales_Fact!N1198:N1198</xm:f>
              <xm:sqref>N1198</xm:sqref>
            </x14:sparkline>
            <x14:sparkline>
              <xm:f>Sales_Fact!N1199:N1199</xm:f>
              <xm:sqref>N1199</xm:sqref>
            </x14:sparkline>
            <x14:sparkline>
              <xm:f>Sales_Fact!N1200:N1200</xm:f>
              <xm:sqref>N1200</xm:sqref>
            </x14:sparkline>
            <x14:sparkline>
              <xm:f>Sales_Fact!N1201:N1201</xm:f>
              <xm:sqref>N1201</xm:sqref>
            </x14:sparkline>
            <x14:sparkline>
              <xm:f>Sales_Fact!N1202:N1202</xm:f>
              <xm:sqref>N1202</xm:sqref>
            </x14:sparkline>
            <x14:sparkline>
              <xm:f>Sales_Fact!N1203:N1203</xm:f>
              <xm:sqref>N1203</xm:sqref>
            </x14:sparkline>
            <x14:sparkline>
              <xm:f>Sales_Fact!N1204:N1204</xm:f>
              <xm:sqref>N1204</xm:sqref>
            </x14:sparkline>
            <x14:sparkline>
              <xm:f>Sales_Fact!N1205:N1205</xm:f>
              <xm:sqref>N1205</xm:sqref>
            </x14:sparkline>
            <x14:sparkline>
              <xm:f>Sales_Fact!N1206:N1206</xm:f>
              <xm:sqref>N1206</xm:sqref>
            </x14:sparkline>
            <x14:sparkline>
              <xm:f>Sales_Fact!N1207:N1207</xm:f>
              <xm:sqref>N1207</xm:sqref>
            </x14:sparkline>
            <x14:sparkline>
              <xm:f>Sales_Fact!N1208:N1208</xm:f>
              <xm:sqref>N1208</xm:sqref>
            </x14:sparkline>
            <x14:sparkline>
              <xm:f>Sales_Fact!N1209:N1209</xm:f>
              <xm:sqref>N1209</xm:sqref>
            </x14:sparkline>
            <x14:sparkline>
              <xm:f>Sales_Fact!N1210:N1210</xm:f>
              <xm:sqref>N1210</xm:sqref>
            </x14:sparkline>
            <x14:sparkline>
              <xm:f>Sales_Fact!N1211:N1211</xm:f>
              <xm:sqref>N1211</xm:sqref>
            </x14:sparkline>
            <x14:sparkline>
              <xm:f>Sales_Fact!N1212:N1212</xm:f>
              <xm:sqref>N1212</xm:sqref>
            </x14:sparkline>
            <x14:sparkline>
              <xm:f>Sales_Fact!N1213:N1213</xm:f>
              <xm:sqref>N1213</xm:sqref>
            </x14:sparkline>
            <x14:sparkline>
              <xm:f>Sales_Fact!N1214:N1214</xm:f>
              <xm:sqref>N1214</xm:sqref>
            </x14:sparkline>
            <x14:sparkline>
              <xm:f>Sales_Fact!N1215:N1215</xm:f>
              <xm:sqref>N1215</xm:sqref>
            </x14:sparkline>
            <x14:sparkline>
              <xm:f>Sales_Fact!N1216:N1216</xm:f>
              <xm:sqref>N1216</xm:sqref>
            </x14:sparkline>
            <x14:sparkline>
              <xm:f>Sales_Fact!N1217:N1217</xm:f>
              <xm:sqref>N1217</xm:sqref>
            </x14:sparkline>
            <x14:sparkline>
              <xm:f>Sales_Fact!N1218:N1218</xm:f>
              <xm:sqref>N1218</xm:sqref>
            </x14:sparkline>
            <x14:sparkline>
              <xm:f>Sales_Fact!N1219:N1219</xm:f>
              <xm:sqref>N1219</xm:sqref>
            </x14:sparkline>
            <x14:sparkline>
              <xm:f>Sales_Fact!N1220:N1220</xm:f>
              <xm:sqref>N1220</xm:sqref>
            </x14:sparkline>
            <x14:sparkline>
              <xm:f>Sales_Fact!N1221:N1221</xm:f>
              <xm:sqref>N1221</xm:sqref>
            </x14:sparkline>
            <x14:sparkline>
              <xm:f>Sales_Fact!N1222:N1222</xm:f>
              <xm:sqref>N1222</xm:sqref>
            </x14:sparkline>
            <x14:sparkline>
              <xm:f>Sales_Fact!N1223:N1223</xm:f>
              <xm:sqref>N1223</xm:sqref>
            </x14:sparkline>
            <x14:sparkline>
              <xm:f>Sales_Fact!N1224:N1224</xm:f>
              <xm:sqref>N1224</xm:sqref>
            </x14:sparkline>
            <x14:sparkline>
              <xm:f>Sales_Fact!N1225:N1225</xm:f>
              <xm:sqref>N1225</xm:sqref>
            </x14:sparkline>
            <x14:sparkline>
              <xm:f>Sales_Fact!N1226:N1226</xm:f>
              <xm:sqref>N1226</xm:sqref>
            </x14:sparkline>
            <x14:sparkline>
              <xm:f>Sales_Fact!N1227:N1227</xm:f>
              <xm:sqref>N1227</xm:sqref>
            </x14:sparkline>
            <x14:sparkline>
              <xm:f>Sales_Fact!N1228:N1228</xm:f>
              <xm:sqref>N1228</xm:sqref>
            </x14:sparkline>
            <x14:sparkline>
              <xm:f>Sales_Fact!N1229:N1229</xm:f>
              <xm:sqref>N1229</xm:sqref>
            </x14:sparkline>
            <x14:sparkline>
              <xm:f>Sales_Fact!N1230:N1230</xm:f>
              <xm:sqref>N1230</xm:sqref>
            </x14:sparkline>
            <x14:sparkline>
              <xm:f>Sales_Fact!N1231:N1231</xm:f>
              <xm:sqref>N1231</xm:sqref>
            </x14:sparkline>
            <x14:sparkline>
              <xm:f>Sales_Fact!N1232:N1232</xm:f>
              <xm:sqref>N1232</xm:sqref>
            </x14:sparkline>
            <x14:sparkline>
              <xm:f>Sales_Fact!N1233:N1233</xm:f>
              <xm:sqref>N1233</xm:sqref>
            </x14:sparkline>
            <x14:sparkline>
              <xm:f>Sales_Fact!N1234:N1234</xm:f>
              <xm:sqref>N1234</xm:sqref>
            </x14:sparkline>
            <x14:sparkline>
              <xm:f>Sales_Fact!N1235:N1235</xm:f>
              <xm:sqref>N1235</xm:sqref>
            </x14:sparkline>
            <x14:sparkline>
              <xm:f>Sales_Fact!N1236:N1236</xm:f>
              <xm:sqref>N1236</xm:sqref>
            </x14:sparkline>
            <x14:sparkline>
              <xm:f>Sales_Fact!N1237:N1237</xm:f>
              <xm:sqref>N1237</xm:sqref>
            </x14:sparkline>
            <x14:sparkline>
              <xm:f>Sales_Fact!N1238:N1238</xm:f>
              <xm:sqref>N1238</xm:sqref>
            </x14:sparkline>
            <x14:sparkline>
              <xm:f>Sales_Fact!N1239:N1239</xm:f>
              <xm:sqref>N1239</xm:sqref>
            </x14:sparkline>
            <x14:sparkline>
              <xm:f>Sales_Fact!N1240:N1240</xm:f>
              <xm:sqref>N1240</xm:sqref>
            </x14:sparkline>
            <x14:sparkline>
              <xm:f>Sales_Fact!N1241:N1241</xm:f>
              <xm:sqref>N1241</xm:sqref>
            </x14:sparkline>
            <x14:sparkline>
              <xm:f>Sales_Fact!N1242:N1242</xm:f>
              <xm:sqref>N1242</xm:sqref>
            </x14:sparkline>
            <x14:sparkline>
              <xm:f>Sales_Fact!N1243:N1243</xm:f>
              <xm:sqref>N1243</xm:sqref>
            </x14:sparkline>
            <x14:sparkline>
              <xm:f>Sales_Fact!N1244:N1244</xm:f>
              <xm:sqref>N1244</xm:sqref>
            </x14:sparkline>
            <x14:sparkline>
              <xm:f>Sales_Fact!N1245:N1245</xm:f>
              <xm:sqref>N1245</xm:sqref>
            </x14:sparkline>
            <x14:sparkline>
              <xm:f>Sales_Fact!N1246:N1246</xm:f>
              <xm:sqref>N1246</xm:sqref>
            </x14:sparkline>
            <x14:sparkline>
              <xm:f>Sales_Fact!N1247:N1247</xm:f>
              <xm:sqref>N1247</xm:sqref>
            </x14:sparkline>
            <x14:sparkline>
              <xm:f>Sales_Fact!N1248:N1248</xm:f>
              <xm:sqref>N1248</xm:sqref>
            </x14:sparkline>
            <x14:sparkline>
              <xm:f>Sales_Fact!N1249:N1249</xm:f>
              <xm:sqref>N1249</xm:sqref>
            </x14:sparkline>
            <x14:sparkline>
              <xm:f>Sales_Fact!N1250:N1250</xm:f>
              <xm:sqref>N1250</xm:sqref>
            </x14:sparkline>
            <x14:sparkline>
              <xm:f>Sales_Fact!N1251:N1251</xm:f>
              <xm:sqref>N1251</xm:sqref>
            </x14:sparkline>
            <x14:sparkline>
              <xm:f>Sales_Fact!N1252:N1252</xm:f>
              <xm:sqref>N1252</xm:sqref>
            </x14:sparkline>
            <x14:sparkline>
              <xm:f>Sales_Fact!N1253:N1253</xm:f>
              <xm:sqref>N1253</xm:sqref>
            </x14:sparkline>
            <x14:sparkline>
              <xm:f>Sales_Fact!N1254:N1254</xm:f>
              <xm:sqref>N1254</xm:sqref>
            </x14:sparkline>
            <x14:sparkline>
              <xm:f>Sales_Fact!N1255:N1255</xm:f>
              <xm:sqref>N1255</xm:sqref>
            </x14:sparkline>
            <x14:sparkline>
              <xm:f>Sales_Fact!N1256:N1256</xm:f>
              <xm:sqref>N1256</xm:sqref>
            </x14:sparkline>
            <x14:sparkline>
              <xm:f>Sales_Fact!N1257:N1257</xm:f>
              <xm:sqref>N1257</xm:sqref>
            </x14:sparkline>
            <x14:sparkline>
              <xm:f>Sales_Fact!N1258:N1258</xm:f>
              <xm:sqref>N1258</xm:sqref>
            </x14:sparkline>
            <x14:sparkline>
              <xm:f>Sales_Fact!N1259:N1259</xm:f>
              <xm:sqref>N1259</xm:sqref>
            </x14:sparkline>
            <x14:sparkline>
              <xm:f>Sales_Fact!N1260:N1260</xm:f>
              <xm:sqref>N1260</xm:sqref>
            </x14:sparkline>
            <x14:sparkline>
              <xm:f>Sales_Fact!N1261:N1261</xm:f>
              <xm:sqref>N1261</xm:sqref>
            </x14:sparkline>
            <x14:sparkline>
              <xm:f>Sales_Fact!N1262:N1262</xm:f>
              <xm:sqref>N1262</xm:sqref>
            </x14:sparkline>
            <x14:sparkline>
              <xm:f>Sales_Fact!N1263:N1263</xm:f>
              <xm:sqref>N1263</xm:sqref>
            </x14:sparkline>
            <x14:sparkline>
              <xm:f>Sales_Fact!N1264:N1264</xm:f>
              <xm:sqref>N1264</xm:sqref>
            </x14:sparkline>
            <x14:sparkline>
              <xm:f>Sales_Fact!N1265:N1265</xm:f>
              <xm:sqref>N1265</xm:sqref>
            </x14:sparkline>
            <x14:sparkline>
              <xm:f>Sales_Fact!N1266:N1266</xm:f>
              <xm:sqref>N1266</xm:sqref>
            </x14:sparkline>
            <x14:sparkline>
              <xm:f>Sales_Fact!N1267:N1267</xm:f>
              <xm:sqref>N1267</xm:sqref>
            </x14:sparkline>
            <x14:sparkline>
              <xm:f>Sales_Fact!N1268:N1268</xm:f>
              <xm:sqref>N1268</xm:sqref>
            </x14:sparkline>
            <x14:sparkline>
              <xm:f>Sales_Fact!N1269:N1269</xm:f>
              <xm:sqref>N1269</xm:sqref>
            </x14:sparkline>
            <x14:sparkline>
              <xm:f>Sales_Fact!N1270:N1270</xm:f>
              <xm:sqref>N1270</xm:sqref>
            </x14:sparkline>
            <x14:sparkline>
              <xm:f>Sales_Fact!N1271:N1271</xm:f>
              <xm:sqref>N1271</xm:sqref>
            </x14:sparkline>
            <x14:sparkline>
              <xm:f>Sales_Fact!N1272:N1272</xm:f>
              <xm:sqref>N1272</xm:sqref>
            </x14:sparkline>
            <x14:sparkline>
              <xm:f>Sales_Fact!N1273:N1273</xm:f>
              <xm:sqref>N1273</xm:sqref>
            </x14:sparkline>
            <x14:sparkline>
              <xm:f>Sales_Fact!N1274:N1274</xm:f>
              <xm:sqref>N1274</xm:sqref>
            </x14:sparkline>
            <x14:sparkline>
              <xm:f>Sales_Fact!N1275:N1275</xm:f>
              <xm:sqref>N1275</xm:sqref>
            </x14:sparkline>
            <x14:sparkline>
              <xm:f>Sales_Fact!N1276:N1276</xm:f>
              <xm:sqref>N1276</xm:sqref>
            </x14:sparkline>
            <x14:sparkline>
              <xm:f>Sales_Fact!N1277:N1277</xm:f>
              <xm:sqref>N1277</xm:sqref>
            </x14:sparkline>
            <x14:sparkline>
              <xm:f>Sales_Fact!N1278:N1278</xm:f>
              <xm:sqref>N1278</xm:sqref>
            </x14:sparkline>
            <x14:sparkline>
              <xm:f>Sales_Fact!N1279:N1279</xm:f>
              <xm:sqref>N1279</xm:sqref>
            </x14:sparkline>
            <x14:sparkline>
              <xm:f>Sales_Fact!N1280:N1280</xm:f>
              <xm:sqref>N1280</xm:sqref>
            </x14:sparkline>
            <x14:sparkline>
              <xm:f>Sales_Fact!N1281:N1281</xm:f>
              <xm:sqref>N1281</xm:sqref>
            </x14:sparkline>
            <x14:sparkline>
              <xm:f>Sales_Fact!N1282:N1282</xm:f>
              <xm:sqref>N1282</xm:sqref>
            </x14:sparkline>
            <x14:sparkline>
              <xm:f>Sales_Fact!N1283:N1283</xm:f>
              <xm:sqref>N1283</xm:sqref>
            </x14:sparkline>
            <x14:sparkline>
              <xm:f>Sales_Fact!N1284:N1284</xm:f>
              <xm:sqref>N1284</xm:sqref>
            </x14:sparkline>
            <x14:sparkline>
              <xm:f>Sales_Fact!N1285:N1285</xm:f>
              <xm:sqref>N1285</xm:sqref>
            </x14:sparkline>
            <x14:sparkline>
              <xm:f>Sales_Fact!N1286:N1286</xm:f>
              <xm:sqref>N1286</xm:sqref>
            </x14:sparkline>
            <x14:sparkline>
              <xm:f>Sales_Fact!N1287:N1287</xm:f>
              <xm:sqref>N1287</xm:sqref>
            </x14:sparkline>
            <x14:sparkline>
              <xm:f>Sales_Fact!N1288:N1288</xm:f>
              <xm:sqref>N1288</xm:sqref>
            </x14:sparkline>
            <x14:sparkline>
              <xm:f>Sales_Fact!N1289:N1289</xm:f>
              <xm:sqref>N1289</xm:sqref>
            </x14:sparkline>
            <x14:sparkline>
              <xm:f>Sales_Fact!N1290:N1290</xm:f>
              <xm:sqref>N1290</xm:sqref>
            </x14:sparkline>
            <x14:sparkline>
              <xm:f>Sales_Fact!N1291:N1291</xm:f>
              <xm:sqref>N1291</xm:sqref>
            </x14:sparkline>
            <x14:sparkline>
              <xm:f>Sales_Fact!N1292:N1292</xm:f>
              <xm:sqref>N1292</xm:sqref>
            </x14:sparkline>
            <x14:sparkline>
              <xm:f>Sales_Fact!N1293:N1293</xm:f>
              <xm:sqref>N1293</xm:sqref>
            </x14:sparkline>
            <x14:sparkline>
              <xm:f>Sales_Fact!N1294:N1294</xm:f>
              <xm:sqref>N1294</xm:sqref>
            </x14:sparkline>
            <x14:sparkline>
              <xm:f>Sales_Fact!N1295:N1295</xm:f>
              <xm:sqref>N1295</xm:sqref>
            </x14:sparkline>
            <x14:sparkline>
              <xm:f>Sales_Fact!N1296:N1296</xm:f>
              <xm:sqref>N1296</xm:sqref>
            </x14:sparkline>
            <x14:sparkline>
              <xm:f>Sales_Fact!N1297:N1297</xm:f>
              <xm:sqref>N1297</xm:sqref>
            </x14:sparkline>
            <x14:sparkline>
              <xm:f>Sales_Fact!N1298:N1298</xm:f>
              <xm:sqref>N1298</xm:sqref>
            </x14:sparkline>
            <x14:sparkline>
              <xm:f>Sales_Fact!N1299:N1299</xm:f>
              <xm:sqref>N1299</xm:sqref>
            </x14:sparkline>
            <x14:sparkline>
              <xm:f>Sales_Fact!N1300:N1300</xm:f>
              <xm:sqref>N1300</xm:sqref>
            </x14:sparkline>
            <x14:sparkline>
              <xm:f>Sales_Fact!N1301:N1301</xm:f>
              <xm:sqref>N1301</xm:sqref>
            </x14:sparkline>
            <x14:sparkline>
              <xm:f>Sales_Fact!N1302:N1302</xm:f>
              <xm:sqref>N1302</xm:sqref>
            </x14:sparkline>
            <x14:sparkline>
              <xm:f>Sales_Fact!N1303:N1303</xm:f>
              <xm:sqref>N1303</xm:sqref>
            </x14:sparkline>
            <x14:sparkline>
              <xm:f>Sales_Fact!N1304:N1304</xm:f>
              <xm:sqref>N1304</xm:sqref>
            </x14:sparkline>
            <x14:sparkline>
              <xm:f>Sales_Fact!N1305:N1305</xm:f>
              <xm:sqref>N1305</xm:sqref>
            </x14:sparkline>
            <x14:sparkline>
              <xm:f>Sales_Fact!N1306:N1306</xm:f>
              <xm:sqref>N1306</xm:sqref>
            </x14:sparkline>
            <x14:sparkline>
              <xm:f>Sales_Fact!N1307:N1307</xm:f>
              <xm:sqref>N1307</xm:sqref>
            </x14:sparkline>
            <x14:sparkline>
              <xm:f>Sales_Fact!N1308:N1308</xm:f>
              <xm:sqref>N1308</xm:sqref>
            </x14:sparkline>
            <x14:sparkline>
              <xm:f>Sales_Fact!N1309:N1309</xm:f>
              <xm:sqref>N1309</xm:sqref>
            </x14:sparkline>
            <x14:sparkline>
              <xm:f>Sales_Fact!N1310:N1310</xm:f>
              <xm:sqref>N1310</xm:sqref>
            </x14:sparkline>
            <x14:sparkline>
              <xm:f>Sales_Fact!N1311:N1311</xm:f>
              <xm:sqref>N1311</xm:sqref>
            </x14:sparkline>
            <x14:sparkline>
              <xm:f>Sales_Fact!N1312:N1312</xm:f>
              <xm:sqref>N1312</xm:sqref>
            </x14:sparkline>
            <x14:sparkline>
              <xm:f>Sales_Fact!N1313:N1313</xm:f>
              <xm:sqref>N1313</xm:sqref>
            </x14:sparkline>
            <x14:sparkline>
              <xm:f>Sales_Fact!N1314:N1314</xm:f>
              <xm:sqref>N1314</xm:sqref>
            </x14:sparkline>
            <x14:sparkline>
              <xm:f>Sales_Fact!N1315:N1315</xm:f>
              <xm:sqref>N1315</xm:sqref>
            </x14:sparkline>
            <x14:sparkline>
              <xm:f>Sales_Fact!N1316:N1316</xm:f>
              <xm:sqref>N1316</xm:sqref>
            </x14:sparkline>
            <x14:sparkline>
              <xm:f>Sales_Fact!N1317:N1317</xm:f>
              <xm:sqref>N1317</xm:sqref>
            </x14:sparkline>
            <x14:sparkline>
              <xm:f>Sales_Fact!N1318:N1318</xm:f>
              <xm:sqref>N1318</xm:sqref>
            </x14:sparkline>
            <x14:sparkline>
              <xm:f>Sales_Fact!N1319:N1319</xm:f>
              <xm:sqref>N1319</xm:sqref>
            </x14:sparkline>
            <x14:sparkline>
              <xm:f>Sales_Fact!N1320:N1320</xm:f>
              <xm:sqref>N1320</xm:sqref>
            </x14:sparkline>
            <x14:sparkline>
              <xm:f>Sales_Fact!N1321:N1321</xm:f>
              <xm:sqref>N1321</xm:sqref>
            </x14:sparkline>
            <x14:sparkline>
              <xm:f>Sales_Fact!N1322:N1322</xm:f>
              <xm:sqref>N1322</xm:sqref>
            </x14:sparkline>
            <x14:sparkline>
              <xm:f>Sales_Fact!N1323:N1323</xm:f>
              <xm:sqref>N1323</xm:sqref>
            </x14:sparkline>
            <x14:sparkline>
              <xm:f>Sales_Fact!N1324:N1324</xm:f>
              <xm:sqref>N1324</xm:sqref>
            </x14:sparkline>
            <x14:sparkline>
              <xm:f>Sales_Fact!N1325:N1325</xm:f>
              <xm:sqref>N1325</xm:sqref>
            </x14:sparkline>
            <x14:sparkline>
              <xm:f>Sales_Fact!N1326:N1326</xm:f>
              <xm:sqref>N1326</xm:sqref>
            </x14:sparkline>
            <x14:sparkline>
              <xm:f>Sales_Fact!N1327:N1327</xm:f>
              <xm:sqref>N1327</xm:sqref>
            </x14:sparkline>
            <x14:sparkline>
              <xm:f>Sales_Fact!N1328:N1328</xm:f>
              <xm:sqref>N1328</xm:sqref>
            </x14:sparkline>
            <x14:sparkline>
              <xm:f>Sales_Fact!N1329:N1329</xm:f>
              <xm:sqref>N1329</xm:sqref>
            </x14:sparkline>
            <x14:sparkline>
              <xm:f>Sales_Fact!N1330:N1330</xm:f>
              <xm:sqref>N1330</xm:sqref>
            </x14:sparkline>
            <x14:sparkline>
              <xm:f>Sales_Fact!N1331:N1331</xm:f>
              <xm:sqref>N1331</xm:sqref>
            </x14:sparkline>
            <x14:sparkline>
              <xm:f>Sales_Fact!N1332:N1332</xm:f>
              <xm:sqref>N1332</xm:sqref>
            </x14:sparkline>
            <x14:sparkline>
              <xm:f>Sales_Fact!N1333:N1333</xm:f>
              <xm:sqref>N1333</xm:sqref>
            </x14:sparkline>
            <x14:sparkline>
              <xm:f>Sales_Fact!N1334:N1334</xm:f>
              <xm:sqref>N1334</xm:sqref>
            </x14:sparkline>
            <x14:sparkline>
              <xm:f>Sales_Fact!N1335:N1335</xm:f>
              <xm:sqref>N1335</xm:sqref>
            </x14:sparkline>
            <x14:sparkline>
              <xm:f>Sales_Fact!N1336:N1336</xm:f>
              <xm:sqref>N1336</xm:sqref>
            </x14:sparkline>
            <x14:sparkline>
              <xm:f>Sales_Fact!N1337:N1337</xm:f>
              <xm:sqref>N1337</xm:sqref>
            </x14:sparkline>
            <x14:sparkline>
              <xm:f>Sales_Fact!N1338:N1338</xm:f>
              <xm:sqref>N1338</xm:sqref>
            </x14:sparkline>
            <x14:sparkline>
              <xm:f>Sales_Fact!N1339:N1339</xm:f>
              <xm:sqref>N1339</xm:sqref>
            </x14:sparkline>
            <x14:sparkline>
              <xm:f>Sales_Fact!N1340:N1340</xm:f>
              <xm:sqref>N1340</xm:sqref>
            </x14:sparkline>
            <x14:sparkline>
              <xm:f>Sales_Fact!N1341:N1341</xm:f>
              <xm:sqref>N1341</xm:sqref>
            </x14:sparkline>
            <x14:sparkline>
              <xm:f>Sales_Fact!N1342:N1342</xm:f>
              <xm:sqref>N1342</xm:sqref>
            </x14:sparkline>
            <x14:sparkline>
              <xm:f>Sales_Fact!N1343:N1343</xm:f>
              <xm:sqref>N1343</xm:sqref>
            </x14:sparkline>
            <x14:sparkline>
              <xm:f>Sales_Fact!N1344:N1344</xm:f>
              <xm:sqref>N1344</xm:sqref>
            </x14:sparkline>
            <x14:sparkline>
              <xm:f>Sales_Fact!N1345:N1345</xm:f>
              <xm:sqref>N1345</xm:sqref>
            </x14:sparkline>
            <x14:sparkline>
              <xm:f>Sales_Fact!N1346:N1346</xm:f>
              <xm:sqref>N1346</xm:sqref>
            </x14:sparkline>
            <x14:sparkline>
              <xm:f>Sales_Fact!N1347:N1347</xm:f>
              <xm:sqref>N1347</xm:sqref>
            </x14:sparkline>
            <x14:sparkline>
              <xm:f>Sales_Fact!N1348:N1348</xm:f>
              <xm:sqref>N1348</xm:sqref>
            </x14:sparkline>
            <x14:sparkline>
              <xm:f>Sales_Fact!N1349:N1349</xm:f>
              <xm:sqref>N1349</xm:sqref>
            </x14:sparkline>
            <x14:sparkline>
              <xm:f>Sales_Fact!N1350:N1350</xm:f>
              <xm:sqref>N1350</xm:sqref>
            </x14:sparkline>
            <x14:sparkline>
              <xm:f>Sales_Fact!N1351:N1351</xm:f>
              <xm:sqref>N1351</xm:sqref>
            </x14:sparkline>
            <x14:sparkline>
              <xm:f>Sales_Fact!N1352:N1352</xm:f>
              <xm:sqref>N1352</xm:sqref>
            </x14:sparkline>
            <x14:sparkline>
              <xm:f>Sales_Fact!N1353:N1353</xm:f>
              <xm:sqref>N1353</xm:sqref>
            </x14:sparkline>
            <x14:sparkline>
              <xm:f>Sales_Fact!N1354:N1354</xm:f>
              <xm:sqref>N1354</xm:sqref>
            </x14:sparkline>
            <x14:sparkline>
              <xm:f>Sales_Fact!N1355:N1355</xm:f>
              <xm:sqref>N1355</xm:sqref>
            </x14:sparkline>
            <x14:sparkline>
              <xm:f>Sales_Fact!N1356:N1356</xm:f>
              <xm:sqref>N1356</xm:sqref>
            </x14:sparkline>
            <x14:sparkline>
              <xm:f>Sales_Fact!N1357:N1357</xm:f>
              <xm:sqref>N1357</xm:sqref>
            </x14:sparkline>
            <x14:sparkline>
              <xm:f>Sales_Fact!N1358:N1358</xm:f>
              <xm:sqref>N1358</xm:sqref>
            </x14:sparkline>
            <x14:sparkline>
              <xm:f>Sales_Fact!N1359:N1359</xm:f>
              <xm:sqref>N1359</xm:sqref>
            </x14:sparkline>
            <x14:sparkline>
              <xm:f>Sales_Fact!N1360:N1360</xm:f>
              <xm:sqref>N1360</xm:sqref>
            </x14:sparkline>
            <x14:sparkline>
              <xm:f>Sales_Fact!N1361:N1361</xm:f>
              <xm:sqref>N1361</xm:sqref>
            </x14:sparkline>
            <x14:sparkline>
              <xm:f>Sales_Fact!N1362:N1362</xm:f>
              <xm:sqref>N1362</xm:sqref>
            </x14:sparkline>
            <x14:sparkline>
              <xm:f>Sales_Fact!N1363:N1363</xm:f>
              <xm:sqref>N1363</xm:sqref>
            </x14:sparkline>
            <x14:sparkline>
              <xm:f>Sales_Fact!N1364:N1364</xm:f>
              <xm:sqref>N1364</xm:sqref>
            </x14:sparkline>
            <x14:sparkline>
              <xm:f>Sales_Fact!N1365:N1365</xm:f>
              <xm:sqref>N1365</xm:sqref>
            </x14:sparkline>
            <x14:sparkline>
              <xm:f>Sales_Fact!N1366:N1366</xm:f>
              <xm:sqref>N1366</xm:sqref>
            </x14:sparkline>
            <x14:sparkline>
              <xm:f>Sales_Fact!N1367:N1367</xm:f>
              <xm:sqref>N1367</xm:sqref>
            </x14:sparkline>
            <x14:sparkline>
              <xm:f>Sales_Fact!N1368:N1368</xm:f>
              <xm:sqref>N1368</xm:sqref>
            </x14:sparkline>
            <x14:sparkline>
              <xm:f>Sales_Fact!N1369:N1369</xm:f>
              <xm:sqref>N1369</xm:sqref>
            </x14:sparkline>
            <x14:sparkline>
              <xm:f>Sales_Fact!N1370:N1370</xm:f>
              <xm:sqref>N1370</xm:sqref>
            </x14:sparkline>
            <x14:sparkline>
              <xm:f>Sales_Fact!N1371:N1371</xm:f>
              <xm:sqref>N1371</xm:sqref>
            </x14:sparkline>
            <x14:sparkline>
              <xm:f>Sales_Fact!N1372:N1372</xm:f>
              <xm:sqref>N1372</xm:sqref>
            </x14:sparkline>
            <x14:sparkline>
              <xm:f>Sales_Fact!N1373:N1373</xm:f>
              <xm:sqref>N1373</xm:sqref>
            </x14:sparkline>
            <x14:sparkline>
              <xm:f>Sales_Fact!N1374:N1374</xm:f>
              <xm:sqref>N1374</xm:sqref>
            </x14:sparkline>
            <x14:sparkline>
              <xm:f>Sales_Fact!N1375:N1375</xm:f>
              <xm:sqref>N1375</xm:sqref>
            </x14:sparkline>
            <x14:sparkline>
              <xm:f>Sales_Fact!N1376:N1376</xm:f>
              <xm:sqref>N1376</xm:sqref>
            </x14:sparkline>
            <x14:sparkline>
              <xm:f>Sales_Fact!N1377:N1377</xm:f>
              <xm:sqref>N1377</xm:sqref>
            </x14:sparkline>
            <x14:sparkline>
              <xm:f>Sales_Fact!N1378:N1378</xm:f>
              <xm:sqref>N1378</xm:sqref>
            </x14:sparkline>
            <x14:sparkline>
              <xm:f>Sales_Fact!N1379:N1379</xm:f>
              <xm:sqref>N1379</xm:sqref>
            </x14:sparkline>
            <x14:sparkline>
              <xm:f>Sales_Fact!N1380:N1380</xm:f>
              <xm:sqref>N1380</xm:sqref>
            </x14:sparkline>
            <x14:sparkline>
              <xm:f>Sales_Fact!N1381:N1381</xm:f>
              <xm:sqref>N1381</xm:sqref>
            </x14:sparkline>
            <x14:sparkline>
              <xm:f>Sales_Fact!N1382:N1382</xm:f>
              <xm:sqref>N1382</xm:sqref>
            </x14:sparkline>
            <x14:sparkline>
              <xm:f>Sales_Fact!N1383:N1383</xm:f>
              <xm:sqref>N1383</xm:sqref>
            </x14:sparkline>
            <x14:sparkline>
              <xm:f>Sales_Fact!N1384:N1384</xm:f>
              <xm:sqref>N1384</xm:sqref>
            </x14:sparkline>
            <x14:sparkline>
              <xm:f>Sales_Fact!N1385:N1385</xm:f>
              <xm:sqref>N1385</xm:sqref>
            </x14:sparkline>
            <x14:sparkline>
              <xm:f>Sales_Fact!N1386:N1386</xm:f>
              <xm:sqref>N1386</xm:sqref>
            </x14:sparkline>
            <x14:sparkline>
              <xm:f>Sales_Fact!N1387:N1387</xm:f>
              <xm:sqref>N1387</xm:sqref>
            </x14:sparkline>
            <x14:sparkline>
              <xm:f>Sales_Fact!N1388:N1388</xm:f>
              <xm:sqref>N1388</xm:sqref>
            </x14:sparkline>
            <x14:sparkline>
              <xm:f>Sales_Fact!N1389:N1389</xm:f>
              <xm:sqref>N1389</xm:sqref>
            </x14:sparkline>
            <x14:sparkline>
              <xm:f>Sales_Fact!N1390:N1390</xm:f>
              <xm:sqref>N1390</xm:sqref>
            </x14:sparkline>
            <x14:sparkline>
              <xm:f>Sales_Fact!N1391:N1391</xm:f>
              <xm:sqref>N1391</xm:sqref>
            </x14:sparkline>
            <x14:sparkline>
              <xm:f>Sales_Fact!N1392:N1392</xm:f>
              <xm:sqref>N1392</xm:sqref>
            </x14:sparkline>
            <x14:sparkline>
              <xm:f>Sales_Fact!N1393:N1393</xm:f>
              <xm:sqref>N1393</xm:sqref>
            </x14:sparkline>
            <x14:sparkline>
              <xm:f>Sales_Fact!N1394:N1394</xm:f>
              <xm:sqref>N1394</xm:sqref>
            </x14:sparkline>
            <x14:sparkline>
              <xm:f>Sales_Fact!N1395:N1395</xm:f>
              <xm:sqref>N1395</xm:sqref>
            </x14:sparkline>
            <x14:sparkline>
              <xm:f>Sales_Fact!N1396:N1396</xm:f>
              <xm:sqref>N1396</xm:sqref>
            </x14:sparkline>
            <x14:sparkline>
              <xm:f>Sales_Fact!N1397:N1397</xm:f>
              <xm:sqref>N1397</xm:sqref>
            </x14:sparkline>
            <x14:sparkline>
              <xm:f>Sales_Fact!N1398:N1398</xm:f>
              <xm:sqref>N1398</xm:sqref>
            </x14:sparkline>
            <x14:sparkline>
              <xm:f>Sales_Fact!N1399:N1399</xm:f>
              <xm:sqref>N1399</xm:sqref>
            </x14:sparkline>
            <x14:sparkline>
              <xm:f>Sales_Fact!N1400:N1400</xm:f>
              <xm:sqref>N1400</xm:sqref>
            </x14:sparkline>
            <x14:sparkline>
              <xm:f>Sales_Fact!N1401:N1401</xm:f>
              <xm:sqref>N1401</xm:sqref>
            </x14:sparkline>
            <x14:sparkline>
              <xm:f>Sales_Fact!N1402:N1402</xm:f>
              <xm:sqref>N1402</xm:sqref>
            </x14:sparkline>
            <x14:sparkline>
              <xm:f>Sales_Fact!N1403:N1403</xm:f>
              <xm:sqref>N1403</xm:sqref>
            </x14:sparkline>
            <x14:sparkline>
              <xm:f>Sales_Fact!N1404:N1404</xm:f>
              <xm:sqref>N1404</xm:sqref>
            </x14:sparkline>
            <x14:sparkline>
              <xm:f>Sales_Fact!N1405:N1405</xm:f>
              <xm:sqref>N1405</xm:sqref>
            </x14:sparkline>
            <x14:sparkline>
              <xm:f>Sales_Fact!N1406:N1406</xm:f>
              <xm:sqref>N1406</xm:sqref>
            </x14:sparkline>
            <x14:sparkline>
              <xm:f>Sales_Fact!N1407:N1407</xm:f>
              <xm:sqref>N1407</xm:sqref>
            </x14:sparkline>
            <x14:sparkline>
              <xm:f>Sales_Fact!N1408:N1408</xm:f>
              <xm:sqref>N1408</xm:sqref>
            </x14:sparkline>
            <x14:sparkline>
              <xm:f>Sales_Fact!N1409:N1409</xm:f>
              <xm:sqref>N1409</xm:sqref>
            </x14:sparkline>
            <x14:sparkline>
              <xm:f>Sales_Fact!N1410:N1410</xm:f>
              <xm:sqref>N1410</xm:sqref>
            </x14:sparkline>
            <x14:sparkline>
              <xm:f>Sales_Fact!N1411:N1411</xm:f>
              <xm:sqref>N1411</xm:sqref>
            </x14:sparkline>
            <x14:sparkline>
              <xm:f>Sales_Fact!N1412:N1412</xm:f>
              <xm:sqref>N1412</xm:sqref>
            </x14:sparkline>
            <x14:sparkline>
              <xm:f>Sales_Fact!N1413:N1413</xm:f>
              <xm:sqref>N1413</xm:sqref>
            </x14:sparkline>
            <x14:sparkline>
              <xm:f>Sales_Fact!N1414:N1414</xm:f>
              <xm:sqref>N1414</xm:sqref>
            </x14:sparkline>
            <x14:sparkline>
              <xm:f>Sales_Fact!N1415:N1415</xm:f>
              <xm:sqref>N1415</xm:sqref>
            </x14:sparkline>
            <x14:sparkline>
              <xm:f>Sales_Fact!N1416:N1416</xm:f>
              <xm:sqref>N1416</xm:sqref>
            </x14:sparkline>
            <x14:sparkline>
              <xm:f>Sales_Fact!N1417:N1417</xm:f>
              <xm:sqref>N1417</xm:sqref>
            </x14:sparkline>
            <x14:sparkline>
              <xm:f>Sales_Fact!N1418:N1418</xm:f>
              <xm:sqref>N1418</xm:sqref>
            </x14:sparkline>
            <x14:sparkline>
              <xm:f>Sales_Fact!N1419:N1419</xm:f>
              <xm:sqref>N1419</xm:sqref>
            </x14:sparkline>
            <x14:sparkline>
              <xm:f>Sales_Fact!N1420:N1420</xm:f>
              <xm:sqref>N1420</xm:sqref>
            </x14:sparkline>
            <x14:sparkline>
              <xm:f>Sales_Fact!N1421:N1421</xm:f>
              <xm:sqref>N1421</xm:sqref>
            </x14:sparkline>
            <x14:sparkline>
              <xm:f>Sales_Fact!N1422:N1422</xm:f>
              <xm:sqref>N1422</xm:sqref>
            </x14:sparkline>
            <x14:sparkline>
              <xm:f>Sales_Fact!N1423:N1423</xm:f>
              <xm:sqref>N1423</xm:sqref>
            </x14:sparkline>
            <x14:sparkline>
              <xm:f>Sales_Fact!N1424:N1424</xm:f>
              <xm:sqref>N1424</xm:sqref>
            </x14:sparkline>
            <x14:sparkline>
              <xm:f>Sales_Fact!N1425:N1425</xm:f>
              <xm:sqref>N1425</xm:sqref>
            </x14:sparkline>
            <x14:sparkline>
              <xm:f>Sales_Fact!N1426:N1426</xm:f>
              <xm:sqref>N1426</xm:sqref>
            </x14:sparkline>
            <x14:sparkline>
              <xm:f>Sales_Fact!N1427:N1427</xm:f>
              <xm:sqref>N1427</xm:sqref>
            </x14:sparkline>
            <x14:sparkline>
              <xm:f>Sales_Fact!N1428:N1428</xm:f>
              <xm:sqref>N1428</xm:sqref>
            </x14:sparkline>
            <x14:sparkline>
              <xm:f>Sales_Fact!N1429:N1429</xm:f>
              <xm:sqref>N1429</xm:sqref>
            </x14:sparkline>
            <x14:sparkline>
              <xm:f>Sales_Fact!N1430:N1430</xm:f>
              <xm:sqref>N1430</xm:sqref>
            </x14:sparkline>
            <x14:sparkline>
              <xm:f>Sales_Fact!N1431:N1431</xm:f>
              <xm:sqref>N1431</xm:sqref>
            </x14:sparkline>
            <x14:sparkline>
              <xm:f>Sales_Fact!N1432:N1432</xm:f>
              <xm:sqref>N1432</xm:sqref>
            </x14:sparkline>
            <x14:sparkline>
              <xm:f>Sales_Fact!N1433:N1433</xm:f>
              <xm:sqref>N1433</xm:sqref>
            </x14:sparkline>
            <x14:sparkline>
              <xm:f>Sales_Fact!N1434:N1434</xm:f>
              <xm:sqref>N1434</xm:sqref>
            </x14:sparkline>
            <x14:sparkline>
              <xm:f>Sales_Fact!N1435:N1435</xm:f>
              <xm:sqref>N1435</xm:sqref>
            </x14:sparkline>
            <x14:sparkline>
              <xm:f>Sales_Fact!N1436:N1436</xm:f>
              <xm:sqref>N1436</xm:sqref>
            </x14:sparkline>
            <x14:sparkline>
              <xm:f>Sales_Fact!N1437:N1437</xm:f>
              <xm:sqref>N1437</xm:sqref>
            </x14:sparkline>
            <x14:sparkline>
              <xm:f>Sales_Fact!N1438:N1438</xm:f>
              <xm:sqref>N1438</xm:sqref>
            </x14:sparkline>
            <x14:sparkline>
              <xm:f>Sales_Fact!N1439:N1439</xm:f>
              <xm:sqref>N1439</xm:sqref>
            </x14:sparkline>
            <x14:sparkline>
              <xm:f>Sales_Fact!N1440:N1440</xm:f>
              <xm:sqref>N1440</xm:sqref>
            </x14:sparkline>
            <x14:sparkline>
              <xm:f>Sales_Fact!N1441:N1441</xm:f>
              <xm:sqref>N1441</xm:sqref>
            </x14:sparkline>
            <x14:sparkline>
              <xm:f>Sales_Fact!N1442:N1442</xm:f>
              <xm:sqref>N1442</xm:sqref>
            </x14:sparkline>
            <x14:sparkline>
              <xm:f>Sales_Fact!N1443:N1443</xm:f>
              <xm:sqref>N1443</xm:sqref>
            </x14:sparkline>
            <x14:sparkline>
              <xm:f>Sales_Fact!N1444:N1444</xm:f>
              <xm:sqref>N1444</xm:sqref>
            </x14:sparkline>
            <x14:sparkline>
              <xm:f>Sales_Fact!N1445:N1445</xm:f>
              <xm:sqref>N1445</xm:sqref>
            </x14:sparkline>
            <x14:sparkline>
              <xm:f>Sales_Fact!N1446:N1446</xm:f>
              <xm:sqref>N1446</xm:sqref>
            </x14:sparkline>
            <x14:sparkline>
              <xm:f>Sales_Fact!N1447:N1447</xm:f>
              <xm:sqref>N1447</xm:sqref>
            </x14:sparkline>
            <x14:sparkline>
              <xm:f>Sales_Fact!N1448:N1448</xm:f>
              <xm:sqref>N1448</xm:sqref>
            </x14:sparkline>
            <x14:sparkline>
              <xm:f>Sales_Fact!N1449:N1449</xm:f>
              <xm:sqref>N1449</xm:sqref>
            </x14:sparkline>
            <x14:sparkline>
              <xm:f>Sales_Fact!N1450:N1450</xm:f>
              <xm:sqref>N1450</xm:sqref>
            </x14:sparkline>
            <x14:sparkline>
              <xm:f>Sales_Fact!N1451:N1451</xm:f>
              <xm:sqref>N1451</xm:sqref>
            </x14:sparkline>
            <x14:sparkline>
              <xm:f>Sales_Fact!N1452:N1452</xm:f>
              <xm:sqref>N1452</xm:sqref>
            </x14:sparkline>
            <x14:sparkline>
              <xm:f>Sales_Fact!N1453:N1453</xm:f>
              <xm:sqref>N1453</xm:sqref>
            </x14:sparkline>
            <x14:sparkline>
              <xm:f>Sales_Fact!N1454:N1454</xm:f>
              <xm:sqref>N1454</xm:sqref>
            </x14:sparkline>
            <x14:sparkline>
              <xm:f>Sales_Fact!N1455:N1455</xm:f>
              <xm:sqref>N1455</xm:sqref>
            </x14:sparkline>
            <x14:sparkline>
              <xm:f>Sales_Fact!N1456:N1456</xm:f>
              <xm:sqref>N1456</xm:sqref>
            </x14:sparkline>
            <x14:sparkline>
              <xm:f>Sales_Fact!N1457:N1457</xm:f>
              <xm:sqref>N1457</xm:sqref>
            </x14:sparkline>
            <x14:sparkline>
              <xm:f>Sales_Fact!N1458:N1458</xm:f>
              <xm:sqref>N1458</xm:sqref>
            </x14:sparkline>
            <x14:sparkline>
              <xm:f>Sales_Fact!N1459:N1459</xm:f>
              <xm:sqref>N1459</xm:sqref>
            </x14:sparkline>
            <x14:sparkline>
              <xm:f>Sales_Fact!N1460:N1460</xm:f>
              <xm:sqref>N1460</xm:sqref>
            </x14:sparkline>
            <x14:sparkline>
              <xm:f>Sales_Fact!N1461:N1461</xm:f>
              <xm:sqref>N1461</xm:sqref>
            </x14:sparkline>
            <x14:sparkline>
              <xm:f>Sales_Fact!N1462:N1462</xm:f>
              <xm:sqref>N1462</xm:sqref>
            </x14:sparkline>
            <x14:sparkline>
              <xm:f>Sales_Fact!N1463:N1463</xm:f>
              <xm:sqref>N1463</xm:sqref>
            </x14:sparkline>
            <x14:sparkline>
              <xm:f>Sales_Fact!N1464:N1464</xm:f>
              <xm:sqref>N1464</xm:sqref>
            </x14:sparkline>
            <x14:sparkline>
              <xm:f>Sales_Fact!N1465:N1465</xm:f>
              <xm:sqref>N1465</xm:sqref>
            </x14:sparkline>
            <x14:sparkline>
              <xm:f>Sales_Fact!N1466:N1466</xm:f>
              <xm:sqref>N1466</xm:sqref>
            </x14:sparkline>
            <x14:sparkline>
              <xm:f>Sales_Fact!N1467:N1467</xm:f>
              <xm:sqref>N1467</xm:sqref>
            </x14:sparkline>
            <x14:sparkline>
              <xm:f>Sales_Fact!N1468:N1468</xm:f>
              <xm:sqref>N1468</xm:sqref>
            </x14:sparkline>
            <x14:sparkline>
              <xm:f>Sales_Fact!N1469:N1469</xm:f>
              <xm:sqref>N1469</xm:sqref>
            </x14:sparkline>
            <x14:sparkline>
              <xm:f>Sales_Fact!N1470:N1470</xm:f>
              <xm:sqref>N1470</xm:sqref>
            </x14:sparkline>
            <x14:sparkline>
              <xm:f>Sales_Fact!N1471:N1471</xm:f>
              <xm:sqref>N1471</xm:sqref>
            </x14:sparkline>
            <x14:sparkline>
              <xm:f>Sales_Fact!N1472:N1472</xm:f>
              <xm:sqref>N1472</xm:sqref>
            </x14:sparkline>
            <x14:sparkline>
              <xm:f>Sales_Fact!N1473:N1473</xm:f>
              <xm:sqref>N1473</xm:sqref>
            </x14:sparkline>
            <x14:sparkline>
              <xm:f>Sales_Fact!N1474:N1474</xm:f>
              <xm:sqref>N1474</xm:sqref>
            </x14:sparkline>
            <x14:sparkline>
              <xm:f>Sales_Fact!N1475:N1475</xm:f>
              <xm:sqref>N1475</xm:sqref>
            </x14:sparkline>
            <x14:sparkline>
              <xm:f>Sales_Fact!N1476:N1476</xm:f>
              <xm:sqref>N1476</xm:sqref>
            </x14:sparkline>
            <x14:sparkline>
              <xm:f>Sales_Fact!N1477:N1477</xm:f>
              <xm:sqref>N1477</xm:sqref>
            </x14:sparkline>
            <x14:sparkline>
              <xm:f>Sales_Fact!N1478:N1478</xm:f>
              <xm:sqref>N1478</xm:sqref>
            </x14:sparkline>
            <x14:sparkline>
              <xm:f>Sales_Fact!N1479:N1479</xm:f>
              <xm:sqref>N1479</xm:sqref>
            </x14:sparkline>
            <x14:sparkline>
              <xm:f>Sales_Fact!N1480:N1480</xm:f>
              <xm:sqref>N1480</xm:sqref>
            </x14:sparkline>
            <x14:sparkline>
              <xm:f>Sales_Fact!N1481:N1481</xm:f>
              <xm:sqref>N1481</xm:sqref>
            </x14:sparkline>
            <x14:sparkline>
              <xm:f>Sales_Fact!N1482:N1482</xm:f>
              <xm:sqref>N1482</xm:sqref>
            </x14:sparkline>
            <x14:sparkline>
              <xm:f>Sales_Fact!N1483:N1483</xm:f>
              <xm:sqref>N1483</xm:sqref>
            </x14:sparkline>
            <x14:sparkline>
              <xm:f>Sales_Fact!N1484:N1484</xm:f>
              <xm:sqref>N1484</xm:sqref>
            </x14:sparkline>
            <x14:sparkline>
              <xm:f>Sales_Fact!N1485:N1485</xm:f>
              <xm:sqref>N1485</xm:sqref>
            </x14:sparkline>
            <x14:sparkline>
              <xm:f>Sales_Fact!N1486:N1486</xm:f>
              <xm:sqref>N1486</xm:sqref>
            </x14:sparkline>
            <x14:sparkline>
              <xm:f>Sales_Fact!N1487:N1487</xm:f>
              <xm:sqref>N1487</xm:sqref>
            </x14:sparkline>
            <x14:sparkline>
              <xm:f>Sales_Fact!N1488:N1488</xm:f>
              <xm:sqref>N1488</xm:sqref>
            </x14:sparkline>
            <x14:sparkline>
              <xm:f>Sales_Fact!N1489:N1489</xm:f>
              <xm:sqref>N1489</xm:sqref>
            </x14:sparkline>
            <x14:sparkline>
              <xm:f>Sales_Fact!N1490:N1490</xm:f>
              <xm:sqref>N1490</xm:sqref>
            </x14:sparkline>
            <x14:sparkline>
              <xm:f>Sales_Fact!N1491:N1491</xm:f>
              <xm:sqref>N1491</xm:sqref>
            </x14:sparkline>
            <x14:sparkline>
              <xm:f>Sales_Fact!N1492:N1492</xm:f>
              <xm:sqref>N1492</xm:sqref>
            </x14:sparkline>
            <x14:sparkline>
              <xm:f>Sales_Fact!N1493:N1493</xm:f>
              <xm:sqref>N1493</xm:sqref>
            </x14:sparkline>
            <x14:sparkline>
              <xm:f>Sales_Fact!N1494:N1494</xm:f>
              <xm:sqref>N1494</xm:sqref>
            </x14:sparkline>
            <x14:sparkline>
              <xm:f>Sales_Fact!N1495:N1495</xm:f>
              <xm:sqref>N1495</xm:sqref>
            </x14:sparkline>
            <x14:sparkline>
              <xm:f>Sales_Fact!N1496:N1496</xm:f>
              <xm:sqref>N1496</xm:sqref>
            </x14:sparkline>
            <x14:sparkline>
              <xm:f>Sales_Fact!N1497:N1497</xm:f>
              <xm:sqref>N1497</xm:sqref>
            </x14:sparkline>
            <x14:sparkline>
              <xm:f>Sales_Fact!N1498:N1498</xm:f>
              <xm:sqref>N1498</xm:sqref>
            </x14:sparkline>
            <x14:sparkline>
              <xm:f>Sales_Fact!N1499:N1499</xm:f>
              <xm:sqref>N1499</xm:sqref>
            </x14:sparkline>
            <x14:sparkline>
              <xm:f>Sales_Fact!N1500:N1500</xm:f>
              <xm:sqref>N1500</xm:sqref>
            </x14:sparkline>
            <x14:sparkline>
              <xm:f>Sales_Fact!N1501:N1501</xm:f>
              <xm:sqref>N1501</xm:sqref>
            </x14:sparkline>
            <x14:sparkline>
              <xm:f>Sales_Fact!N1502:N1502</xm:f>
              <xm:sqref>N1502</xm:sqref>
            </x14:sparkline>
            <x14:sparkline>
              <xm:f>Sales_Fact!N1503:N1503</xm:f>
              <xm:sqref>N1503</xm:sqref>
            </x14:sparkline>
            <x14:sparkline>
              <xm:f>Sales_Fact!N1504:N1504</xm:f>
              <xm:sqref>N1504</xm:sqref>
            </x14:sparkline>
            <x14:sparkline>
              <xm:f>Sales_Fact!N1505:N1505</xm:f>
              <xm:sqref>N1505</xm:sqref>
            </x14:sparkline>
            <x14:sparkline>
              <xm:f>Sales_Fact!N1506:N1506</xm:f>
              <xm:sqref>N1506</xm:sqref>
            </x14:sparkline>
            <x14:sparkline>
              <xm:f>Sales_Fact!N1507:N1507</xm:f>
              <xm:sqref>N1507</xm:sqref>
            </x14:sparkline>
            <x14:sparkline>
              <xm:f>Sales_Fact!N1508:N1508</xm:f>
              <xm:sqref>N1508</xm:sqref>
            </x14:sparkline>
            <x14:sparkline>
              <xm:f>Sales_Fact!N1509:N1509</xm:f>
              <xm:sqref>N1509</xm:sqref>
            </x14:sparkline>
            <x14:sparkline>
              <xm:f>Sales_Fact!N1510:N1510</xm:f>
              <xm:sqref>N1510</xm:sqref>
            </x14:sparkline>
            <x14:sparkline>
              <xm:f>Sales_Fact!N1511:N1511</xm:f>
              <xm:sqref>N1511</xm:sqref>
            </x14:sparkline>
            <x14:sparkline>
              <xm:f>Sales_Fact!N1512:N1512</xm:f>
              <xm:sqref>N1512</xm:sqref>
            </x14:sparkline>
            <x14:sparkline>
              <xm:f>Sales_Fact!N1513:N1513</xm:f>
              <xm:sqref>N1513</xm:sqref>
            </x14:sparkline>
            <x14:sparkline>
              <xm:f>Sales_Fact!N1514:N1514</xm:f>
              <xm:sqref>N1514</xm:sqref>
            </x14:sparkline>
            <x14:sparkline>
              <xm:f>Sales_Fact!N1515:N1515</xm:f>
              <xm:sqref>N1515</xm:sqref>
            </x14:sparkline>
            <x14:sparkline>
              <xm:f>Sales_Fact!N1516:N1516</xm:f>
              <xm:sqref>N1516</xm:sqref>
            </x14:sparkline>
            <x14:sparkline>
              <xm:f>Sales_Fact!N1517:N1517</xm:f>
              <xm:sqref>N1517</xm:sqref>
            </x14:sparkline>
            <x14:sparkline>
              <xm:f>Sales_Fact!N1518:N1518</xm:f>
              <xm:sqref>N1518</xm:sqref>
            </x14:sparkline>
            <x14:sparkline>
              <xm:f>Sales_Fact!N1519:N1519</xm:f>
              <xm:sqref>N1519</xm:sqref>
            </x14:sparkline>
            <x14:sparkline>
              <xm:f>Sales_Fact!N1520:N1520</xm:f>
              <xm:sqref>N1520</xm:sqref>
            </x14:sparkline>
            <x14:sparkline>
              <xm:f>Sales_Fact!N1521:N1521</xm:f>
              <xm:sqref>N1521</xm:sqref>
            </x14:sparkline>
            <x14:sparkline>
              <xm:f>Sales_Fact!N1522:N1522</xm:f>
              <xm:sqref>N1522</xm:sqref>
            </x14:sparkline>
            <x14:sparkline>
              <xm:f>Sales_Fact!N1523:N1523</xm:f>
              <xm:sqref>N1523</xm:sqref>
            </x14:sparkline>
            <x14:sparkline>
              <xm:f>Sales_Fact!N1524:N1524</xm:f>
              <xm:sqref>N1524</xm:sqref>
            </x14:sparkline>
            <x14:sparkline>
              <xm:f>Sales_Fact!N1525:N1525</xm:f>
              <xm:sqref>N1525</xm:sqref>
            </x14:sparkline>
            <x14:sparkline>
              <xm:f>Sales_Fact!N1526:N1526</xm:f>
              <xm:sqref>N1526</xm:sqref>
            </x14:sparkline>
            <x14:sparkline>
              <xm:f>Sales_Fact!N1527:N1527</xm:f>
              <xm:sqref>N1527</xm:sqref>
            </x14:sparkline>
            <x14:sparkline>
              <xm:f>Sales_Fact!N1528:N1528</xm:f>
              <xm:sqref>N1528</xm:sqref>
            </x14:sparkline>
            <x14:sparkline>
              <xm:f>Sales_Fact!N1529:N1529</xm:f>
              <xm:sqref>N1529</xm:sqref>
            </x14:sparkline>
            <x14:sparkline>
              <xm:f>Sales_Fact!N1530:N1530</xm:f>
              <xm:sqref>N1530</xm:sqref>
            </x14:sparkline>
            <x14:sparkline>
              <xm:f>Sales_Fact!N1531:N1531</xm:f>
              <xm:sqref>N1531</xm:sqref>
            </x14:sparkline>
            <x14:sparkline>
              <xm:f>Sales_Fact!N1532:N1532</xm:f>
              <xm:sqref>N1532</xm:sqref>
            </x14:sparkline>
            <x14:sparkline>
              <xm:f>Sales_Fact!N1533:N1533</xm:f>
              <xm:sqref>N1533</xm:sqref>
            </x14:sparkline>
            <x14:sparkline>
              <xm:f>Sales_Fact!N1534:N1534</xm:f>
              <xm:sqref>N1534</xm:sqref>
            </x14:sparkline>
            <x14:sparkline>
              <xm:f>Sales_Fact!N1535:N1535</xm:f>
              <xm:sqref>N1535</xm:sqref>
            </x14:sparkline>
            <x14:sparkline>
              <xm:f>Sales_Fact!N1536:N1536</xm:f>
              <xm:sqref>N1536</xm:sqref>
            </x14:sparkline>
            <x14:sparkline>
              <xm:f>Sales_Fact!N1537:N1537</xm:f>
              <xm:sqref>N1537</xm:sqref>
            </x14:sparkline>
            <x14:sparkline>
              <xm:f>Sales_Fact!N1538:N1538</xm:f>
              <xm:sqref>N1538</xm:sqref>
            </x14:sparkline>
            <x14:sparkline>
              <xm:f>Sales_Fact!N1539:N1539</xm:f>
              <xm:sqref>N1539</xm:sqref>
            </x14:sparkline>
            <x14:sparkline>
              <xm:f>Sales_Fact!N1540:N1540</xm:f>
              <xm:sqref>N1540</xm:sqref>
            </x14:sparkline>
            <x14:sparkline>
              <xm:f>Sales_Fact!N1541:N1541</xm:f>
              <xm:sqref>N1541</xm:sqref>
            </x14:sparkline>
            <x14:sparkline>
              <xm:f>Sales_Fact!N1542:N1542</xm:f>
              <xm:sqref>N1542</xm:sqref>
            </x14:sparkline>
            <x14:sparkline>
              <xm:f>Sales_Fact!N1543:N1543</xm:f>
              <xm:sqref>N1543</xm:sqref>
            </x14:sparkline>
            <x14:sparkline>
              <xm:f>Sales_Fact!N1544:N1544</xm:f>
              <xm:sqref>N1544</xm:sqref>
            </x14:sparkline>
            <x14:sparkline>
              <xm:f>Sales_Fact!N1545:N1545</xm:f>
              <xm:sqref>N1545</xm:sqref>
            </x14:sparkline>
            <x14:sparkline>
              <xm:f>Sales_Fact!N1546:N1546</xm:f>
              <xm:sqref>N1546</xm:sqref>
            </x14:sparkline>
            <x14:sparkline>
              <xm:f>Sales_Fact!N1547:N1547</xm:f>
              <xm:sqref>N1547</xm:sqref>
            </x14:sparkline>
            <x14:sparkline>
              <xm:f>Sales_Fact!N1548:N1548</xm:f>
              <xm:sqref>N1548</xm:sqref>
            </x14:sparkline>
            <x14:sparkline>
              <xm:f>Sales_Fact!N1549:N1549</xm:f>
              <xm:sqref>N1549</xm:sqref>
            </x14:sparkline>
            <x14:sparkline>
              <xm:f>Sales_Fact!N1550:N1550</xm:f>
              <xm:sqref>N1550</xm:sqref>
            </x14:sparkline>
            <x14:sparkline>
              <xm:f>Sales_Fact!N1551:N1551</xm:f>
              <xm:sqref>N1551</xm:sqref>
            </x14:sparkline>
            <x14:sparkline>
              <xm:f>Sales_Fact!N1552:N1552</xm:f>
              <xm:sqref>N1552</xm:sqref>
            </x14:sparkline>
            <x14:sparkline>
              <xm:f>Sales_Fact!N1553:N1553</xm:f>
              <xm:sqref>N1553</xm:sqref>
            </x14:sparkline>
            <x14:sparkline>
              <xm:f>Sales_Fact!N1554:N1554</xm:f>
              <xm:sqref>N1554</xm:sqref>
            </x14:sparkline>
            <x14:sparkline>
              <xm:f>Sales_Fact!N1555:N1555</xm:f>
              <xm:sqref>N1555</xm:sqref>
            </x14:sparkline>
            <x14:sparkline>
              <xm:f>Sales_Fact!N1556:N1556</xm:f>
              <xm:sqref>N1556</xm:sqref>
            </x14:sparkline>
            <x14:sparkline>
              <xm:f>Sales_Fact!N1557:N1557</xm:f>
              <xm:sqref>N1557</xm:sqref>
            </x14:sparkline>
            <x14:sparkline>
              <xm:f>Sales_Fact!N1558:N1558</xm:f>
              <xm:sqref>N1558</xm:sqref>
            </x14:sparkline>
            <x14:sparkline>
              <xm:f>Sales_Fact!N1559:N1559</xm:f>
              <xm:sqref>N1559</xm:sqref>
            </x14:sparkline>
            <x14:sparkline>
              <xm:f>Sales_Fact!N1560:N1560</xm:f>
              <xm:sqref>N1560</xm:sqref>
            </x14:sparkline>
            <x14:sparkline>
              <xm:f>Sales_Fact!N1561:N1561</xm:f>
              <xm:sqref>N1561</xm:sqref>
            </x14:sparkline>
            <x14:sparkline>
              <xm:f>Sales_Fact!N1562:N1562</xm:f>
              <xm:sqref>N1562</xm:sqref>
            </x14:sparkline>
            <x14:sparkline>
              <xm:f>Sales_Fact!N1563:N1563</xm:f>
              <xm:sqref>N1563</xm:sqref>
            </x14:sparkline>
            <x14:sparkline>
              <xm:f>Sales_Fact!N1564:N1564</xm:f>
              <xm:sqref>N1564</xm:sqref>
            </x14:sparkline>
            <x14:sparkline>
              <xm:f>Sales_Fact!N1565:N1565</xm:f>
              <xm:sqref>N1565</xm:sqref>
            </x14:sparkline>
            <x14:sparkline>
              <xm:f>Sales_Fact!N1566:N1566</xm:f>
              <xm:sqref>N1566</xm:sqref>
            </x14:sparkline>
            <x14:sparkline>
              <xm:f>Sales_Fact!N1567:N1567</xm:f>
              <xm:sqref>N1567</xm:sqref>
            </x14:sparkline>
            <x14:sparkline>
              <xm:f>Sales_Fact!N1568:N1568</xm:f>
              <xm:sqref>N1568</xm:sqref>
            </x14:sparkline>
            <x14:sparkline>
              <xm:f>Sales_Fact!N1569:N1569</xm:f>
              <xm:sqref>N1569</xm:sqref>
            </x14:sparkline>
            <x14:sparkline>
              <xm:f>Sales_Fact!N1570:N1570</xm:f>
              <xm:sqref>N1570</xm:sqref>
            </x14:sparkline>
            <x14:sparkline>
              <xm:f>Sales_Fact!N1571:N1571</xm:f>
              <xm:sqref>N1571</xm:sqref>
            </x14:sparkline>
            <x14:sparkline>
              <xm:f>Sales_Fact!N1572:N1572</xm:f>
              <xm:sqref>N1572</xm:sqref>
            </x14:sparkline>
            <x14:sparkline>
              <xm:f>Sales_Fact!N1573:N1573</xm:f>
              <xm:sqref>N1573</xm:sqref>
            </x14:sparkline>
            <x14:sparkline>
              <xm:f>Sales_Fact!N1574:N1574</xm:f>
              <xm:sqref>N1574</xm:sqref>
            </x14:sparkline>
            <x14:sparkline>
              <xm:f>Sales_Fact!N1575:N1575</xm:f>
              <xm:sqref>N1575</xm:sqref>
            </x14:sparkline>
            <x14:sparkline>
              <xm:f>Sales_Fact!N1576:N1576</xm:f>
              <xm:sqref>N1576</xm:sqref>
            </x14:sparkline>
            <x14:sparkline>
              <xm:f>Sales_Fact!N1577:N1577</xm:f>
              <xm:sqref>N1577</xm:sqref>
            </x14:sparkline>
            <x14:sparkline>
              <xm:f>Sales_Fact!N1578:N1578</xm:f>
              <xm:sqref>N1578</xm:sqref>
            </x14:sparkline>
            <x14:sparkline>
              <xm:f>Sales_Fact!N1579:N1579</xm:f>
              <xm:sqref>N1579</xm:sqref>
            </x14:sparkline>
            <x14:sparkline>
              <xm:f>Sales_Fact!N1580:N1580</xm:f>
              <xm:sqref>N1580</xm:sqref>
            </x14:sparkline>
            <x14:sparkline>
              <xm:f>Sales_Fact!N1581:N1581</xm:f>
              <xm:sqref>N1581</xm:sqref>
            </x14:sparkline>
            <x14:sparkline>
              <xm:f>Sales_Fact!N1582:N1582</xm:f>
              <xm:sqref>N1582</xm:sqref>
            </x14:sparkline>
            <x14:sparkline>
              <xm:f>Sales_Fact!N1583:N1583</xm:f>
              <xm:sqref>N1583</xm:sqref>
            </x14:sparkline>
            <x14:sparkline>
              <xm:f>Sales_Fact!N1584:N1584</xm:f>
              <xm:sqref>N1584</xm:sqref>
            </x14:sparkline>
            <x14:sparkline>
              <xm:f>Sales_Fact!N1585:N1585</xm:f>
              <xm:sqref>N1585</xm:sqref>
            </x14:sparkline>
            <x14:sparkline>
              <xm:f>Sales_Fact!N1586:N1586</xm:f>
              <xm:sqref>N1586</xm:sqref>
            </x14:sparkline>
            <x14:sparkline>
              <xm:f>Sales_Fact!N1587:N1587</xm:f>
              <xm:sqref>N1587</xm:sqref>
            </x14:sparkline>
            <x14:sparkline>
              <xm:f>Sales_Fact!N1588:N1588</xm:f>
              <xm:sqref>N1588</xm:sqref>
            </x14:sparkline>
            <x14:sparkline>
              <xm:f>Sales_Fact!N1589:N1589</xm:f>
              <xm:sqref>N1589</xm:sqref>
            </x14:sparkline>
            <x14:sparkline>
              <xm:f>Sales_Fact!N1590:N1590</xm:f>
              <xm:sqref>N1590</xm:sqref>
            </x14:sparkline>
            <x14:sparkline>
              <xm:f>Sales_Fact!N1591:N1591</xm:f>
              <xm:sqref>N1591</xm:sqref>
            </x14:sparkline>
            <x14:sparkline>
              <xm:f>Sales_Fact!N1592:N1592</xm:f>
              <xm:sqref>N1592</xm:sqref>
            </x14:sparkline>
            <x14:sparkline>
              <xm:f>Sales_Fact!N1593:N1593</xm:f>
              <xm:sqref>N1593</xm:sqref>
            </x14:sparkline>
            <x14:sparkline>
              <xm:f>Sales_Fact!N1594:N1594</xm:f>
              <xm:sqref>N1594</xm:sqref>
            </x14:sparkline>
            <x14:sparkline>
              <xm:f>Sales_Fact!N1595:N1595</xm:f>
              <xm:sqref>N1595</xm:sqref>
            </x14:sparkline>
            <x14:sparkline>
              <xm:f>Sales_Fact!N1596:N1596</xm:f>
              <xm:sqref>N1596</xm:sqref>
            </x14:sparkline>
            <x14:sparkline>
              <xm:f>Sales_Fact!N1597:N1597</xm:f>
              <xm:sqref>N1597</xm:sqref>
            </x14:sparkline>
            <x14:sparkline>
              <xm:f>Sales_Fact!N1598:N1598</xm:f>
              <xm:sqref>N1598</xm:sqref>
            </x14:sparkline>
            <x14:sparkline>
              <xm:f>Sales_Fact!N1599:N1599</xm:f>
              <xm:sqref>N1599</xm:sqref>
            </x14:sparkline>
            <x14:sparkline>
              <xm:f>Sales_Fact!N1600:N1600</xm:f>
              <xm:sqref>N1600</xm:sqref>
            </x14:sparkline>
            <x14:sparkline>
              <xm:f>Sales_Fact!N1601:N1601</xm:f>
              <xm:sqref>N1601</xm:sqref>
            </x14:sparkline>
            <x14:sparkline>
              <xm:f>Sales_Fact!N1602:N1602</xm:f>
              <xm:sqref>N1602</xm:sqref>
            </x14:sparkline>
            <x14:sparkline>
              <xm:f>Sales_Fact!N1603:N1603</xm:f>
              <xm:sqref>N1603</xm:sqref>
            </x14:sparkline>
            <x14:sparkline>
              <xm:f>Sales_Fact!N1604:N1604</xm:f>
              <xm:sqref>N1604</xm:sqref>
            </x14:sparkline>
            <x14:sparkline>
              <xm:f>Sales_Fact!N1605:N1605</xm:f>
              <xm:sqref>N1605</xm:sqref>
            </x14:sparkline>
            <x14:sparkline>
              <xm:f>Sales_Fact!N1606:N1606</xm:f>
              <xm:sqref>N1606</xm:sqref>
            </x14:sparkline>
            <x14:sparkline>
              <xm:f>Sales_Fact!N1607:N1607</xm:f>
              <xm:sqref>N1607</xm:sqref>
            </x14:sparkline>
            <x14:sparkline>
              <xm:f>Sales_Fact!N1608:N1608</xm:f>
              <xm:sqref>N1608</xm:sqref>
            </x14:sparkline>
            <x14:sparkline>
              <xm:f>Sales_Fact!N1609:N1609</xm:f>
              <xm:sqref>N1609</xm:sqref>
            </x14:sparkline>
            <x14:sparkline>
              <xm:f>Sales_Fact!N1610:N1610</xm:f>
              <xm:sqref>N1610</xm:sqref>
            </x14:sparkline>
            <x14:sparkline>
              <xm:f>Sales_Fact!N1611:N1611</xm:f>
              <xm:sqref>N1611</xm:sqref>
            </x14:sparkline>
            <x14:sparkline>
              <xm:f>Sales_Fact!N1612:N1612</xm:f>
              <xm:sqref>N1612</xm:sqref>
            </x14:sparkline>
            <x14:sparkline>
              <xm:f>Sales_Fact!N1613:N1613</xm:f>
              <xm:sqref>N1613</xm:sqref>
            </x14:sparkline>
            <x14:sparkline>
              <xm:f>Sales_Fact!N1614:N1614</xm:f>
              <xm:sqref>N1614</xm:sqref>
            </x14:sparkline>
            <x14:sparkline>
              <xm:f>Sales_Fact!N1615:N1615</xm:f>
              <xm:sqref>N1615</xm:sqref>
            </x14:sparkline>
            <x14:sparkline>
              <xm:f>Sales_Fact!N1616:N1616</xm:f>
              <xm:sqref>N1616</xm:sqref>
            </x14:sparkline>
            <x14:sparkline>
              <xm:f>Sales_Fact!N1617:N1617</xm:f>
              <xm:sqref>N1617</xm:sqref>
            </x14:sparkline>
            <x14:sparkline>
              <xm:f>Sales_Fact!N1618:N1618</xm:f>
              <xm:sqref>N1618</xm:sqref>
            </x14:sparkline>
            <x14:sparkline>
              <xm:f>Sales_Fact!N1619:N1619</xm:f>
              <xm:sqref>N1619</xm:sqref>
            </x14:sparkline>
            <x14:sparkline>
              <xm:f>Sales_Fact!N1620:N1620</xm:f>
              <xm:sqref>N1620</xm:sqref>
            </x14:sparkline>
            <x14:sparkline>
              <xm:f>Sales_Fact!N1621:N1621</xm:f>
              <xm:sqref>N1621</xm:sqref>
            </x14:sparkline>
            <x14:sparkline>
              <xm:f>Sales_Fact!N1622:N1622</xm:f>
              <xm:sqref>N1622</xm:sqref>
            </x14:sparkline>
            <x14:sparkline>
              <xm:f>Sales_Fact!N1623:N1623</xm:f>
              <xm:sqref>N1623</xm:sqref>
            </x14:sparkline>
            <x14:sparkline>
              <xm:f>Sales_Fact!N1624:N1624</xm:f>
              <xm:sqref>N1624</xm:sqref>
            </x14:sparkline>
            <x14:sparkline>
              <xm:f>Sales_Fact!N1625:N1625</xm:f>
              <xm:sqref>N1625</xm:sqref>
            </x14:sparkline>
            <x14:sparkline>
              <xm:f>Sales_Fact!N1626:N1626</xm:f>
              <xm:sqref>N1626</xm:sqref>
            </x14:sparkline>
            <x14:sparkline>
              <xm:f>Sales_Fact!N1627:N1627</xm:f>
              <xm:sqref>N1627</xm:sqref>
            </x14:sparkline>
            <x14:sparkline>
              <xm:f>Sales_Fact!N1628:N1628</xm:f>
              <xm:sqref>N1628</xm:sqref>
            </x14:sparkline>
            <x14:sparkline>
              <xm:f>Sales_Fact!N1629:N1629</xm:f>
              <xm:sqref>N1629</xm:sqref>
            </x14:sparkline>
            <x14:sparkline>
              <xm:f>Sales_Fact!N1630:N1630</xm:f>
              <xm:sqref>N1630</xm:sqref>
            </x14:sparkline>
            <x14:sparkline>
              <xm:f>Sales_Fact!N1631:N1631</xm:f>
              <xm:sqref>N1631</xm:sqref>
            </x14:sparkline>
            <x14:sparkline>
              <xm:f>Sales_Fact!N1632:N1632</xm:f>
              <xm:sqref>N1632</xm:sqref>
            </x14:sparkline>
            <x14:sparkline>
              <xm:f>Sales_Fact!N1633:N1633</xm:f>
              <xm:sqref>N1633</xm:sqref>
            </x14:sparkline>
            <x14:sparkline>
              <xm:f>Sales_Fact!N1634:N1634</xm:f>
              <xm:sqref>N1634</xm:sqref>
            </x14:sparkline>
            <x14:sparkline>
              <xm:f>Sales_Fact!N1635:N1635</xm:f>
              <xm:sqref>N1635</xm:sqref>
            </x14:sparkline>
            <x14:sparkline>
              <xm:f>Sales_Fact!N1636:N1636</xm:f>
              <xm:sqref>N1636</xm:sqref>
            </x14:sparkline>
            <x14:sparkline>
              <xm:f>Sales_Fact!N1637:N1637</xm:f>
              <xm:sqref>N1637</xm:sqref>
            </x14:sparkline>
            <x14:sparkline>
              <xm:f>Sales_Fact!N1638:N1638</xm:f>
              <xm:sqref>N1638</xm:sqref>
            </x14:sparkline>
            <x14:sparkline>
              <xm:f>Sales_Fact!N1639:N1639</xm:f>
              <xm:sqref>N1639</xm:sqref>
            </x14:sparkline>
            <x14:sparkline>
              <xm:f>Sales_Fact!N1640:N1640</xm:f>
              <xm:sqref>N1640</xm:sqref>
            </x14:sparkline>
            <x14:sparkline>
              <xm:f>Sales_Fact!N1641:N1641</xm:f>
              <xm:sqref>N1641</xm:sqref>
            </x14:sparkline>
            <x14:sparkline>
              <xm:f>Sales_Fact!N1642:N1642</xm:f>
              <xm:sqref>N1642</xm:sqref>
            </x14:sparkline>
            <x14:sparkline>
              <xm:f>Sales_Fact!N1643:N1643</xm:f>
              <xm:sqref>N1643</xm:sqref>
            </x14:sparkline>
            <x14:sparkline>
              <xm:f>Sales_Fact!N1644:N1644</xm:f>
              <xm:sqref>N1644</xm:sqref>
            </x14:sparkline>
            <x14:sparkline>
              <xm:f>Sales_Fact!N1645:N1645</xm:f>
              <xm:sqref>N1645</xm:sqref>
            </x14:sparkline>
            <x14:sparkline>
              <xm:f>Sales_Fact!N1646:N1646</xm:f>
              <xm:sqref>N1646</xm:sqref>
            </x14:sparkline>
            <x14:sparkline>
              <xm:f>Sales_Fact!N1647:N1647</xm:f>
              <xm:sqref>N1647</xm:sqref>
            </x14:sparkline>
            <x14:sparkline>
              <xm:f>Sales_Fact!N1648:N1648</xm:f>
              <xm:sqref>N1648</xm:sqref>
            </x14:sparkline>
            <x14:sparkline>
              <xm:f>Sales_Fact!N1649:N1649</xm:f>
              <xm:sqref>N1649</xm:sqref>
            </x14:sparkline>
            <x14:sparkline>
              <xm:f>Sales_Fact!N1650:N1650</xm:f>
              <xm:sqref>N1650</xm:sqref>
            </x14:sparkline>
            <x14:sparkline>
              <xm:f>Sales_Fact!N1651:N1651</xm:f>
              <xm:sqref>N1651</xm:sqref>
            </x14:sparkline>
            <x14:sparkline>
              <xm:f>Sales_Fact!N1652:N1652</xm:f>
              <xm:sqref>N1652</xm:sqref>
            </x14:sparkline>
            <x14:sparkline>
              <xm:f>Sales_Fact!N1653:N1653</xm:f>
              <xm:sqref>N1653</xm:sqref>
            </x14:sparkline>
            <x14:sparkline>
              <xm:f>Sales_Fact!N1654:N1654</xm:f>
              <xm:sqref>N1654</xm:sqref>
            </x14:sparkline>
            <x14:sparkline>
              <xm:f>Sales_Fact!N1655:N1655</xm:f>
              <xm:sqref>N1655</xm:sqref>
            </x14:sparkline>
            <x14:sparkline>
              <xm:f>Sales_Fact!N1656:N1656</xm:f>
              <xm:sqref>N1656</xm:sqref>
            </x14:sparkline>
            <x14:sparkline>
              <xm:f>Sales_Fact!N1657:N1657</xm:f>
              <xm:sqref>N1657</xm:sqref>
            </x14:sparkline>
            <x14:sparkline>
              <xm:f>Sales_Fact!N1658:N1658</xm:f>
              <xm:sqref>N1658</xm:sqref>
            </x14:sparkline>
            <x14:sparkline>
              <xm:f>Sales_Fact!N1659:N1659</xm:f>
              <xm:sqref>N1659</xm:sqref>
            </x14:sparkline>
            <x14:sparkline>
              <xm:f>Sales_Fact!N1660:N1660</xm:f>
              <xm:sqref>N1660</xm:sqref>
            </x14:sparkline>
            <x14:sparkline>
              <xm:f>Sales_Fact!N1661:N1661</xm:f>
              <xm:sqref>N1661</xm:sqref>
            </x14:sparkline>
            <x14:sparkline>
              <xm:f>Sales_Fact!N1662:N1662</xm:f>
              <xm:sqref>N1662</xm:sqref>
            </x14:sparkline>
            <x14:sparkline>
              <xm:f>Sales_Fact!N1663:N1663</xm:f>
              <xm:sqref>N1663</xm:sqref>
            </x14:sparkline>
            <x14:sparkline>
              <xm:f>Sales_Fact!N1664:N1664</xm:f>
              <xm:sqref>N1664</xm:sqref>
            </x14:sparkline>
            <x14:sparkline>
              <xm:f>Sales_Fact!N1665:N1665</xm:f>
              <xm:sqref>N1665</xm:sqref>
            </x14:sparkline>
            <x14:sparkline>
              <xm:f>Sales_Fact!N1666:N1666</xm:f>
              <xm:sqref>N1666</xm:sqref>
            </x14:sparkline>
            <x14:sparkline>
              <xm:f>Sales_Fact!N1667:N1667</xm:f>
              <xm:sqref>N1667</xm:sqref>
            </x14:sparkline>
            <x14:sparkline>
              <xm:f>Sales_Fact!N1668:N1668</xm:f>
              <xm:sqref>N1668</xm:sqref>
            </x14:sparkline>
            <x14:sparkline>
              <xm:f>Sales_Fact!N1669:N1669</xm:f>
              <xm:sqref>N1669</xm:sqref>
            </x14:sparkline>
            <x14:sparkline>
              <xm:f>Sales_Fact!N1670:N1670</xm:f>
              <xm:sqref>N1670</xm:sqref>
            </x14:sparkline>
            <x14:sparkline>
              <xm:f>Sales_Fact!N1671:N1671</xm:f>
              <xm:sqref>N1671</xm:sqref>
            </x14:sparkline>
            <x14:sparkline>
              <xm:f>Sales_Fact!N1672:N1672</xm:f>
              <xm:sqref>N1672</xm:sqref>
            </x14:sparkline>
            <x14:sparkline>
              <xm:f>Sales_Fact!N1673:N1673</xm:f>
              <xm:sqref>N1673</xm:sqref>
            </x14:sparkline>
            <x14:sparkline>
              <xm:f>Sales_Fact!N1674:N1674</xm:f>
              <xm:sqref>N1674</xm:sqref>
            </x14:sparkline>
            <x14:sparkline>
              <xm:f>Sales_Fact!N1675:N1675</xm:f>
              <xm:sqref>N1675</xm:sqref>
            </x14:sparkline>
            <x14:sparkline>
              <xm:f>Sales_Fact!N1676:N1676</xm:f>
              <xm:sqref>N1676</xm:sqref>
            </x14:sparkline>
            <x14:sparkline>
              <xm:f>Sales_Fact!N1677:N1677</xm:f>
              <xm:sqref>N1677</xm:sqref>
            </x14:sparkline>
            <x14:sparkline>
              <xm:f>Sales_Fact!N1678:N1678</xm:f>
              <xm:sqref>N1678</xm:sqref>
            </x14:sparkline>
            <x14:sparkline>
              <xm:f>Sales_Fact!N1679:N1679</xm:f>
              <xm:sqref>N1679</xm:sqref>
            </x14:sparkline>
            <x14:sparkline>
              <xm:f>Sales_Fact!N1680:N1680</xm:f>
              <xm:sqref>N1680</xm:sqref>
            </x14:sparkline>
            <x14:sparkline>
              <xm:f>Sales_Fact!N1681:N1681</xm:f>
              <xm:sqref>N1681</xm:sqref>
            </x14:sparkline>
            <x14:sparkline>
              <xm:f>Sales_Fact!N1682:N1682</xm:f>
              <xm:sqref>N1682</xm:sqref>
            </x14:sparkline>
            <x14:sparkline>
              <xm:f>Sales_Fact!N1683:N1683</xm:f>
              <xm:sqref>N1683</xm:sqref>
            </x14:sparkline>
            <x14:sparkline>
              <xm:f>Sales_Fact!N1684:N1684</xm:f>
              <xm:sqref>N1684</xm:sqref>
            </x14:sparkline>
            <x14:sparkline>
              <xm:f>Sales_Fact!N1685:N1685</xm:f>
              <xm:sqref>N1685</xm:sqref>
            </x14:sparkline>
            <x14:sparkline>
              <xm:f>Sales_Fact!N1686:N1686</xm:f>
              <xm:sqref>N1686</xm:sqref>
            </x14:sparkline>
            <x14:sparkline>
              <xm:f>Sales_Fact!N1687:N1687</xm:f>
              <xm:sqref>N1687</xm:sqref>
            </x14:sparkline>
            <x14:sparkline>
              <xm:f>Sales_Fact!N1688:N1688</xm:f>
              <xm:sqref>N1688</xm:sqref>
            </x14:sparkline>
            <x14:sparkline>
              <xm:f>Sales_Fact!N1689:N1689</xm:f>
              <xm:sqref>N1689</xm:sqref>
            </x14:sparkline>
            <x14:sparkline>
              <xm:f>Sales_Fact!N1690:N1690</xm:f>
              <xm:sqref>N1690</xm:sqref>
            </x14:sparkline>
            <x14:sparkline>
              <xm:f>Sales_Fact!N1691:N1691</xm:f>
              <xm:sqref>N1691</xm:sqref>
            </x14:sparkline>
            <x14:sparkline>
              <xm:f>Sales_Fact!N1692:N1692</xm:f>
              <xm:sqref>N1692</xm:sqref>
            </x14:sparkline>
            <x14:sparkline>
              <xm:f>Sales_Fact!N1693:N1693</xm:f>
              <xm:sqref>N1693</xm:sqref>
            </x14:sparkline>
            <x14:sparkline>
              <xm:f>Sales_Fact!N1694:N1694</xm:f>
              <xm:sqref>N1694</xm:sqref>
            </x14:sparkline>
            <x14:sparkline>
              <xm:f>Sales_Fact!N1695:N1695</xm:f>
              <xm:sqref>N1695</xm:sqref>
            </x14:sparkline>
            <x14:sparkline>
              <xm:f>Sales_Fact!N1696:N1696</xm:f>
              <xm:sqref>N1696</xm:sqref>
            </x14:sparkline>
            <x14:sparkline>
              <xm:f>Sales_Fact!N1697:N1697</xm:f>
              <xm:sqref>N1697</xm:sqref>
            </x14:sparkline>
            <x14:sparkline>
              <xm:f>Sales_Fact!N1698:N1698</xm:f>
              <xm:sqref>N1698</xm:sqref>
            </x14:sparkline>
            <x14:sparkline>
              <xm:f>Sales_Fact!N1699:N1699</xm:f>
              <xm:sqref>N1699</xm:sqref>
            </x14:sparkline>
            <x14:sparkline>
              <xm:f>Sales_Fact!N1700:N1700</xm:f>
              <xm:sqref>N1700</xm:sqref>
            </x14:sparkline>
            <x14:sparkline>
              <xm:f>Sales_Fact!N1701:N1701</xm:f>
              <xm:sqref>N1701</xm:sqref>
            </x14:sparkline>
            <x14:sparkline>
              <xm:f>Sales_Fact!N1702:N1702</xm:f>
              <xm:sqref>N1702</xm:sqref>
            </x14:sparkline>
            <x14:sparkline>
              <xm:f>Sales_Fact!N1703:N1703</xm:f>
              <xm:sqref>N1703</xm:sqref>
            </x14:sparkline>
            <x14:sparkline>
              <xm:f>Sales_Fact!N1704:N1704</xm:f>
              <xm:sqref>N1704</xm:sqref>
            </x14:sparkline>
            <x14:sparkline>
              <xm:f>Sales_Fact!N1705:N1705</xm:f>
              <xm:sqref>N1705</xm:sqref>
            </x14:sparkline>
            <x14:sparkline>
              <xm:f>Sales_Fact!N1706:N1706</xm:f>
              <xm:sqref>N1706</xm:sqref>
            </x14:sparkline>
            <x14:sparkline>
              <xm:f>Sales_Fact!N1707:N1707</xm:f>
              <xm:sqref>N1707</xm:sqref>
            </x14:sparkline>
            <x14:sparkline>
              <xm:f>Sales_Fact!N1708:N1708</xm:f>
              <xm:sqref>N1708</xm:sqref>
            </x14:sparkline>
            <x14:sparkline>
              <xm:f>Sales_Fact!N1709:N1709</xm:f>
              <xm:sqref>N1709</xm:sqref>
            </x14:sparkline>
            <x14:sparkline>
              <xm:f>Sales_Fact!N1710:N1710</xm:f>
              <xm:sqref>N1710</xm:sqref>
            </x14:sparkline>
            <x14:sparkline>
              <xm:f>Sales_Fact!N1711:N1711</xm:f>
              <xm:sqref>N1711</xm:sqref>
            </x14:sparkline>
            <x14:sparkline>
              <xm:f>Sales_Fact!N1712:N1712</xm:f>
              <xm:sqref>N1712</xm:sqref>
            </x14:sparkline>
            <x14:sparkline>
              <xm:f>Sales_Fact!N1713:N1713</xm:f>
              <xm:sqref>N1713</xm:sqref>
            </x14:sparkline>
            <x14:sparkline>
              <xm:f>Sales_Fact!N1714:N1714</xm:f>
              <xm:sqref>N1714</xm:sqref>
            </x14:sparkline>
            <x14:sparkline>
              <xm:f>Sales_Fact!N1715:N1715</xm:f>
              <xm:sqref>N1715</xm:sqref>
            </x14:sparkline>
            <x14:sparkline>
              <xm:f>Sales_Fact!N1716:N1716</xm:f>
              <xm:sqref>N1716</xm:sqref>
            </x14:sparkline>
            <x14:sparkline>
              <xm:f>Sales_Fact!N1717:N1717</xm:f>
              <xm:sqref>N1717</xm:sqref>
            </x14:sparkline>
            <x14:sparkline>
              <xm:f>Sales_Fact!N1718:N1718</xm:f>
              <xm:sqref>N1718</xm:sqref>
            </x14:sparkline>
            <x14:sparkline>
              <xm:f>Sales_Fact!N1719:N1719</xm:f>
              <xm:sqref>N1719</xm:sqref>
            </x14:sparkline>
            <x14:sparkline>
              <xm:f>Sales_Fact!N1720:N1720</xm:f>
              <xm:sqref>N1720</xm:sqref>
            </x14:sparkline>
            <x14:sparkline>
              <xm:f>Sales_Fact!N1721:N1721</xm:f>
              <xm:sqref>N1721</xm:sqref>
            </x14:sparkline>
            <x14:sparkline>
              <xm:f>Sales_Fact!N1722:N1722</xm:f>
              <xm:sqref>N1722</xm:sqref>
            </x14:sparkline>
            <x14:sparkline>
              <xm:f>Sales_Fact!N1723:N1723</xm:f>
              <xm:sqref>N1723</xm:sqref>
            </x14:sparkline>
            <x14:sparkline>
              <xm:f>Sales_Fact!N1724:N1724</xm:f>
              <xm:sqref>N1724</xm:sqref>
            </x14:sparkline>
            <x14:sparkline>
              <xm:f>Sales_Fact!N1725:N1725</xm:f>
              <xm:sqref>N1725</xm:sqref>
            </x14:sparkline>
            <x14:sparkline>
              <xm:f>Sales_Fact!N1726:N1726</xm:f>
              <xm:sqref>N1726</xm:sqref>
            </x14:sparkline>
            <x14:sparkline>
              <xm:f>Sales_Fact!N1727:N1727</xm:f>
              <xm:sqref>N1727</xm:sqref>
            </x14:sparkline>
            <x14:sparkline>
              <xm:f>Sales_Fact!N1728:N1728</xm:f>
              <xm:sqref>N1728</xm:sqref>
            </x14:sparkline>
            <x14:sparkline>
              <xm:f>Sales_Fact!N1729:N1729</xm:f>
              <xm:sqref>N1729</xm:sqref>
            </x14:sparkline>
            <x14:sparkline>
              <xm:f>Sales_Fact!N1730:N1730</xm:f>
              <xm:sqref>N1730</xm:sqref>
            </x14:sparkline>
            <x14:sparkline>
              <xm:f>Sales_Fact!N1731:N1731</xm:f>
              <xm:sqref>N1731</xm:sqref>
            </x14:sparkline>
            <x14:sparkline>
              <xm:f>Sales_Fact!N1732:N1732</xm:f>
              <xm:sqref>N1732</xm:sqref>
            </x14:sparkline>
            <x14:sparkline>
              <xm:f>Sales_Fact!N1733:N1733</xm:f>
              <xm:sqref>N1733</xm:sqref>
            </x14:sparkline>
            <x14:sparkline>
              <xm:f>Sales_Fact!N1734:N1734</xm:f>
              <xm:sqref>N1734</xm:sqref>
            </x14:sparkline>
            <x14:sparkline>
              <xm:f>Sales_Fact!N1735:N1735</xm:f>
              <xm:sqref>N1735</xm:sqref>
            </x14:sparkline>
            <x14:sparkline>
              <xm:f>Sales_Fact!N1736:N1736</xm:f>
              <xm:sqref>N1736</xm:sqref>
            </x14:sparkline>
            <x14:sparkline>
              <xm:f>Sales_Fact!N1737:N1737</xm:f>
              <xm:sqref>N1737</xm:sqref>
            </x14:sparkline>
            <x14:sparkline>
              <xm:f>Sales_Fact!N1738:N1738</xm:f>
              <xm:sqref>N1738</xm:sqref>
            </x14:sparkline>
            <x14:sparkline>
              <xm:f>Sales_Fact!N1739:N1739</xm:f>
              <xm:sqref>N1739</xm:sqref>
            </x14:sparkline>
            <x14:sparkline>
              <xm:f>Sales_Fact!N1740:N1740</xm:f>
              <xm:sqref>N1740</xm:sqref>
            </x14:sparkline>
            <x14:sparkline>
              <xm:f>Sales_Fact!N1741:N1741</xm:f>
              <xm:sqref>N1741</xm:sqref>
            </x14:sparkline>
            <x14:sparkline>
              <xm:f>Sales_Fact!N1742:N1742</xm:f>
              <xm:sqref>N1742</xm:sqref>
            </x14:sparkline>
            <x14:sparkline>
              <xm:f>Sales_Fact!N1743:N1743</xm:f>
              <xm:sqref>N1743</xm:sqref>
            </x14:sparkline>
            <x14:sparkline>
              <xm:f>Sales_Fact!N1744:N1744</xm:f>
              <xm:sqref>N1744</xm:sqref>
            </x14:sparkline>
            <x14:sparkline>
              <xm:f>Sales_Fact!N1745:N1745</xm:f>
              <xm:sqref>N1745</xm:sqref>
            </x14:sparkline>
            <x14:sparkline>
              <xm:f>Sales_Fact!N1746:N1746</xm:f>
              <xm:sqref>N1746</xm:sqref>
            </x14:sparkline>
            <x14:sparkline>
              <xm:f>Sales_Fact!N1747:N1747</xm:f>
              <xm:sqref>N1747</xm:sqref>
            </x14:sparkline>
            <x14:sparkline>
              <xm:f>Sales_Fact!N1748:N1748</xm:f>
              <xm:sqref>N1748</xm:sqref>
            </x14:sparkline>
            <x14:sparkline>
              <xm:f>Sales_Fact!N1749:N1749</xm:f>
              <xm:sqref>N1749</xm:sqref>
            </x14:sparkline>
            <x14:sparkline>
              <xm:f>Sales_Fact!N1750:N1750</xm:f>
              <xm:sqref>N1750</xm:sqref>
            </x14:sparkline>
            <x14:sparkline>
              <xm:f>Sales_Fact!N1751:N1751</xm:f>
              <xm:sqref>N1751</xm:sqref>
            </x14:sparkline>
            <x14:sparkline>
              <xm:f>Sales_Fact!N1752:N1752</xm:f>
              <xm:sqref>N1752</xm:sqref>
            </x14:sparkline>
            <x14:sparkline>
              <xm:f>Sales_Fact!N1753:N1753</xm:f>
              <xm:sqref>N1753</xm:sqref>
            </x14:sparkline>
            <x14:sparkline>
              <xm:f>Sales_Fact!N1754:N1754</xm:f>
              <xm:sqref>N1754</xm:sqref>
            </x14:sparkline>
            <x14:sparkline>
              <xm:f>Sales_Fact!N1755:N1755</xm:f>
              <xm:sqref>N1755</xm:sqref>
            </x14:sparkline>
            <x14:sparkline>
              <xm:f>Sales_Fact!N1756:N1756</xm:f>
              <xm:sqref>N1756</xm:sqref>
            </x14:sparkline>
            <x14:sparkline>
              <xm:f>Sales_Fact!N1757:N1757</xm:f>
              <xm:sqref>N1757</xm:sqref>
            </x14:sparkline>
            <x14:sparkline>
              <xm:f>Sales_Fact!N1758:N1758</xm:f>
              <xm:sqref>N1758</xm:sqref>
            </x14:sparkline>
            <x14:sparkline>
              <xm:f>Sales_Fact!N1759:N1759</xm:f>
              <xm:sqref>N1759</xm:sqref>
            </x14:sparkline>
            <x14:sparkline>
              <xm:f>Sales_Fact!N1760:N1760</xm:f>
              <xm:sqref>N1760</xm:sqref>
            </x14:sparkline>
            <x14:sparkline>
              <xm:f>Sales_Fact!N1761:N1761</xm:f>
              <xm:sqref>N1761</xm:sqref>
            </x14:sparkline>
            <x14:sparkline>
              <xm:f>Sales_Fact!N1762:N1762</xm:f>
              <xm:sqref>N1762</xm:sqref>
            </x14:sparkline>
            <x14:sparkline>
              <xm:f>Sales_Fact!N1763:N1763</xm:f>
              <xm:sqref>N1763</xm:sqref>
            </x14:sparkline>
            <x14:sparkline>
              <xm:f>Sales_Fact!N1764:N1764</xm:f>
              <xm:sqref>N1764</xm:sqref>
            </x14:sparkline>
            <x14:sparkline>
              <xm:f>Sales_Fact!N1765:N1765</xm:f>
              <xm:sqref>N1765</xm:sqref>
            </x14:sparkline>
            <x14:sparkline>
              <xm:f>Sales_Fact!N1766:N1766</xm:f>
              <xm:sqref>N1766</xm:sqref>
            </x14:sparkline>
            <x14:sparkline>
              <xm:f>Sales_Fact!N1767:N1767</xm:f>
              <xm:sqref>N1767</xm:sqref>
            </x14:sparkline>
            <x14:sparkline>
              <xm:f>Sales_Fact!N1768:N1768</xm:f>
              <xm:sqref>N1768</xm:sqref>
            </x14:sparkline>
            <x14:sparkline>
              <xm:f>Sales_Fact!N1769:N1769</xm:f>
              <xm:sqref>N1769</xm:sqref>
            </x14:sparkline>
            <x14:sparkline>
              <xm:f>Sales_Fact!N1770:N1770</xm:f>
              <xm:sqref>N1770</xm:sqref>
            </x14:sparkline>
            <x14:sparkline>
              <xm:f>Sales_Fact!N1771:N1771</xm:f>
              <xm:sqref>N1771</xm:sqref>
            </x14:sparkline>
            <x14:sparkline>
              <xm:f>Sales_Fact!N1772:N1772</xm:f>
              <xm:sqref>N1772</xm:sqref>
            </x14:sparkline>
            <x14:sparkline>
              <xm:f>Sales_Fact!N1773:N1773</xm:f>
              <xm:sqref>N1773</xm:sqref>
            </x14:sparkline>
            <x14:sparkline>
              <xm:f>Sales_Fact!N1774:N1774</xm:f>
              <xm:sqref>N1774</xm:sqref>
            </x14:sparkline>
            <x14:sparkline>
              <xm:f>Sales_Fact!N1775:N1775</xm:f>
              <xm:sqref>N1775</xm:sqref>
            </x14:sparkline>
            <x14:sparkline>
              <xm:f>Sales_Fact!N1776:N1776</xm:f>
              <xm:sqref>N1776</xm:sqref>
            </x14:sparkline>
            <x14:sparkline>
              <xm:f>Sales_Fact!N1777:N1777</xm:f>
              <xm:sqref>N1777</xm:sqref>
            </x14:sparkline>
            <x14:sparkline>
              <xm:f>Sales_Fact!N1778:N1778</xm:f>
              <xm:sqref>N1778</xm:sqref>
            </x14:sparkline>
            <x14:sparkline>
              <xm:f>Sales_Fact!N1779:N1779</xm:f>
              <xm:sqref>N1779</xm:sqref>
            </x14:sparkline>
            <x14:sparkline>
              <xm:f>Sales_Fact!N1780:N1780</xm:f>
              <xm:sqref>N1780</xm:sqref>
            </x14:sparkline>
            <x14:sparkline>
              <xm:f>Sales_Fact!N1781:N1781</xm:f>
              <xm:sqref>N1781</xm:sqref>
            </x14:sparkline>
            <x14:sparkline>
              <xm:f>Sales_Fact!N1782:N1782</xm:f>
              <xm:sqref>N1782</xm:sqref>
            </x14:sparkline>
            <x14:sparkline>
              <xm:f>Sales_Fact!N1783:N1783</xm:f>
              <xm:sqref>N1783</xm:sqref>
            </x14:sparkline>
            <x14:sparkline>
              <xm:f>Sales_Fact!N1784:N1784</xm:f>
              <xm:sqref>N1784</xm:sqref>
            </x14:sparkline>
            <x14:sparkline>
              <xm:f>Sales_Fact!N1785:N1785</xm:f>
              <xm:sqref>N1785</xm:sqref>
            </x14:sparkline>
            <x14:sparkline>
              <xm:f>Sales_Fact!N1786:N1786</xm:f>
              <xm:sqref>N1786</xm:sqref>
            </x14:sparkline>
            <x14:sparkline>
              <xm:f>Sales_Fact!N1787:N1787</xm:f>
              <xm:sqref>N1787</xm:sqref>
            </x14:sparkline>
            <x14:sparkline>
              <xm:f>Sales_Fact!N1788:N1788</xm:f>
              <xm:sqref>N1788</xm:sqref>
            </x14:sparkline>
            <x14:sparkline>
              <xm:f>Sales_Fact!N1789:N1789</xm:f>
              <xm:sqref>N1789</xm:sqref>
            </x14:sparkline>
            <x14:sparkline>
              <xm:f>Sales_Fact!N1790:N1790</xm:f>
              <xm:sqref>N1790</xm:sqref>
            </x14:sparkline>
            <x14:sparkline>
              <xm:f>Sales_Fact!N1791:N1791</xm:f>
              <xm:sqref>N1791</xm:sqref>
            </x14:sparkline>
            <x14:sparkline>
              <xm:f>Sales_Fact!N1792:N1792</xm:f>
              <xm:sqref>N1792</xm:sqref>
            </x14:sparkline>
            <x14:sparkline>
              <xm:f>Sales_Fact!N1793:N1793</xm:f>
              <xm:sqref>N1793</xm:sqref>
            </x14:sparkline>
            <x14:sparkline>
              <xm:f>Sales_Fact!N1794:N1794</xm:f>
              <xm:sqref>N1794</xm:sqref>
            </x14:sparkline>
            <x14:sparkline>
              <xm:f>Sales_Fact!N1795:N1795</xm:f>
              <xm:sqref>N1795</xm:sqref>
            </x14:sparkline>
            <x14:sparkline>
              <xm:f>Sales_Fact!N1796:N1796</xm:f>
              <xm:sqref>N1796</xm:sqref>
            </x14:sparkline>
            <x14:sparkline>
              <xm:f>Sales_Fact!N1797:N1797</xm:f>
              <xm:sqref>N1797</xm:sqref>
            </x14:sparkline>
            <x14:sparkline>
              <xm:f>Sales_Fact!N1798:N1798</xm:f>
              <xm:sqref>N1798</xm:sqref>
            </x14:sparkline>
            <x14:sparkline>
              <xm:f>Sales_Fact!N1799:N1799</xm:f>
              <xm:sqref>N1799</xm:sqref>
            </x14:sparkline>
            <x14:sparkline>
              <xm:f>Sales_Fact!N1800:N1800</xm:f>
              <xm:sqref>N1800</xm:sqref>
            </x14:sparkline>
            <x14:sparkline>
              <xm:f>Sales_Fact!N1801:N1801</xm:f>
              <xm:sqref>N1801</xm:sqref>
            </x14:sparkline>
            <x14:sparkline>
              <xm:f>Sales_Fact!N1802:N1802</xm:f>
              <xm:sqref>N1802</xm:sqref>
            </x14:sparkline>
            <x14:sparkline>
              <xm:f>Sales_Fact!N1803:N1803</xm:f>
              <xm:sqref>N1803</xm:sqref>
            </x14:sparkline>
            <x14:sparkline>
              <xm:f>Sales_Fact!N1804:N1804</xm:f>
              <xm:sqref>N1804</xm:sqref>
            </x14:sparkline>
            <x14:sparkline>
              <xm:f>Sales_Fact!N1805:N1805</xm:f>
              <xm:sqref>N1805</xm:sqref>
            </x14:sparkline>
            <x14:sparkline>
              <xm:f>Sales_Fact!N1806:N1806</xm:f>
              <xm:sqref>N1806</xm:sqref>
            </x14:sparkline>
            <x14:sparkline>
              <xm:f>Sales_Fact!N1807:N1807</xm:f>
              <xm:sqref>N1807</xm:sqref>
            </x14:sparkline>
            <x14:sparkline>
              <xm:f>Sales_Fact!N1808:N1808</xm:f>
              <xm:sqref>N1808</xm:sqref>
            </x14:sparkline>
            <x14:sparkline>
              <xm:f>Sales_Fact!N1809:N1809</xm:f>
              <xm:sqref>N1809</xm:sqref>
            </x14:sparkline>
            <x14:sparkline>
              <xm:f>Sales_Fact!N1810:N1810</xm:f>
              <xm:sqref>N1810</xm:sqref>
            </x14:sparkline>
            <x14:sparkline>
              <xm:f>Sales_Fact!N1811:N1811</xm:f>
              <xm:sqref>N1811</xm:sqref>
            </x14:sparkline>
            <x14:sparkline>
              <xm:f>Sales_Fact!N1812:N1812</xm:f>
              <xm:sqref>N1812</xm:sqref>
            </x14:sparkline>
            <x14:sparkline>
              <xm:f>Sales_Fact!N1813:N1813</xm:f>
              <xm:sqref>N1813</xm:sqref>
            </x14:sparkline>
            <x14:sparkline>
              <xm:f>Sales_Fact!N1814:N1814</xm:f>
              <xm:sqref>N1814</xm:sqref>
            </x14:sparkline>
            <x14:sparkline>
              <xm:f>Sales_Fact!N1815:N1815</xm:f>
              <xm:sqref>N1815</xm:sqref>
            </x14:sparkline>
            <x14:sparkline>
              <xm:f>Sales_Fact!N1816:N1816</xm:f>
              <xm:sqref>N1816</xm:sqref>
            </x14:sparkline>
            <x14:sparkline>
              <xm:f>Sales_Fact!N1817:N1817</xm:f>
              <xm:sqref>N1817</xm:sqref>
            </x14:sparkline>
            <x14:sparkline>
              <xm:f>Sales_Fact!N1818:N1818</xm:f>
              <xm:sqref>N1818</xm:sqref>
            </x14:sparkline>
            <x14:sparkline>
              <xm:f>Sales_Fact!N1819:N1819</xm:f>
              <xm:sqref>N1819</xm:sqref>
            </x14:sparkline>
            <x14:sparkline>
              <xm:f>Sales_Fact!N1820:N1820</xm:f>
              <xm:sqref>N1820</xm:sqref>
            </x14:sparkline>
            <x14:sparkline>
              <xm:f>Sales_Fact!N1821:N1821</xm:f>
              <xm:sqref>N1821</xm:sqref>
            </x14:sparkline>
            <x14:sparkline>
              <xm:f>Sales_Fact!N1822:N1822</xm:f>
              <xm:sqref>N1822</xm:sqref>
            </x14:sparkline>
            <x14:sparkline>
              <xm:f>Sales_Fact!N1823:N1823</xm:f>
              <xm:sqref>N1823</xm:sqref>
            </x14:sparkline>
            <x14:sparkline>
              <xm:f>Sales_Fact!N1824:N1824</xm:f>
              <xm:sqref>N1824</xm:sqref>
            </x14:sparkline>
            <x14:sparkline>
              <xm:f>Sales_Fact!N1825:N1825</xm:f>
              <xm:sqref>N1825</xm:sqref>
            </x14:sparkline>
            <x14:sparkline>
              <xm:f>Sales_Fact!N1826:N1826</xm:f>
              <xm:sqref>N1826</xm:sqref>
            </x14:sparkline>
            <x14:sparkline>
              <xm:f>Sales_Fact!N1827:N1827</xm:f>
              <xm:sqref>N1827</xm:sqref>
            </x14:sparkline>
            <x14:sparkline>
              <xm:f>Sales_Fact!N1828:N1828</xm:f>
              <xm:sqref>N1828</xm:sqref>
            </x14:sparkline>
            <x14:sparkline>
              <xm:f>Sales_Fact!N1829:N1829</xm:f>
              <xm:sqref>N1829</xm:sqref>
            </x14:sparkline>
            <x14:sparkline>
              <xm:f>Sales_Fact!N1830:N1830</xm:f>
              <xm:sqref>N1830</xm:sqref>
            </x14:sparkline>
            <x14:sparkline>
              <xm:f>Sales_Fact!N1831:N1831</xm:f>
              <xm:sqref>N1831</xm:sqref>
            </x14:sparkline>
            <x14:sparkline>
              <xm:f>Sales_Fact!N1832:N1832</xm:f>
              <xm:sqref>N1832</xm:sqref>
            </x14:sparkline>
            <x14:sparkline>
              <xm:f>Sales_Fact!N1833:N1833</xm:f>
              <xm:sqref>N1833</xm:sqref>
            </x14:sparkline>
            <x14:sparkline>
              <xm:f>Sales_Fact!N1834:N1834</xm:f>
              <xm:sqref>N1834</xm:sqref>
            </x14:sparkline>
            <x14:sparkline>
              <xm:f>Sales_Fact!N1835:N1835</xm:f>
              <xm:sqref>N1835</xm:sqref>
            </x14:sparkline>
            <x14:sparkline>
              <xm:f>Sales_Fact!N1836:N1836</xm:f>
              <xm:sqref>N1836</xm:sqref>
            </x14:sparkline>
            <x14:sparkline>
              <xm:f>Sales_Fact!N1837:N1837</xm:f>
              <xm:sqref>N1837</xm:sqref>
            </x14:sparkline>
            <x14:sparkline>
              <xm:f>Sales_Fact!N1838:N1838</xm:f>
              <xm:sqref>N1838</xm:sqref>
            </x14:sparkline>
            <x14:sparkline>
              <xm:f>Sales_Fact!N1839:N1839</xm:f>
              <xm:sqref>N1839</xm:sqref>
            </x14:sparkline>
            <x14:sparkline>
              <xm:f>Sales_Fact!N1840:N1840</xm:f>
              <xm:sqref>N1840</xm:sqref>
            </x14:sparkline>
            <x14:sparkline>
              <xm:f>Sales_Fact!N1841:N1841</xm:f>
              <xm:sqref>N1841</xm:sqref>
            </x14:sparkline>
            <x14:sparkline>
              <xm:f>Sales_Fact!N1842:N1842</xm:f>
              <xm:sqref>N1842</xm:sqref>
            </x14:sparkline>
            <x14:sparkline>
              <xm:f>Sales_Fact!N1843:N1843</xm:f>
              <xm:sqref>N1843</xm:sqref>
            </x14:sparkline>
            <x14:sparkline>
              <xm:f>Sales_Fact!N1844:N1844</xm:f>
              <xm:sqref>N1844</xm:sqref>
            </x14:sparkline>
            <x14:sparkline>
              <xm:f>Sales_Fact!N1845:N1845</xm:f>
              <xm:sqref>N1845</xm:sqref>
            </x14:sparkline>
            <x14:sparkline>
              <xm:f>Sales_Fact!N1846:N1846</xm:f>
              <xm:sqref>N1846</xm:sqref>
            </x14:sparkline>
            <x14:sparkline>
              <xm:f>Sales_Fact!N1847:N1847</xm:f>
              <xm:sqref>N1847</xm:sqref>
            </x14:sparkline>
            <x14:sparkline>
              <xm:f>Sales_Fact!N1848:N1848</xm:f>
              <xm:sqref>N1848</xm:sqref>
            </x14:sparkline>
            <x14:sparkline>
              <xm:f>Sales_Fact!N1849:N1849</xm:f>
              <xm:sqref>N1849</xm:sqref>
            </x14:sparkline>
            <x14:sparkline>
              <xm:f>Sales_Fact!N1850:N1850</xm:f>
              <xm:sqref>N1850</xm:sqref>
            </x14:sparkline>
            <x14:sparkline>
              <xm:f>Sales_Fact!N1851:N1851</xm:f>
              <xm:sqref>N1851</xm:sqref>
            </x14:sparkline>
            <x14:sparkline>
              <xm:f>Sales_Fact!N1852:N1852</xm:f>
              <xm:sqref>N1852</xm:sqref>
            </x14:sparkline>
            <x14:sparkline>
              <xm:f>Sales_Fact!N1853:N1853</xm:f>
              <xm:sqref>N1853</xm:sqref>
            </x14:sparkline>
            <x14:sparkline>
              <xm:f>Sales_Fact!N1854:N1854</xm:f>
              <xm:sqref>N1854</xm:sqref>
            </x14:sparkline>
            <x14:sparkline>
              <xm:f>Sales_Fact!N1855:N1855</xm:f>
              <xm:sqref>N1855</xm:sqref>
            </x14:sparkline>
            <x14:sparkline>
              <xm:f>Sales_Fact!N1856:N1856</xm:f>
              <xm:sqref>N1856</xm:sqref>
            </x14:sparkline>
            <x14:sparkline>
              <xm:f>Sales_Fact!N1857:N1857</xm:f>
              <xm:sqref>N1857</xm:sqref>
            </x14:sparkline>
            <x14:sparkline>
              <xm:f>Sales_Fact!N1858:N1858</xm:f>
              <xm:sqref>N1858</xm:sqref>
            </x14:sparkline>
            <x14:sparkline>
              <xm:f>Sales_Fact!N1859:N1859</xm:f>
              <xm:sqref>N1859</xm:sqref>
            </x14:sparkline>
            <x14:sparkline>
              <xm:f>Sales_Fact!N1860:N1860</xm:f>
              <xm:sqref>N1860</xm:sqref>
            </x14:sparkline>
            <x14:sparkline>
              <xm:f>Sales_Fact!N1861:N1861</xm:f>
              <xm:sqref>N1861</xm:sqref>
            </x14:sparkline>
            <x14:sparkline>
              <xm:f>Sales_Fact!N1862:N1862</xm:f>
              <xm:sqref>N1862</xm:sqref>
            </x14:sparkline>
            <x14:sparkline>
              <xm:f>Sales_Fact!N1863:N1863</xm:f>
              <xm:sqref>N1863</xm:sqref>
            </x14:sparkline>
            <x14:sparkline>
              <xm:f>Sales_Fact!N1864:N1864</xm:f>
              <xm:sqref>N1864</xm:sqref>
            </x14:sparkline>
            <x14:sparkline>
              <xm:f>Sales_Fact!N1865:N1865</xm:f>
              <xm:sqref>N1865</xm:sqref>
            </x14:sparkline>
            <x14:sparkline>
              <xm:f>Sales_Fact!N1866:N1866</xm:f>
              <xm:sqref>N1866</xm:sqref>
            </x14:sparkline>
            <x14:sparkline>
              <xm:f>Sales_Fact!N1867:N1867</xm:f>
              <xm:sqref>N1867</xm:sqref>
            </x14:sparkline>
            <x14:sparkline>
              <xm:f>Sales_Fact!N1868:N1868</xm:f>
              <xm:sqref>N1868</xm:sqref>
            </x14:sparkline>
            <x14:sparkline>
              <xm:f>Sales_Fact!N1869:N1869</xm:f>
              <xm:sqref>N1869</xm:sqref>
            </x14:sparkline>
            <x14:sparkline>
              <xm:f>Sales_Fact!N1870:N1870</xm:f>
              <xm:sqref>N1870</xm:sqref>
            </x14:sparkline>
            <x14:sparkline>
              <xm:f>Sales_Fact!N1871:N1871</xm:f>
              <xm:sqref>N1871</xm:sqref>
            </x14:sparkline>
            <x14:sparkline>
              <xm:f>Sales_Fact!N1872:N1872</xm:f>
              <xm:sqref>N1872</xm:sqref>
            </x14:sparkline>
            <x14:sparkline>
              <xm:f>Sales_Fact!N1873:N1873</xm:f>
              <xm:sqref>N1873</xm:sqref>
            </x14:sparkline>
            <x14:sparkline>
              <xm:f>Sales_Fact!N1874:N1874</xm:f>
              <xm:sqref>N1874</xm:sqref>
            </x14:sparkline>
            <x14:sparkline>
              <xm:f>Sales_Fact!N1875:N1875</xm:f>
              <xm:sqref>N1875</xm:sqref>
            </x14:sparkline>
            <x14:sparkline>
              <xm:f>Sales_Fact!N1876:N1876</xm:f>
              <xm:sqref>N1876</xm:sqref>
            </x14:sparkline>
            <x14:sparkline>
              <xm:f>Sales_Fact!N1877:N1877</xm:f>
              <xm:sqref>N1877</xm:sqref>
            </x14:sparkline>
            <x14:sparkline>
              <xm:f>Sales_Fact!N1878:N1878</xm:f>
              <xm:sqref>N1878</xm:sqref>
            </x14:sparkline>
            <x14:sparkline>
              <xm:f>Sales_Fact!N1879:N1879</xm:f>
              <xm:sqref>N1879</xm:sqref>
            </x14:sparkline>
            <x14:sparkline>
              <xm:f>Sales_Fact!N1880:N1880</xm:f>
              <xm:sqref>N1880</xm:sqref>
            </x14:sparkline>
            <x14:sparkline>
              <xm:f>Sales_Fact!N1881:N1881</xm:f>
              <xm:sqref>N1881</xm:sqref>
            </x14:sparkline>
            <x14:sparkline>
              <xm:f>Sales_Fact!N1882:N1882</xm:f>
              <xm:sqref>N1882</xm:sqref>
            </x14:sparkline>
            <x14:sparkline>
              <xm:f>Sales_Fact!N1883:N1883</xm:f>
              <xm:sqref>N1883</xm:sqref>
            </x14:sparkline>
            <x14:sparkline>
              <xm:f>Sales_Fact!N1884:N1884</xm:f>
              <xm:sqref>N1884</xm:sqref>
            </x14:sparkline>
            <x14:sparkline>
              <xm:f>Sales_Fact!N1885:N1885</xm:f>
              <xm:sqref>N1885</xm:sqref>
            </x14:sparkline>
            <x14:sparkline>
              <xm:f>Sales_Fact!N1886:N1886</xm:f>
              <xm:sqref>N1886</xm:sqref>
            </x14:sparkline>
            <x14:sparkline>
              <xm:f>Sales_Fact!N1887:N1887</xm:f>
              <xm:sqref>N1887</xm:sqref>
            </x14:sparkline>
            <x14:sparkline>
              <xm:f>Sales_Fact!N1888:N1888</xm:f>
              <xm:sqref>N1888</xm:sqref>
            </x14:sparkline>
            <x14:sparkline>
              <xm:f>Sales_Fact!N1889:N1889</xm:f>
              <xm:sqref>N1889</xm:sqref>
            </x14:sparkline>
            <x14:sparkline>
              <xm:f>Sales_Fact!N1890:N1890</xm:f>
              <xm:sqref>N1890</xm:sqref>
            </x14:sparkline>
            <x14:sparkline>
              <xm:f>Sales_Fact!N1891:N1891</xm:f>
              <xm:sqref>N1891</xm:sqref>
            </x14:sparkline>
            <x14:sparkline>
              <xm:f>Sales_Fact!N1892:N1892</xm:f>
              <xm:sqref>N1892</xm:sqref>
            </x14:sparkline>
            <x14:sparkline>
              <xm:f>Sales_Fact!N1893:N1893</xm:f>
              <xm:sqref>N1893</xm:sqref>
            </x14:sparkline>
            <x14:sparkline>
              <xm:f>Sales_Fact!N1894:N1894</xm:f>
              <xm:sqref>N1894</xm:sqref>
            </x14:sparkline>
            <x14:sparkline>
              <xm:f>Sales_Fact!N1895:N1895</xm:f>
              <xm:sqref>N1895</xm:sqref>
            </x14:sparkline>
            <x14:sparkline>
              <xm:f>Sales_Fact!N1896:N1896</xm:f>
              <xm:sqref>N1896</xm:sqref>
            </x14:sparkline>
            <x14:sparkline>
              <xm:f>Sales_Fact!N1897:N1897</xm:f>
              <xm:sqref>N1897</xm:sqref>
            </x14:sparkline>
            <x14:sparkline>
              <xm:f>Sales_Fact!N1898:N1898</xm:f>
              <xm:sqref>N1898</xm:sqref>
            </x14:sparkline>
            <x14:sparkline>
              <xm:f>Sales_Fact!N1899:N1899</xm:f>
              <xm:sqref>N1899</xm:sqref>
            </x14:sparkline>
            <x14:sparkline>
              <xm:f>Sales_Fact!N1900:N1900</xm:f>
              <xm:sqref>N1900</xm:sqref>
            </x14:sparkline>
            <x14:sparkline>
              <xm:f>Sales_Fact!N1901:N1901</xm:f>
              <xm:sqref>N1901</xm:sqref>
            </x14:sparkline>
            <x14:sparkline>
              <xm:f>Sales_Fact!N1902:N1902</xm:f>
              <xm:sqref>N1902</xm:sqref>
            </x14:sparkline>
            <x14:sparkline>
              <xm:f>Sales_Fact!N1903:N1903</xm:f>
              <xm:sqref>N1903</xm:sqref>
            </x14:sparkline>
            <x14:sparkline>
              <xm:f>Sales_Fact!N1904:N1904</xm:f>
              <xm:sqref>N1904</xm:sqref>
            </x14:sparkline>
            <x14:sparkline>
              <xm:f>Sales_Fact!N1905:N1905</xm:f>
              <xm:sqref>N1905</xm:sqref>
            </x14:sparkline>
            <x14:sparkline>
              <xm:f>Sales_Fact!N1906:N1906</xm:f>
              <xm:sqref>N1906</xm:sqref>
            </x14:sparkline>
            <x14:sparkline>
              <xm:f>Sales_Fact!N1907:N1907</xm:f>
              <xm:sqref>N1907</xm:sqref>
            </x14:sparkline>
            <x14:sparkline>
              <xm:f>Sales_Fact!N1908:N1908</xm:f>
              <xm:sqref>N1908</xm:sqref>
            </x14:sparkline>
            <x14:sparkline>
              <xm:f>Sales_Fact!N1909:N1909</xm:f>
              <xm:sqref>N1909</xm:sqref>
            </x14:sparkline>
            <x14:sparkline>
              <xm:f>Sales_Fact!N1910:N1910</xm:f>
              <xm:sqref>N1910</xm:sqref>
            </x14:sparkline>
            <x14:sparkline>
              <xm:f>Sales_Fact!N1911:N1911</xm:f>
              <xm:sqref>N1911</xm:sqref>
            </x14:sparkline>
            <x14:sparkline>
              <xm:f>Sales_Fact!N1912:N1912</xm:f>
              <xm:sqref>N1912</xm:sqref>
            </x14:sparkline>
            <x14:sparkline>
              <xm:f>Sales_Fact!N1913:N1913</xm:f>
              <xm:sqref>N1913</xm:sqref>
            </x14:sparkline>
            <x14:sparkline>
              <xm:f>Sales_Fact!N1914:N1914</xm:f>
              <xm:sqref>N1914</xm:sqref>
            </x14:sparkline>
            <x14:sparkline>
              <xm:f>Sales_Fact!N1915:N1915</xm:f>
              <xm:sqref>N1915</xm:sqref>
            </x14:sparkline>
            <x14:sparkline>
              <xm:f>Sales_Fact!N1916:N1916</xm:f>
              <xm:sqref>N1916</xm:sqref>
            </x14:sparkline>
            <x14:sparkline>
              <xm:f>Sales_Fact!N1917:N1917</xm:f>
              <xm:sqref>N1917</xm:sqref>
            </x14:sparkline>
            <x14:sparkline>
              <xm:f>Sales_Fact!N1918:N1918</xm:f>
              <xm:sqref>N1918</xm:sqref>
            </x14:sparkline>
            <x14:sparkline>
              <xm:f>Sales_Fact!N1919:N1919</xm:f>
              <xm:sqref>N1919</xm:sqref>
            </x14:sparkline>
            <x14:sparkline>
              <xm:f>Sales_Fact!N1920:N1920</xm:f>
              <xm:sqref>N1920</xm:sqref>
            </x14:sparkline>
            <x14:sparkline>
              <xm:f>Sales_Fact!N1921:N1921</xm:f>
              <xm:sqref>N1921</xm:sqref>
            </x14:sparkline>
            <x14:sparkline>
              <xm:f>Sales_Fact!N1922:N1922</xm:f>
              <xm:sqref>N1922</xm:sqref>
            </x14:sparkline>
            <x14:sparkline>
              <xm:f>Sales_Fact!N1923:N1923</xm:f>
              <xm:sqref>N1923</xm:sqref>
            </x14:sparkline>
            <x14:sparkline>
              <xm:f>Sales_Fact!N1924:N1924</xm:f>
              <xm:sqref>N1924</xm:sqref>
            </x14:sparkline>
            <x14:sparkline>
              <xm:f>Sales_Fact!N1925:N1925</xm:f>
              <xm:sqref>N1925</xm:sqref>
            </x14:sparkline>
            <x14:sparkline>
              <xm:f>Sales_Fact!N1926:N1926</xm:f>
              <xm:sqref>N1926</xm:sqref>
            </x14:sparkline>
            <x14:sparkline>
              <xm:f>Sales_Fact!N1927:N1927</xm:f>
              <xm:sqref>N1927</xm:sqref>
            </x14:sparkline>
            <x14:sparkline>
              <xm:f>Sales_Fact!N1928:N1928</xm:f>
              <xm:sqref>N1928</xm:sqref>
            </x14:sparkline>
            <x14:sparkline>
              <xm:f>Sales_Fact!N1929:N1929</xm:f>
              <xm:sqref>N1929</xm:sqref>
            </x14:sparkline>
            <x14:sparkline>
              <xm:f>Sales_Fact!N1930:N1930</xm:f>
              <xm:sqref>N1930</xm:sqref>
            </x14:sparkline>
            <x14:sparkline>
              <xm:f>Sales_Fact!N1931:N1931</xm:f>
              <xm:sqref>N1931</xm:sqref>
            </x14:sparkline>
            <x14:sparkline>
              <xm:f>Sales_Fact!N1932:N1932</xm:f>
              <xm:sqref>N1932</xm:sqref>
            </x14:sparkline>
            <x14:sparkline>
              <xm:f>Sales_Fact!N1933:N1933</xm:f>
              <xm:sqref>N1933</xm:sqref>
            </x14:sparkline>
            <x14:sparkline>
              <xm:f>Sales_Fact!N1934:N1934</xm:f>
              <xm:sqref>N1934</xm:sqref>
            </x14:sparkline>
            <x14:sparkline>
              <xm:f>Sales_Fact!N1935:N1935</xm:f>
              <xm:sqref>N1935</xm:sqref>
            </x14:sparkline>
            <x14:sparkline>
              <xm:f>Sales_Fact!N1936:N1936</xm:f>
              <xm:sqref>N1936</xm:sqref>
            </x14:sparkline>
            <x14:sparkline>
              <xm:f>Sales_Fact!N1937:N1937</xm:f>
              <xm:sqref>N1937</xm:sqref>
            </x14:sparkline>
            <x14:sparkline>
              <xm:f>Sales_Fact!N1938:N1938</xm:f>
              <xm:sqref>N1938</xm:sqref>
            </x14:sparkline>
            <x14:sparkline>
              <xm:f>Sales_Fact!N1939:N1939</xm:f>
              <xm:sqref>N1939</xm:sqref>
            </x14:sparkline>
            <x14:sparkline>
              <xm:f>Sales_Fact!N1940:N1940</xm:f>
              <xm:sqref>N1940</xm:sqref>
            </x14:sparkline>
            <x14:sparkline>
              <xm:f>Sales_Fact!N1941:N1941</xm:f>
              <xm:sqref>N1941</xm:sqref>
            </x14:sparkline>
            <x14:sparkline>
              <xm:f>Sales_Fact!N1942:N1942</xm:f>
              <xm:sqref>N1942</xm:sqref>
            </x14:sparkline>
            <x14:sparkline>
              <xm:f>Sales_Fact!N1943:N1943</xm:f>
              <xm:sqref>N1943</xm:sqref>
            </x14:sparkline>
            <x14:sparkline>
              <xm:f>Sales_Fact!N1944:N1944</xm:f>
              <xm:sqref>N1944</xm:sqref>
            </x14:sparkline>
            <x14:sparkline>
              <xm:f>Sales_Fact!N1945:N1945</xm:f>
              <xm:sqref>N1945</xm:sqref>
            </x14:sparkline>
            <x14:sparkline>
              <xm:f>Sales_Fact!N1946:N1946</xm:f>
              <xm:sqref>N1946</xm:sqref>
            </x14:sparkline>
            <x14:sparkline>
              <xm:f>Sales_Fact!N1947:N1947</xm:f>
              <xm:sqref>N1947</xm:sqref>
            </x14:sparkline>
            <x14:sparkline>
              <xm:f>Sales_Fact!N1948:N1948</xm:f>
              <xm:sqref>N1948</xm:sqref>
            </x14:sparkline>
            <x14:sparkline>
              <xm:f>Sales_Fact!N1949:N1949</xm:f>
              <xm:sqref>N1949</xm:sqref>
            </x14:sparkline>
            <x14:sparkline>
              <xm:f>Sales_Fact!N1950:N1950</xm:f>
              <xm:sqref>N1950</xm:sqref>
            </x14:sparkline>
            <x14:sparkline>
              <xm:f>Sales_Fact!N1951:N1951</xm:f>
              <xm:sqref>N1951</xm:sqref>
            </x14:sparkline>
            <x14:sparkline>
              <xm:f>Sales_Fact!N1952:N1952</xm:f>
              <xm:sqref>N1952</xm:sqref>
            </x14:sparkline>
            <x14:sparkline>
              <xm:f>Sales_Fact!N1953:N1953</xm:f>
              <xm:sqref>N1953</xm:sqref>
            </x14:sparkline>
            <x14:sparkline>
              <xm:f>Sales_Fact!N1954:N1954</xm:f>
              <xm:sqref>N1954</xm:sqref>
            </x14:sparkline>
            <x14:sparkline>
              <xm:f>Sales_Fact!N1955:N1955</xm:f>
              <xm:sqref>N1955</xm:sqref>
            </x14:sparkline>
            <x14:sparkline>
              <xm:f>Sales_Fact!N1956:N1956</xm:f>
              <xm:sqref>N1956</xm:sqref>
            </x14:sparkline>
            <x14:sparkline>
              <xm:f>Sales_Fact!N1957:N1957</xm:f>
              <xm:sqref>N1957</xm:sqref>
            </x14:sparkline>
            <x14:sparkline>
              <xm:f>Sales_Fact!N1958:N1958</xm:f>
              <xm:sqref>N1958</xm:sqref>
            </x14:sparkline>
            <x14:sparkline>
              <xm:f>Sales_Fact!N1959:N1959</xm:f>
              <xm:sqref>N1959</xm:sqref>
            </x14:sparkline>
            <x14:sparkline>
              <xm:f>Sales_Fact!N1960:N1960</xm:f>
              <xm:sqref>N1960</xm:sqref>
            </x14:sparkline>
            <x14:sparkline>
              <xm:f>Sales_Fact!N1961:N1961</xm:f>
              <xm:sqref>N1961</xm:sqref>
            </x14:sparkline>
            <x14:sparkline>
              <xm:f>Sales_Fact!N1962:N1962</xm:f>
              <xm:sqref>N1962</xm:sqref>
            </x14:sparkline>
            <x14:sparkline>
              <xm:f>Sales_Fact!N1963:N1963</xm:f>
              <xm:sqref>N1963</xm:sqref>
            </x14:sparkline>
            <x14:sparkline>
              <xm:f>Sales_Fact!N1964:N1964</xm:f>
              <xm:sqref>N1964</xm:sqref>
            </x14:sparkline>
            <x14:sparkline>
              <xm:f>Sales_Fact!N1965:N1965</xm:f>
              <xm:sqref>N1965</xm:sqref>
            </x14:sparkline>
            <x14:sparkline>
              <xm:f>Sales_Fact!N1966:N1966</xm:f>
              <xm:sqref>N1966</xm:sqref>
            </x14:sparkline>
            <x14:sparkline>
              <xm:f>Sales_Fact!N1967:N1967</xm:f>
              <xm:sqref>N1967</xm:sqref>
            </x14:sparkline>
            <x14:sparkline>
              <xm:f>Sales_Fact!N1968:N1968</xm:f>
              <xm:sqref>N1968</xm:sqref>
            </x14:sparkline>
            <x14:sparkline>
              <xm:f>Sales_Fact!N1969:N1969</xm:f>
              <xm:sqref>N1969</xm:sqref>
            </x14:sparkline>
            <x14:sparkline>
              <xm:f>Sales_Fact!N1970:N1970</xm:f>
              <xm:sqref>N1970</xm:sqref>
            </x14:sparkline>
            <x14:sparkline>
              <xm:f>Sales_Fact!N1971:N1971</xm:f>
              <xm:sqref>N1971</xm:sqref>
            </x14:sparkline>
            <x14:sparkline>
              <xm:f>Sales_Fact!N1972:N1972</xm:f>
              <xm:sqref>N1972</xm:sqref>
            </x14:sparkline>
            <x14:sparkline>
              <xm:f>Sales_Fact!N1973:N1973</xm:f>
              <xm:sqref>N1973</xm:sqref>
            </x14:sparkline>
            <x14:sparkline>
              <xm:f>Sales_Fact!N1974:N1974</xm:f>
              <xm:sqref>N1974</xm:sqref>
            </x14:sparkline>
            <x14:sparkline>
              <xm:f>Sales_Fact!N1975:N1975</xm:f>
              <xm:sqref>N1975</xm:sqref>
            </x14:sparkline>
            <x14:sparkline>
              <xm:f>Sales_Fact!N1976:N1976</xm:f>
              <xm:sqref>N1976</xm:sqref>
            </x14:sparkline>
            <x14:sparkline>
              <xm:f>Sales_Fact!N1977:N1977</xm:f>
              <xm:sqref>N1977</xm:sqref>
            </x14:sparkline>
            <x14:sparkline>
              <xm:f>Sales_Fact!N1978:N1978</xm:f>
              <xm:sqref>N1978</xm:sqref>
            </x14:sparkline>
            <x14:sparkline>
              <xm:f>Sales_Fact!N1979:N1979</xm:f>
              <xm:sqref>N1979</xm:sqref>
            </x14:sparkline>
            <x14:sparkline>
              <xm:f>Sales_Fact!N1980:N1980</xm:f>
              <xm:sqref>N1980</xm:sqref>
            </x14:sparkline>
            <x14:sparkline>
              <xm:f>Sales_Fact!N1981:N1981</xm:f>
              <xm:sqref>N1981</xm:sqref>
            </x14:sparkline>
            <x14:sparkline>
              <xm:f>Sales_Fact!N1982:N1982</xm:f>
              <xm:sqref>N1982</xm:sqref>
            </x14:sparkline>
            <x14:sparkline>
              <xm:f>Sales_Fact!N1983:N1983</xm:f>
              <xm:sqref>N1983</xm:sqref>
            </x14:sparkline>
            <x14:sparkline>
              <xm:f>Sales_Fact!N1984:N1984</xm:f>
              <xm:sqref>N1984</xm:sqref>
            </x14:sparkline>
            <x14:sparkline>
              <xm:f>Sales_Fact!N1985:N1985</xm:f>
              <xm:sqref>N1985</xm:sqref>
            </x14:sparkline>
            <x14:sparkline>
              <xm:f>Sales_Fact!N1986:N1986</xm:f>
              <xm:sqref>N1986</xm:sqref>
            </x14:sparkline>
            <x14:sparkline>
              <xm:f>Sales_Fact!N1987:N1987</xm:f>
              <xm:sqref>N1987</xm:sqref>
            </x14:sparkline>
            <x14:sparkline>
              <xm:f>Sales_Fact!N1988:N1988</xm:f>
              <xm:sqref>N1988</xm:sqref>
            </x14:sparkline>
            <x14:sparkline>
              <xm:f>Sales_Fact!N1989:N1989</xm:f>
              <xm:sqref>N1989</xm:sqref>
            </x14:sparkline>
            <x14:sparkline>
              <xm:f>Sales_Fact!N1990:N1990</xm:f>
              <xm:sqref>N1990</xm:sqref>
            </x14:sparkline>
            <x14:sparkline>
              <xm:f>Sales_Fact!N1991:N1991</xm:f>
              <xm:sqref>N1991</xm:sqref>
            </x14:sparkline>
            <x14:sparkline>
              <xm:f>Sales_Fact!N1992:N1992</xm:f>
              <xm:sqref>N1992</xm:sqref>
            </x14:sparkline>
            <x14:sparkline>
              <xm:f>Sales_Fact!N1993:N1993</xm:f>
              <xm:sqref>N1993</xm:sqref>
            </x14:sparkline>
            <x14:sparkline>
              <xm:f>Sales_Fact!N1994:N1994</xm:f>
              <xm:sqref>N1994</xm:sqref>
            </x14:sparkline>
            <x14:sparkline>
              <xm:f>Sales_Fact!N1995:N1995</xm:f>
              <xm:sqref>N1995</xm:sqref>
            </x14:sparkline>
            <x14:sparkline>
              <xm:f>Sales_Fact!N1996:N1996</xm:f>
              <xm:sqref>N1996</xm:sqref>
            </x14:sparkline>
            <x14:sparkline>
              <xm:f>Sales_Fact!N1997:N1997</xm:f>
              <xm:sqref>N1997</xm:sqref>
            </x14:sparkline>
            <x14:sparkline>
              <xm:f>Sales_Fact!N1998:N1998</xm:f>
              <xm:sqref>N1998</xm:sqref>
            </x14:sparkline>
            <x14:sparkline>
              <xm:f>Sales_Fact!N1999:N1999</xm:f>
              <xm:sqref>N1999</xm:sqref>
            </x14:sparkline>
            <x14:sparkline>
              <xm:f>Sales_Fact!N2000:N2000</xm:f>
              <xm:sqref>N2000</xm:sqref>
            </x14:sparkline>
            <x14:sparkline>
              <xm:f>Sales_Fact!N2001:N2001</xm:f>
              <xm:sqref>N2001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8154-4DB3-42D2-8131-3B2D3991724B}">
  <dimension ref="A3:B19"/>
  <sheetViews>
    <sheetView workbookViewId="0">
      <selection activeCell="D23" sqref="D23"/>
    </sheetView>
  </sheetViews>
  <sheetFormatPr defaultRowHeight="14.4" x14ac:dyDescent="0.3"/>
  <cols>
    <col min="1" max="1" width="12.5546875" bestFit="1" customWidth="1"/>
    <col min="2" max="2" width="12" bestFit="1" customWidth="1"/>
  </cols>
  <sheetData>
    <row r="3" spans="1:2" x14ac:dyDescent="0.3">
      <c r="A3" s="44" t="s">
        <v>4548</v>
      </c>
      <c r="B3" t="s">
        <v>4566</v>
      </c>
    </row>
    <row r="4" spans="1:2" x14ac:dyDescent="0.3">
      <c r="A4" s="45" t="s">
        <v>26</v>
      </c>
      <c r="B4">
        <v>125</v>
      </c>
    </row>
    <row r="5" spans="1:2" x14ac:dyDescent="0.3">
      <c r="A5" s="50" t="s">
        <v>16</v>
      </c>
      <c r="B5">
        <v>60</v>
      </c>
    </row>
    <row r="6" spans="1:2" x14ac:dyDescent="0.3">
      <c r="A6" s="50" t="s">
        <v>9</v>
      </c>
      <c r="B6">
        <v>65</v>
      </c>
    </row>
    <row r="7" spans="1:2" x14ac:dyDescent="0.3">
      <c r="A7" s="45" t="s">
        <v>13</v>
      </c>
      <c r="B7">
        <v>122</v>
      </c>
    </row>
    <row r="8" spans="1:2" x14ac:dyDescent="0.3">
      <c r="A8" s="50" t="s">
        <v>16</v>
      </c>
      <c r="B8">
        <v>68</v>
      </c>
    </row>
    <row r="9" spans="1:2" x14ac:dyDescent="0.3">
      <c r="A9" s="50" t="s">
        <v>9</v>
      </c>
      <c r="B9">
        <v>54</v>
      </c>
    </row>
    <row r="10" spans="1:2" x14ac:dyDescent="0.3">
      <c r="A10" s="45" t="s">
        <v>19</v>
      </c>
      <c r="B10">
        <v>145</v>
      </c>
    </row>
    <row r="11" spans="1:2" x14ac:dyDescent="0.3">
      <c r="A11" s="50" t="s">
        <v>16</v>
      </c>
      <c r="B11">
        <v>82</v>
      </c>
    </row>
    <row r="12" spans="1:2" x14ac:dyDescent="0.3">
      <c r="A12" s="50" t="s">
        <v>9</v>
      </c>
      <c r="B12">
        <v>63</v>
      </c>
    </row>
    <row r="13" spans="1:2" x14ac:dyDescent="0.3">
      <c r="A13" s="45" t="s">
        <v>31</v>
      </c>
      <c r="B13">
        <v>104</v>
      </c>
    </row>
    <row r="14" spans="1:2" x14ac:dyDescent="0.3">
      <c r="A14" s="50" t="s">
        <v>16</v>
      </c>
      <c r="B14">
        <v>51</v>
      </c>
    </row>
    <row r="15" spans="1:2" x14ac:dyDescent="0.3">
      <c r="A15" s="50" t="s">
        <v>9</v>
      </c>
      <c r="B15">
        <v>53</v>
      </c>
    </row>
    <row r="16" spans="1:2" x14ac:dyDescent="0.3">
      <c r="A16" s="45" t="s">
        <v>4495</v>
      </c>
      <c r="B16">
        <v>4</v>
      </c>
    </row>
    <row r="17" spans="1:2" x14ac:dyDescent="0.3">
      <c r="A17" s="50" t="s">
        <v>16</v>
      </c>
      <c r="B17">
        <v>1</v>
      </c>
    </row>
    <row r="18" spans="1:2" x14ac:dyDescent="0.3">
      <c r="A18" s="50" t="s">
        <v>9</v>
      </c>
      <c r="B18">
        <v>3</v>
      </c>
    </row>
    <row r="19" spans="1:2" x14ac:dyDescent="0.3">
      <c r="A19" s="45" t="s">
        <v>4549</v>
      </c>
      <c r="B19">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E553-4AC5-4160-B63B-E42D986EB373}">
  <dimension ref="A3:C104"/>
  <sheetViews>
    <sheetView topLeftCell="A58" workbookViewId="0">
      <selection activeCell="M71" sqref="M71"/>
    </sheetView>
  </sheetViews>
  <sheetFormatPr defaultRowHeight="14.4" x14ac:dyDescent="0.3"/>
  <cols>
    <col min="1" max="1" width="12.5546875" bestFit="1" customWidth="1"/>
    <col min="2" max="2" width="4.21875" style="8" bestFit="1" customWidth="1"/>
    <col min="3" max="3" width="5" bestFit="1" customWidth="1"/>
    <col min="4" max="4" width="15.77734375" bestFit="1" customWidth="1"/>
  </cols>
  <sheetData>
    <row r="3" spans="1:3" x14ac:dyDescent="0.3">
      <c r="A3" s="44" t="s">
        <v>4548</v>
      </c>
      <c r="B3" s="8" t="s">
        <v>4560</v>
      </c>
      <c r="C3" t="s">
        <v>4559</v>
      </c>
    </row>
    <row r="4" spans="1:3" x14ac:dyDescent="0.3">
      <c r="A4" s="45" t="s">
        <v>1543</v>
      </c>
      <c r="B4" s="8">
        <v>2.21</v>
      </c>
      <c r="C4">
        <v>39</v>
      </c>
    </row>
    <row r="5" spans="1:3" x14ac:dyDescent="0.3">
      <c r="A5" s="45" t="s">
        <v>1546</v>
      </c>
      <c r="B5" s="8">
        <v>1.9500000000000002</v>
      </c>
      <c r="C5">
        <v>41</v>
      </c>
    </row>
    <row r="6" spans="1:3" x14ac:dyDescent="0.3">
      <c r="A6" s="45" t="s">
        <v>1568</v>
      </c>
      <c r="B6" s="8">
        <v>3.4200000000000004</v>
      </c>
      <c r="C6">
        <v>51</v>
      </c>
    </row>
    <row r="7" spans="1:3" x14ac:dyDescent="0.3">
      <c r="A7" s="45" t="s">
        <v>1570</v>
      </c>
      <c r="B7" s="8">
        <v>3.37</v>
      </c>
      <c r="C7">
        <v>53</v>
      </c>
    </row>
    <row r="8" spans="1:3" x14ac:dyDescent="0.3">
      <c r="A8" s="45" t="s">
        <v>1572</v>
      </c>
      <c r="B8" s="8">
        <v>2.5400000000000009</v>
      </c>
      <c r="C8">
        <v>41</v>
      </c>
    </row>
    <row r="9" spans="1:3" x14ac:dyDescent="0.3">
      <c r="A9" s="45" t="s">
        <v>1574</v>
      </c>
      <c r="B9" s="8">
        <v>2.9599999999999995</v>
      </c>
      <c r="C9">
        <v>55</v>
      </c>
    </row>
    <row r="10" spans="1:3" x14ac:dyDescent="0.3">
      <c r="A10" s="45" t="s">
        <v>1576</v>
      </c>
      <c r="B10" s="8">
        <v>1.95</v>
      </c>
      <c r="C10">
        <v>45</v>
      </c>
    </row>
    <row r="11" spans="1:3" x14ac:dyDescent="0.3">
      <c r="A11" s="45" t="s">
        <v>1578</v>
      </c>
      <c r="B11" s="8">
        <v>4.2480861723446894</v>
      </c>
      <c r="C11">
        <v>72</v>
      </c>
    </row>
    <row r="12" spans="1:3" x14ac:dyDescent="0.3">
      <c r="A12" s="45" t="s">
        <v>1580</v>
      </c>
      <c r="B12" s="8">
        <v>2.8099999999999996</v>
      </c>
      <c r="C12">
        <v>62</v>
      </c>
    </row>
    <row r="13" spans="1:3" x14ac:dyDescent="0.3">
      <c r="A13" s="45" t="s">
        <v>1582</v>
      </c>
      <c r="B13" s="8">
        <v>3.6999999999999997</v>
      </c>
      <c r="C13">
        <v>70</v>
      </c>
    </row>
    <row r="14" spans="1:3" x14ac:dyDescent="0.3">
      <c r="A14" s="45" t="s">
        <v>1584</v>
      </c>
      <c r="B14" s="8">
        <v>2.3299999999999996</v>
      </c>
      <c r="C14">
        <v>37</v>
      </c>
    </row>
    <row r="15" spans="1:3" x14ac:dyDescent="0.3">
      <c r="A15" s="45" t="s">
        <v>1586</v>
      </c>
      <c r="B15" s="8">
        <v>3.55</v>
      </c>
      <c r="C15">
        <v>63</v>
      </c>
    </row>
    <row r="16" spans="1:3" x14ac:dyDescent="0.3">
      <c r="A16" s="45" t="s">
        <v>1549</v>
      </c>
      <c r="B16" s="8">
        <v>2.73</v>
      </c>
      <c r="C16">
        <v>41</v>
      </c>
    </row>
    <row r="17" spans="1:3" x14ac:dyDescent="0.3">
      <c r="A17" s="45" t="s">
        <v>1588</v>
      </c>
      <c r="B17" s="8">
        <v>2.8500000000000005</v>
      </c>
      <c r="C17">
        <v>53</v>
      </c>
    </row>
    <row r="18" spans="1:3" x14ac:dyDescent="0.3">
      <c r="A18" s="45" t="s">
        <v>1590</v>
      </c>
      <c r="B18" s="8">
        <v>3.1399999999999992</v>
      </c>
      <c r="C18">
        <v>42</v>
      </c>
    </row>
    <row r="19" spans="1:3" x14ac:dyDescent="0.3">
      <c r="A19" s="45" t="s">
        <v>1592</v>
      </c>
      <c r="B19" s="8">
        <v>1.83</v>
      </c>
      <c r="C19">
        <v>43</v>
      </c>
    </row>
    <row r="20" spans="1:3" x14ac:dyDescent="0.3">
      <c r="A20" s="45" t="s">
        <v>1594</v>
      </c>
      <c r="B20" s="8">
        <v>1.9</v>
      </c>
      <c r="C20">
        <v>34</v>
      </c>
    </row>
    <row r="21" spans="1:3" x14ac:dyDescent="0.3">
      <c r="A21" s="45" t="s">
        <v>1596</v>
      </c>
      <c r="B21" s="8">
        <v>2.9499999999999993</v>
      </c>
      <c r="C21">
        <v>48</v>
      </c>
    </row>
    <row r="22" spans="1:3" x14ac:dyDescent="0.3">
      <c r="A22" s="45" t="s">
        <v>1598</v>
      </c>
      <c r="B22" s="8">
        <v>3.61</v>
      </c>
      <c r="C22">
        <v>58</v>
      </c>
    </row>
    <row r="23" spans="1:3" x14ac:dyDescent="0.3">
      <c r="A23" s="45" t="s">
        <v>1600</v>
      </c>
      <c r="B23" s="8">
        <v>2.8499999999999996</v>
      </c>
      <c r="C23">
        <v>49</v>
      </c>
    </row>
    <row r="24" spans="1:3" x14ac:dyDescent="0.3">
      <c r="A24" s="45" t="s">
        <v>1602</v>
      </c>
      <c r="B24" s="8">
        <v>3.9899999999999998</v>
      </c>
      <c r="C24">
        <v>56</v>
      </c>
    </row>
    <row r="25" spans="1:3" x14ac:dyDescent="0.3">
      <c r="A25" s="45" t="s">
        <v>1604</v>
      </c>
      <c r="B25" s="8">
        <v>3.0600000000000005</v>
      </c>
      <c r="C25">
        <v>43</v>
      </c>
    </row>
    <row r="26" spans="1:3" x14ac:dyDescent="0.3">
      <c r="A26" s="45" t="s">
        <v>1606</v>
      </c>
      <c r="B26" s="8">
        <v>2.83</v>
      </c>
      <c r="C26">
        <v>29</v>
      </c>
    </row>
    <row r="27" spans="1:3" x14ac:dyDescent="0.3">
      <c r="A27" s="45" t="s">
        <v>1551</v>
      </c>
      <c r="B27" s="8">
        <v>2.8499999999999996</v>
      </c>
      <c r="C27">
        <v>47</v>
      </c>
    </row>
    <row r="28" spans="1:3" x14ac:dyDescent="0.3">
      <c r="A28" s="45" t="s">
        <v>1608</v>
      </c>
      <c r="B28" s="8">
        <v>2.95</v>
      </c>
      <c r="C28">
        <v>34</v>
      </c>
    </row>
    <row r="29" spans="1:3" x14ac:dyDescent="0.3">
      <c r="A29" s="45" t="s">
        <v>1610</v>
      </c>
      <c r="B29" s="8">
        <v>3.3999999999999995</v>
      </c>
      <c r="C29">
        <v>63</v>
      </c>
    </row>
    <row r="30" spans="1:3" x14ac:dyDescent="0.3">
      <c r="A30" s="45" t="s">
        <v>1612</v>
      </c>
      <c r="B30" s="8">
        <v>1.6199999999999999</v>
      </c>
      <c r="C30">
        <v>24</v>
      </c>
    </row>
    <row r="31" spans="1:3" x14ac:dyDescent="0.3">
      <c r="A31" s="45" t="s">
        <v>1614</v>
      </c>
      <c r="B31" s="8">
        <v>3.3699999999999997</v>
      </c>
      <c r="C31">
        <v>49</v>
      </c>
    </row>
    <row r="32" spans="1:3" x14ac:dyDescent="0.3">
      <c r="A32" s="45" t="s">
        <v>1616</v>
      </c>
      <c r="B32" s="8">
        <v>3.95</v>
      </c>
      <c r="C32">
        <v>84</v>
      </c>
    </row>
    <row r="33" spans="1:3" x14ac:dyDescent="0.3">
      <c r="A33" s="45" t="s">
        <v>1618</v>
      </c>
      <c r="B33" s="8">
        <v>2.8280861723446895</v>
      </c>
      <c r="C33">
        <v>45</v>
      </c>
    </row>
    <row r="34" spans="1:3" x14ac:dyDescent="0.3">
      <c r="A34" s="45" t="s">
        <v>1620</v>
      </c>
      <c r="B34" s="8">
        <v>2.15</v>
      </c>
      <c r="C34">
        <v>35</v>
      </c>
    </row>
    <row r="35" spans="1:3" x14ac:dyDescent="0.3">
      <c r="A35" s="45" t="s">
        <v>1622</v>
      </c>
      <c r="B35" s="8">
        <v>3.8700000000000006</v>
      </c>
      <c r="C35">
        <v>87</v>
      </c>
    </row>
    <row r="36" spans="1:3" x14ac:dyDescent="0.3">
      <c r="A36" s="45" t="s">
        <v>1624</v>
      </c>
      <c r="B36" s="8">
        <v>3.41</v>
      </c>
      <c r="C36">
        <v>64</v>
      </c>
    </row>
    <row r="37" spans="1:3" x14ac:dyDescent="0.3">
      <c r="A37" s="45" t="s">
        <v>1626</v>
      </c>
      <c r="B37" s="8">
        <v>5.3200000000000012</v>
      </c>
      <c r="C37">
        <v>84</v>
      </c>
    </row>
    <row r="38" spans="1:3" x14ac:dyDescent="0.3">
      <c r="A38" s="45" t="s">
        <v>1553</v>
      </c>
      <c r="B38" s="8">
        <v>2.2000000000000002</v>
      </c>
      <c r="C38">
        <v>35</v>
      </c>
    </row>
    <row r="39" spans="1:3" x14ac:dyDescent="0.3">
      <c r="A39" s="45" t="s">
        <v>1628</v>
      </c>
      <c r="B39" s="8">
        <v>2.5900000000000003</v>
      </c>
      <c r="C39">
        <v>58</v>
      </c>
    </row>
    <row r="40" spans="1:3" x14ac:dyDescent="0.3">
      <c r="A40" s="45" t="s">
        <v>1630</v>
      </c>
      <c r="B40" s="8">
        <v>2.7600000000000007</v>
      </c>
      <c r="C40">
        <v>43</v>
      </c>
    </row>
    <row r="41" spans="1:3" x14ac:dyDescent="0.3">
      <c r="A41" s="45" t="s">
        <v>1632</v>
      </c>
      <c r="B41" s="8">
        <v>3.2199999999999998</v>
      </c>
      <c r="C41">
        <v>54</v>
      </c>
    </row>
    <row r="42" spans="1:3" x14ac:dyDescent="0.3">
      <c r="A42" s="45" t="s">
        <v>1634</v>
      </c>
      <c r="B42" s="8">
        <v>3.72</v>
      </c>
      <c r="C42">
        <v>52</v>
      </c>
    </row>
    <row r="43" spans="1:3" x14ac:dyDescent="0.3">
      <c r="A43" s="45" t="s">
        <v>1636</v>
      </c>
      <c r="B43" s="8">
        <v>1.6500000000000004</v>
      </c>
      <c r="C43">
        <v>28</v>
      </c>
    </row>
    <row r="44" spans="1:3" x14ac:dyDescent="0.3">
      <c r="A44" s="45" t="s">
        <v>1638</v>
      </c>
      <c r="B44" s="8">
        <v>3.0500000000000003</v>
      </c>
      <c r="C44">
        <v>37</v>
      </c>
    </row>
    <row r="45" spans="1:3" x14ac:dyDescent="0.3">
      <c r="A45" s="45" t="s">
        <v>1640</v>
      </c>
      <c r="B45" s="8">
        <v>3.8600000000000003</v>
      </c>
      <c r="C45">
        <v>59</v>
      </c>
    </row>
    <row r="46" spans="1:3" x14ac:dyDescent="0.3">
      <c r="A46" s="45" t="s">
        <v>1642</v>
      </c>
      <c r="B46" s="8">
        <v>2.1900000000000004</v>
      </c>
      <c r="C46">
        <v>29</v>
      </c>
    </row>
    <row r="47" spans="1:3" x14ac:dyDescent="0.3">
      <c r="A47" s="45" t="s">
        <v>1644</v>
      </c>
      <c r="B47" s="8">
        <v>3.8700000000000006</v>
      </c>
      <c r="C47">
        <v>48</v>
      </c>
    </row>
    <row r="48" spans="1:3" x14ac:dyDescent="0.3">
      <c r="A48" s="45" t="s">
        <v>1646</v>
      </c>
      <c r="B48" s="8">
        <v>3.1599999999999997</v>
      </c>
      <c r="C48">
        <v>44</v>
      </c>
    </row>
    <row r="49" spans="1:3" x14ac:dyDescent="0.3">
      <c r="A49" s="45" t="s">
        <v>1555</v>
      </c>
      <c r="B49" s="8">
        <v>3.1099999999999994</v>
      </c>
      <c r="C49">
        <v>43</v>
      </c>
    </row>
    <row r="50" spans="1:3" x14ac:dyDescent="0.3">
      <c r="A50" s="45" t="s">
        <v>1648</v>
      </c>
      <c r="B50" s="8">
        <v>2.92</v>
      </c>
      <c r="C50">
        <v>42</v>
      </c>
    </row>
    <row r="51" spans="1:3" x14ac:dyDescent="0.3">
      <c r="A51" s="45" t="s">
        <v>1650</v>
      </c>
      <c r="B51" s="8">
        <v>2.06</v>
      </c>
      <c r="C51">
        <v>38</v>
      </c>
    </row>
    <row r="52" spans="1:3" x14ac:dyDescent="0.3">
      <c r="A52" s="45" t="s">
        <v>1652</v>
      </c>
      <c r="B52" s="8">
        <v>2.29</v>
      </c>
      <c r="C52">
        <v>36</v>
      </c>
    </row>
    <row r="53" spans="1:3" x14ac:dyDescent="0.3">
      <c r="A53" s="45" t="s">
        <v>1654</v>
      </c>
      <c r="B53" s="8">
        <v>2.3099999999999996</v>
      </c>
      <c r="C53">
        <v>36</v>
      </c>
    </row>
    <row r="54" spans="1:3" x14ac:dyDescent="0.3">
      <c r="A54" s="45" t="s">
        <v>1656</v>
      </c>
      <c r="B54" s="8">
        <v>3.32</v>
      </c>
      <c r="C54">
        <v>59</v>
      </c>
    </row>
    <row r="55" spans="1:3" x14ac:dyDescent="0.3">
      <c r="A55" s="45" t="s">
        <v>1658</v>
      </c>
      <c r="B55" s="8">
        <v>2.1</v>
      </c>
      <c r="C55">
        <v>36</v>
      </c>
    </row>
    <row r="56" spans="1:3" x14ac:dyDescent="0.3">
      <c r="A56" s="45" t="s">
        <v>1660</v>
      </c>
      <c r="B56" s="8">
        <v>3.5500000000000003</v>
      </c>
      <c r="C56">
        <v>58</v>
      </c>
    </row>
    <row r="57" spans="1:3" x14ac:dyDescent="0.3">
      <c r="A57" s="45" t="s">
        <v>1662</v>
      </c>
      <c r="B57" s="8">
        <v>2.79</v>
      </c>
      <c r="C57">
        <v>49</v>
      </c>
    </row>
    <row r="58" spans="1:3" x14ac:dyDescent="0.3">
      <c r="A58" s="45" t="s">
        <v>1664</v>
      </c>
      <c r="B58" s="8">
        <v>2.66</v>
      </c>
      <c r="C58">
        <v>39</v>
      </c>
    </row>
    <row r="59" spans="1:3" x14ac:dyDescent="0.3">
      <c r="A59" s="45" t="s">
        <v>1666</v>
      </c>
      <c r="B59" s="8">
        <v>3.5600000000000005</v>
      </c>
      <c r="C59">
        <v>66</v>
      </c>
    </row>
    <row r="60" spans="1:3" x14ac:dyDescent="0.3">
      <c r="A60" s="45" t="s">
        <v>1557</v>
      </c>
      <c r="B60" s="8">
        <v>1.62</v>
      </c>
      <c r="C60">
        <v>33</v>
      </c>
    </row>
    <row r="61" spans="1:3" x14ac:dyDescent="0.3">
      <c r="A61" s="45" t="s">
        <v>1668</v>
      </c>
      <c r="B61" s="8">
        <v>3.2200000000000006</v>
      </c>
      <c r="C61">
        <v>55</v>
      </c>
    </row>
    <row r="62" spans="1:3" x14ac:dyDescent="0.3">
      <c r="A62" s="45" t="s">
        <v>1670</v>
      </c>
      <c r="B62" s="8">
        <v>2.37</v>
      </c>
      <c r="C62">
        <v>44</v>
      </c>
    </row>
    <row r="63" spans="1:3" x14ac:dyDescent="0.3">
      <c r="A63" s="45" t="s">
        <v>1672</v>
      </c>
      <c r="B63" s="8">
        <v>3.9000000000000008</v>
      </c>
      <c r="C63">
        <v>68</v>
      </c>
    </row>
    <row r="64" spans="1:3" x14ac:dyDescent="0.3">
      <c r="A64" s="45" t="s">
        <v>1674</v>
      </c>
      <c r="B64" s="8">
        <v>2.86</v>
      </c>
      <c r="C64">
        <v>51</v>
      </c>
    </row>
    <row r="65" spans="1:3" x14ac:dyDescent="0.3">
      <c r="A65" s="45" t="s">
        <v>1676</v>
      </c>
      <c r="B65" s="8">
        <v>2.8499999999999996</v>
      </c>
      <c r="C65">
        <v>49</v>
      </c>
    </row>
    <row r="66" spans="1:3" x14ac:dyDescent="0.3">
      <c r="A66" s="45" t="s">
        <v>1678</v>
      </c>
      <c r="B66" s="8">
        <v>2.2800000000000002</v>
      </c>
      <c r="C66">
        <v>45</v>
      </c>
    </row>
    <row r="67" spans="1:3" x14ac:dyDescent="0.3">
      <c r="A67" s="45" t="s">
        <v>1680</v>
      </c>
      <c r="B67" s="8">
        <v>2.8600000000000012</v>
      </c>
      <c r="C67">
        <v>44</v>
      </c>
    </row>
    <row r="68" spans="1:3" x14ac:dyDescent="0.3">
      <c r="A68" s="45" t="s">
        <v>1682</v>
      </c>
      <c r="B68" s="8">
        <v>3.0200000000000005</v>
      </c>
      <c r="C68">
        <v>50</v>
      </c>
    </row>
    <row r="69" spans="1:3" x14ac:dyDescent="0.3">
      <c r="A69" s="45" t="s">
        <v>1684</v>
      </c>
      <c r="B69" s="8">
        <v>2.67</v>
      </c>
      <c r="C69">
        <v>40</v>
      </c>
    </row>
    <row r="70" spans="1:3" x14ac:dyDescent="0.3">
      <c r="A70" s="45" t="s">
        <v>1686</v>
      </c>
      <c r="B70" s="8">
        <v>2.56</v>
      </c>
      <c r="C70">
        <v>54</v>
      </c>
    </row>
    <row r="71" spans="1:3" x14ac:dyDescent="0.3">
      <c r="A71" s="45" t="s">
        <v>1560</v>
      </c>
      <c r="B71" s="8">
        <v>1.6099999999999999</v>
      </c>
      <c r="C71">
        <v>40</v>
      </c>
    </row>
    <row r="72" spans="1:3" x14ac:dyDescent="0.3">
      <c r="A72" s="45" t="s">
        <v>1688</v>
      </c>
      <c r="B72" s="8">
        <v>2.3199999999999998</v>
      </c>
      <c r="C72">
        <v>58</v>
      </c>
    </row>
    <row r="73" spans="1:3" x14ac:dyDescent="0.3">
      <c r="A73" s="45" t="s">
        <v>1690</v>
      </c>
      <c r="B73" s="8">
        <v>3.2500000000000004</v>
      </c>
      <c r="C73">
        <v>48</v>
      </c>
    </row>
    <row r="74" spans="1:3" x14ac:dyDescent="0.3">
      <c r="A74" s="45" t="s">
        <v>1692</v>
      </c>
      <c r="B74" s="8">
        <v>2.4900000000000002</v>
      </c>
      <c r="C74">
        <v>46</v>
      </c>
    </row>
    <row r="75" spans="1:3" x14ac:dyDescent="0.3">
      <c r="A75" s="45" t="s">
        <v>1694</v>
      </c>
      <c r="B75" s="8">
        <v>4.2800000000000011</v>
      </c>
      <c r="C75">
        <v>77</v>
      </c>
    </row>
    <row r="76" spans="1:3" x14ac:dyDescent="0.3">
      <c r="A76" s="45" t="s">
        <v>1696</v>
      </c>
      <c r="B76" s="8">
        <v>3.7699999999999996</v>
      </c>
      <c r="C76">
        <v>55</v>
      </c>
    </row>
    <row r="77" spans="1:3" x14ac:dyDescent="0.3">
      <c r="A77" s="45" t="s">
        <v>1698</v>
      </c>
      <c r="B77" s="8">
        <v>2.5299999999999998</v>
      </c>
      <c r="C77">
        <v>48</v>
      </c>
    </row>
    <row r="78" spans="1:3" x14ac:dyDescent="0.3">
      <c r="A78" s="45" t="s">
        <v>1700</v>
      </c>
      <c r="B78" s="8">
        <v>4.1399999999999988</v>
      </c>
      <c r="C78">
        <v>73</v>
      </c>
    </row>
    <row r="79" spans="1:3" x14ac:dyDescent="0.3">
      <c r="A79" s="45" t="s">
        <v>1702</v>
      </c>
      <c r="B79" s="8">
        <v>2.63</v>
      </c>
      <c r="C79">
        <v>48</v>
      </c>
    </row>
    <row r="80" spans="1:3" x14ac:dyDescent="0.3">
      <c r="A80" s="45" t="s">
        <v>1704</v>
      </c>
      <c r="B80" s="8">
        <v>3.2500000000000009</v>
      </c>
      <c r="C80">
        <v>61</v>
      </c>
    </row>
    <row r="81" spans="1:3" x14ac:dyDescent="0.3">
      <c r="A81" s="45" t="s">
        <v>1706</v>
      </c>
      <c r="B81" s="8">
        <v>2.83</v>
      </c>
      <c r="C81">
        <v>43</v>
      </c>
    </row>
    <row r="82" spans="1:3" x14ac:dyDescent="0.3">
      <c r="A82" s="45" t="s">
        <v>1562</v>
      </c>
      <c r="B82" s="8">
        <v>2.52</v>
      </c>
      <c r="C82">
        <v>49</v>
      </c>
    </row>
    <row r="83" spans="1:3" x14ac:dyDescent="0.3">
      <c r="A83" s="45" t="s">
        <v>1708</v>
      </c>
      <c r="B83" s="8">
        <v>2.35</v>
      </c>
      <c r="C83">
        <v>47</v>
      </c>
    </row>
    <row r="84" spans="1:3" x14ac:dyDescent="0.3">
      <c r="A84" s="45" t="s">
        <v>1710</v>
      </c>
      <c r="B84" s="8">
        <v>4.0799999999999992</v>
      </c>
      <c r="C84">
        <v>53</v>
      </c>
    </row>
    <row r="85" spans="1:3" x14ac:dyDescent="0.3">
      <c r="A85" s="45" t="s">
        <v>1712</v>
      </c>
      <c r="B85" s="8">
        <v>1.9300000000000002</v>
      </c>
      <c r="C85">
        <v>41</v>
      </c>
    </row>
    <row r="86" spans="1:3" x14ac:dyDescent="0.3">
      <c r="A86" s="45" t="s">
        <v>1714</v>
      </c>
      <c r="B86" s="8">
        <v>4.6899999999999995</v>
      </c>
      <c r="C86">
        <v>56</v>
      </c>
    </row>
    <row r="87" spans="1:3" x14ac:dyDescent="0.3">
      <c r="A87" s="45" t="s">
        <v>1716</v>
      </c>
      <c r="B87" s="8">
        <v>2.9</v>
      </c>
      <c r="C87">
        <v>45</v>
      </c>
    </row>
    <row r="88" spans="1:3" x14ac:dyDescent="0.3">
      <c r="A88" s="45" t="s">
        <v>1718</v>
      </c>
      <c r="B88" s="8">
        <v>1.9200000000000004</v>
      </c>
      <c r="C88">
        <v>38</v>
      </c>
    </row>
    <row r="89" spans="1:3" x14ac:dyDescent="0.3">
      <c r="A89" s="45" t="s">
        <v>1720</v>
      </c>
      <c r="B89" s="8">
        <v>2.65</v>
      </c>
      <c r="C89">
        <v>48</v>
      </c>
    </row>
    <row r="90" spans="1:3" x14ac:dyDescent="0.3">
      <c r="A90" s="45" t="s">
        <v>1722</v>
      </c>
      <c r="B90" s="8">
        <v>3.0500000000000007</v>
      </c>
      <c r="C90">
        <v>41</v>
      </c>
    </row>
    <row r="91" spans="1:3" x14ac:dyDescent="0.3">
      <c r="A91" s="45" t="s">
        <v>1724</v>
      </c>
      <c r="B91" s="8">
        <v>3.44</v>
      </c>
      <c r="C91">
        <v>60</v>
      </c>
    </row>
    <row r="92" spans="1:3" x14ac:dyDescent="0.3">
      <c r="A92" s="45" t="s">
        <v>1726</v>
      </c>
      <c r="B92" s="8">
        <v>4.7980861723446884</v>
      </c>
      <c r="C92">
        <v>68</v>
      </c>
    </row>
    <row r="93" spans="1:3" x14ac:dyDescent="0.3">
      <c r="A93" s="45" t="s">
        <v>1565</v>
      </c>
      <c r="B93" s="8">
        <v>2.4799999999999995</v>
      </c>
      <c r="C93">
        <v>41</v>
      </c>
    </row>
    <row r="94" spans="1:3" x14ac:dyDescent="0.3">
      <c r="A94" s="45" t="s">
        <v>1728</v>
      </c>
      <c r="B94" s="8">
        <v>2.41</v>
      </c>
      <c r="C94">
        <v>38</v>
      </c>
    </row>
    <row r="95" spans="1:3" x14ac:dyDescent="0.3">
      <c r="A95" s="45" t="s">
        <v>1730</v>
      </c>
      <c r="B95" s="8">
        <v>3.7199999999999993</v>
      </c>
      <c r="C95">
        <v>67</v>
      </c>
    </row>
    <row r="96" spans="1:3" x14ac:dyDescent="0.3">
      <c r="A96" s="45" t="s">
        <v>1732</v>
      </c>
      <c r="B96" s="8">
        <v>4.0699999999999994</v>
      </c>
      <c r="C96">
        <v>50</v>
      </c>
    </row>
    <row r="97" spans="1:3" x14ac:dyDescent="0.3">
      <c r="A97" s="45" t="s">
        <v>1734</v>
      </c>
      <c r="B97" s="8">
        <v>2.3899999999999997</v>
      </c>
      <c r="C97">
        <v>44</v>
      </c>
    </row>
    <row r="98" spans="1:3" x14ac:dyDescent="0.3">
      <c r="A98" s="45" t="s">
        <v>1736</v>
      </c>
      <c r="B98" s="8">
        <v>4.4399999999999995</v>
      </c>
      <c r="C98">
        <v>68</v>
      </c>
    </row>
    <row r="99" spans="1:3" x14ac:dyDescent="0.3">
      <c r="A99" s="45" t="s">
        <v>1738</v>
      </c>
      <c r="B99" s="8">
        <v>2.59</v>
      </c>
      <c r="C99">
        <v>38</v>
      </c>
    </row>
    <row r="100" spans="1:3" x14ac:dyDescent="0.3">
      <c r="A100" s="45" t="s">
        <v>1740</v>
      </c>
      <c r="B100" s="8">
        <v>2.1300000000000003</v>
      </c>
      <c r="C100">
        <v>45</v>
      </c>
    </row>
    <row r="101" spans="1:3" x14ac:dyDescent="0.3">
      <c r="A101" s="45" t="s">
        <v>1742</v>
      </c>
      <c r="B101" s="8">
        <v>3.06</v>
      </c>
      <c r="C101">
        <v>55</v>
      </c>
    </row>
    <row r="102" spans="1:3" x14ac:dyDescent="0.3">
      <c r="A102" s="45" t="s">
        <v>1744</v>
      </c>
      <c r="B102" s="8">
        <v>2.6280861723446893</v>
      </c>
      <c r="C102">
        <v>54</v>
      </c>
    </row>
    <row r="103" spans="1:3" x14ac:dyDescent="0.3">
      <c r="A103" s="45" t="s">
        <v>1746</v>
      </c>
      <c r="B103" s="8">
        <v>3.18</v>
      </c>
      <c r="C103">
        <v>47</v>
      </c>
    </row>
    <row r="104" spans="1:3" x14ac:dyDescent="0.3">
      <c r="A104" s="45" t="s">
        <v>4549</v>
      </c>
      <c r="B104" s="8">
        <v>296.17234468937892</v>
      </c>
      <c r="C104">
        <v>4953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006A-4C64-45DC-9D9C-56558BC002AE}">
  <dimension ref="A3:D24"/>
  <sheetViews>
    <sheetView workbookViewId="0">
      <selection activeCell="B24" sqref="B24"/>
    </sheetView>
  </sheetViews>
  <sheetFormatPr defaultRowHeight="14.4" x14ac:dyDescent="0.3"/>
  <cols>
    <col min="1" max="1" width="12.5546875" bestFit="1" customWidth="1"/>
    <col min="2" max="2" width="21.6640625" style="7" bestFit="1" customWidth="1"/>
    <col min="3" max="3" width="14.88671875" bestFit="1" customWidth="1"/>
    <col min="4" max="4" width="14.88671875" style="8" bestFit="1" customWidth="1"/>
    <col min="5" max="40" width="21.6640625" bestFit="1" customWidth="1"/>
    <col min="41" max="41" width="26.44140625" bestFit="1" customWidth="1"/>
    <col min="42" max="43" width="24.5546875" bestFit="1" customWidth="1"/>
    <col min="44" max="46" width="10" bestFit="1" customWidth="1"/>
    <col min="47" max="47" width="12" bestFit="1" customWidth="1"/>
    <col min="48" max="51" width="10" bestFit="1" customWidth="1"/>
    <col min="52" max="52" width="12" bestFit="1" customWidth="1"/>
    <col min="53" max="53" width="10" bestFit="1" customWidth="1"/>
    <col min="54" max="54" width="9" bestFit="1" customWidth="1"/>
    <col min="55" max="55" width="10" bestFit="1" customWidth="1"/>
    <col min="56" max="57" width="9" bestFit="1" customWidth="1"/>
    <col min="58" max="58" width="12" bestFit="1" customWidth="1"/>
    <col min="59" max="61" width="10" bestFit="1" customWidth="1"/>
    <col min="62" max="62" width="19.6640625" bestFit="1" customWidth="1"/>
    <col min="63" max="63" width="21" bestFit="1" customWidth="1"/>
    <col min="64" max="64" width="26.44140625" bestFit="1" customWidth="1"/>
    <col min="65" max="65" width="14.88671875" bestFit="1" customWidth="1"/>
    <col min="66" max="66" width="16.21875" bestFit="1" customWidth="1"/>
    <col min="67" max="67" width="21.6640625" bestFit="1" customWidth="1"/>
    <col min="68" max="68" width="14.88671875" bestFit="1" customWidth="1"/>
    <col min="69" max="69" width="16.21875" bestFit="1" customWidth="1"/>
    <col min="70" max="70" width="21.6640625" bestFit="1" customWidth="1"/>
    <col min="71" max="71" width="14.88671875" bestFit="1" customWidth="1"/>
    <col min="72" max="72" width="16.21875" bestFit="1" customWidth="1"/>
    <col min="73" max="73" width="21.6640625" bestFit="1" customWidth="1"/>
    <col min="74" max="74" width="14.88671875" bestFit="1" customWidth="1"/>
    <col min="75" max="75" width="16.21875" bestFit="1" customWidth="1"/>
    <col min="76" max="76" width="21.6640625" bestFit="1" customWidth="1"/>
    <col min="77" max="77" width="14.88671875" bestFit="1" customWidth="1"/>
    <col min="78" max="78" width="16.21875" bestFit="1" customWidth="1"/>
    <col min="79" max="79" width="21.6640625" bestFit="1" customWidth="1"/>
    <col min="80" max="80" width="14.88671875" bestFit="1" customWidth="1"/>
    <col min="81" max="81" width="16.21875" bestFit="1" customWidth="1"/>
    <col min="82" max="82" width="21.6640625" bestFit="1" customWidth="1"/>
    <col min="83" max="83" width="14.88671875" bestFit="1" customWidth="1"/>
    <col min="84" max="84" width="16.21875" bestFit="1" customWidth="1"/>
    <col min="85" max="85" width="21.6640625" bestFit="1" customWidth="1"/>
    <col min="86" max="86" width="14.88671875" bestFit="1" customWidth="1"/>
    <col min="87" max="87" width="16.21875" bestFit="1" customWidth="1"/>
    <col min="88" max="88" width="21.6640625" bestFit="1" customWidth="1"/>
    <col min="89" max="89" width="14.88671875" bestFit="1" customWidth="1"/>
    <col min="90" max="90" width="16.21875" bestFit="1" customWidth="1"/>
    <col min="91" max="91" width="21.6640625" bestFit="1" customWidth="1"/>
    <col min="92" max="92" width="14.88671875" bestFit="1" customWidth="1"/>
    <col min="93" max="93" width="16.21875" bestFit="1" customWidth="1"/>
    <col min="94" max="94" width="21.6640625" bestFit="1" customWidth="1"/>
    <col min="95" max="95" width="14.88671875" bestFit="1" customWidth="1"/>
    <col min="96" max="96" width="16.21875" bestFit="1" customWidth="1"/>
    <col min="97" max="97" width="21.6640625" bestFit="1" customWidth="1"/>
    <col min="98" max="98" width="14.88671875" bestFit="1" customWidth="1"/>
    <col min="99" max="99" width="16.21875" bestFit="1" customWidth="1"/>
    <col min="100" max="100" width="21.6640625" bestFit="1" customWidth="1"/>
    <col min="101" max="101" width="14.88671875" bestFit="1" customWidth="1"/>
    <col min="102" max="102" width="16.21875" bestFit="1" customWidth="1"/>
    <col min="103" max="103" width="21.6640625" bestFit="1" customWidth="1"/>
    <col min="104" max="104" width="14.88671875" bestFit="1" customWidth="1"/>
    <col min="105" max="105" width="16.21875" bestFit="1" customWidth="1"/>
    <col min="106" max="106" width="21.6640625" bestFit="1" customWidth="1"/>
    <col min="107" max="107" width="14.88671875" bestFit="1" customWidth="1"/>
    <col min="108" max="108" width="16.21875" bestFit="1" customWidth="1"/>
    <col min="109" max="109" width="21.6640625" bestFit="1" customWidth="1"/>
    <col min="110" max="110" width="14.88671875" bestFit="1" customWidth="1"/>
    <col min="111" max="111" width="16.21875" bestFit="1" customWidth="1"/>
    <col min="112" max="112" width="21.6640625" bestFit="1" customWidth="1"/>
    <col min="113" max="113" width="14.88671875" bestFit="1" customWidth="1"/>
    <col min="114" max="114" width="16.21875" bestFit="1" customWidth="1"/>
    <col min="115" max="115" width="21.6640625" bestFit="1" customWidth="1"/>
    <col min="116" max="116" width="14.88671875" bestFit="1" customWidth="1"/>
    <col min="117" max="117" width="16.21875" bestFit="1" customWidth="1"/>
    <col min="118" max="118" width="21.6640625" bestFit="1" customWidth="1"/>
    <col min="119" max="119" width="14.88671875" bestFit="1" customWidth="1"/>
    <col min="120" max="120" width="16.21875" bestFit="1" customWidth="1"/>
    <col min="121" max="121" width="21.6640625" bestFit="1" customWidth="1"/>
    <col min="122" max="122" width="14.88671875" bestFit="1" customWidth="1"/>
    <col min="123" max="123" width="16.21875" bestFit="1" customWidth="1"/>
    <col min="124" max="124" width="21.6640625" bestFit="1" customWidth="1"/>
    <col min="125" max="125" width="14.88671875" bestFit="1" customWidth="1"/>
    <col min="126" max="126" width="16.21875" bestFit="1" customWidth="1"/>
    <col min="127" max="127" width="21.6640625" bestFit="1" customWidth="1"/>
    <col min="128" max="128" width="14.88671875" bestFit="1" customWidth="1"/>
    <col min="129" max="129" width="16.21875" bestFit="1" customWidth="1"/>
    <col min="130" max="130" width="21.6640625" bestFit="1" customWidth="1"/>
    <col min="131" max="131" width="14.88671875" bestFit="1" customWidth="1"/>
    <col min="132" max="132" width="16.21875" bestFit="1" customWidth="1"/>
    <col min="133" max="133" width="21.6640625" bestFit="1" customWidth="1"/>
    <col min="134" max="134" width="14.88671875" bestFit="1" customWidth="1"/>
    <col min="135" max="135" width="16.21875" bestFit="1" customWidth="1"/>
    <col min="136" max="136" width="21.6640625" bestFit="1" customWidth="1"/>
    <col min="137" max="137" width="14.88671875" bestFit="1" customWidth="1"/>
    <col min="138" max="138" width="16.21875" bestFit="1" customWidth="1"/>
    <col min="139" max="139" width="21.6640625" bestFit="1" customWidth="1"/>
    <col min="140" max="140" width="14.88671875" bestFit="1" customWidth="1"/>
    <col min="141" max="141" width="16.21875" bestFit="1" customWidth="1"/>
    <col min="142" max="142" width="21.6640625" bestFit="1" customWidth="1"/>
    <col min="143" max="143" width="14.88671875" bestFit="1" customWidth="1"/>
    <col min="144" max="144" width="16.21875" bestFit="1" customWidth="1"/>
    <col min="145" max="145" width="21.6640625" bestFit="1" customWidth="1"/>
    <col min="146" max="146" width="14.88671875" bestFit="1" customWidth="1"/>
    <col min="147" max="147" width="16.21875" bestFit="1" customWidth="1"/>
    <col min="148" max="148" width="21.6640625" bestFit="1" customWidth="1"/>
    <col min="149" max="149" width="14.88671875" bestFit="1" customWidth="1"/>
    <col min="150" max="150" width="16.21875" bestFit="1" customWidth="1"/>
    <col min="151" max="151" width="21.6640625" bestFit="1" customWidth="1"/>
    <col min="152" max="152" width="14.88671875" bestFit="1" customWidth="1"/>
    <col min="153" max="153" width="16.21875" bestFit="1" customWidth="1"/>
    <col min="154" max="154" width="21.6640625" bestFit="1" customWidth="1"/>
    <col min="155" max="155" width="14.88671875" bestFit="1" customWidth="1"/>
    <col min="156" max="156" width="16.21875" bestFit="1" customWidth="1"/>
    <col min="157" max="157" width="21.6640625" bestFit="1" customWidth="1"/>
    <col min="158" max="158" width="14.88671875" bestFit="1" customWidth="1"/>
    <col min="159" max="159" width="16.21875" bestFit="1" customWidth="1"/>
    <col min="160" max="160" width="21.6640625" bestFit="1" customWidth="1"/>
    <col min="161" max="161" width="14.88671875" bestFit="1" customWidth="1"/>
    <col min="162" max="162" width="16.21875" bestFit="1" customWidth="1"/>
    <col min="163" max="163" width="21.6640625" bestFit="1" customWidth="1"/>
    <col min="164" max="164" width="14.88671875" bestFit="1" customWidth="1"/>
    <col min="165" max="165" width="16.21875" bestFit="1" customWidth="1"/>
    <col min="166" max="166" width="21.6640625" bestFit="1" customWidth="1"/>
    <col min="167" max="167" width="14.88671875" bestFit="1" customWidth="1"/>
    <col min="168" max="168" width="16.21875" bestFit="1" customWidth="1"/>
    <col min="169" max="169" width="21.6640625" bestFit="1" customWidth="1"/>
    <col min="170" max="170" width="14.88671875" bestFit="1" customWidth="1"/>
    <col min="171" max="171" width="16.21875" bestFit="1" customWidth="1"/>
    <col min="172" max="172" width="21.6640625" bestFit="1" customWidth="1"/>
    <col min="173" max="173" width="14.88671875" bestFit="1" customWidth="1"/>
    <col min="174" max="174" width="16.21875" bestFit="1" customWidth="1"/>
    <col min="175" max="175" width="21.6640625" bestFit="1" customWidth="1"/>
    <col min="176" max="176" width="14.88671875" bestFit="1" customWidth="1"/>
    <col min="177" max="177" width="16.21875" bestFit="1" customWidth="1"/>
    <col min="178" max="178" width="21.6640625" bestFit="1" customWidth="1"/>
    <col min="179" max="179" width="14.88671875" bestFit="1" customWidth="1"/>
    <col min="180" max="180" width="16.21875" bestFit="1" customWidth="1"/>
    <col min="181" max="181" width="21.6640625" bestFit="1" customWidth="1"/>
    <col min="182" max="182" width="14.88671875" bestFit="1" customWidth="1"/>
    <col min="183" max="183" width="16.21875" bestFit="1" customWidth="1"/>
    <col min="184" max="184" width="21.6640625" bestFit="1" customWidth="1"/>
    <col min="185" max="185" width="14.88671875" bestFit="1" customWidth="1"/>
    <col min="186" max="186" width="16.21875" bestFit="1" customWidth="1"/>
    <col min="187" max="187" width="21.6640625" bestFit="1" customWidth="1"/>
    <col min="188" max="188" width="14.88671875" bestFit="1" customWidth="1"/>
    <col min="189" max="189" width="16.21875" bestFit="1" customWidth="1"/>
    <col min="190" max="190" width="21.6640625" bestFit="1" customWidth="1"/>
    <col min="191" max="191" width="14.88671875" bestFit="1" customWidth="1"/>
    <col min="192" max="192" width="16.21875" bestFit="1" customWidth="1"/>
    <col min="193" max="193" width="21.6640625" bestFit="1" customWidth="1"/>
    <col min="194" max="194" width="14.88671875" bestFit="1" customWidth="1"/>
    <col min="195" max="195" width="16.21875" bestFit="1" customWidth="1"/>
    <col min="196" max="196" width="21.6640625" bestFit="1" customWidth="1"/>
    <col min="197" max="197" width="14.88671875" bestFit="1" customWidth="1"/>
    <col min="198" max="198" width="16.21875" bestFit="1" customWidth="1"/>
    <col min="199" max="199" width="21.6640625" bestFit="1" customWidth="1"/>
    <col min="200" max="200" width="14.88671875" bestFit="1" customWidth="1"/>
    <col min="201" max="201" width="16.21875" bestFit="1" customWidth="1"/>
    <col min="202" max="202" width="21.6640625" bestFit="1" customWidth="1"/>
    <col min="203" max="203" width="14.88671875" bestFit="1" customWidth="1"/>
    <col min="204" max="204" width="16.21875" bestFit="1" customWidth="1"/>
    <col min="205" max="205" width="21.6640625" bestFit="1" customWidth="1"/>
    <col min="206" max="206" width="14.88671875" bestFit="1" customWidth="1"/>
    <col min="207" max="207" width="16.21875" bestFit="1" customWidth="1"/>
    <col min="208" max="208" width="21.6640625" bestFit="1" customWidth="1"/>
    <col min="209" max="209" width="14.88671875" bestFit="1" customWidth="1"/>
    <col min="210" max="210" width="16.21875" bestFit="1" customWidth="1"/>
    <col min="211" max="211" width="21.6640625" bestFit="1" customWidth="1"/>
    <col min="212" max="212" width="14.88671875" bestFit="1" customWidth="1"/>
    <col min="213" max="213" width="16.21875" bestFit="1" customWidth="1"/>
    <col min="214" max="214" width="21.6640625" bestFit="1" customWidth="1"/>
    <col min="215" max="215" width="14.88671875" bestFit="1" customWidth="1"/>
    <col min="216" max="216" width="16.21875" bestFit="1" customWidth="1"/>
    <col min="217" max="217" width="21.6640625" bestFit="1" customWidth="1"/>
    <col min="218" max="218" width="14.88671875" bestFit="1" customWidth="1"/>
    <col min="219" max="219" width="16.21875" bestFit="1" customWidth="1"/>
    <col min="220" max="220" width="21.6640625" bestFit="1" customWidth="1"/>
    <col min="221" max="221" width="14.88671875" bestFit="1" customWidth="1"/>
    <col min="222" max="222" width="16.21875" bestFit="1" customWidth="1"/>
    <col min="223" max="223" width="21.6640625" bestFit="1" customWidth="1"/>
    <col min="224" max="224" width="14.88671875" bestFit="1" customWidth="1"/>
    <col min="225" max="225" width="16.21875" bestFit="1" customWidth="1"/>
    <col min="226" max="226" width="21.6640625" bestFit="1" customWidth="1"/>
    <col min="227" max="227" width="14.88671875" bestFit="1" customWidth="1"/>
    <col min="228" max="228" width="16.21875" bestFit="1" customWidth="1"/>
    <col min="229" max="229" width="21.6640625" bestFit="1" customWidth="1"/>
    <col min="230" max="230" width="14.88671875" bestFit="1" customWidth="1"/>
    <col min="231" max="231" width="16.21875" bestFit="1" customWidth="1"/>
    <col min="232" max="232" width="21.6640625" bestFit="1" customWidth="1"/>
    <col min="233" max="233" width="14.88671875" bestFit="1" customWidth="1"/>
    <col min="234" max="234" width="16.21875" bestFit="1" customWidth="1"/>
    <col min="235" max="235" width="21.6640625" bestFit="1" customWidth="1"/>
    <col min="236" max="236" width="14.88671875" bestFit="1" customWidth="1"/>
    <col min="237" max="237" width="16.21875" bestFit="1" customWidth="1"/>
    <col min="238" max="238" width="21.6640625" bestFit="1" customWidth="1"/>
    <col min="239" max="239" width="14.88671875" bestFit="1" customWidth="1"/>
    <col min="240" max="240" width="16.21875" bestFit="1" customWidth="1"/>
    <col min="241" max="241" width="21.6640625" bestFit="1" customWidth="1"/>
    <col min="242" max="242" width="14.88671875" bestFit="1" customWidth="1"/>
    <col min="243" max="243" width="16.21875" bestFit="1" customWidth="1"/>
    <col min="244" max="244" width="21.6640625" bestFit="1" customWidth="1"/>
    <col min="245" max="245" width="14.88671875" bestFit="1" customWidth="1"/>
    <col min="246" max="246" width="16.21875" bestFit="1" customWidth="1"/>
    <col min="247" max="247" width="21.6640625" bestFit="1" customWidth="1"/>
    <col min="248" max="248" width="14.88671875" bestFit="1" customWidth="1"/>
    <col min="249" max="249" width="16.21875" bestFit="1" customWidth="1"/>
    <col min="250" max="250" width="21.6640625" bestFit="1" customWidth="1"/>
    <col min="251" max="251" width="14.88671875" bestFit="1" customWidth="1"/>
    <col min="252" max="252" width="16.21875" bestFit="1" customWidth="1"/>
    <col min="253" max="253" width="21.6640625" bestFit="1" customWidth="1"/>
    <col min="254" max="254" width="14.88671875" bestFit="1" customWidth="1"/>
    <col min="255" max="255" width="16.21875" bestFit="1" customWidth="1"/>
    <col min="256" max="256" width="21.6640625" bestFit="1" customWidth="1"/>
    <col min="257" max="257" width="14.88671875" bestFit="1" customWidth="1"/>
    <col min="258" max="258" width="16.21875" bestFit="1" customWidth="1"/>
    <col min="259" max="259" width="21.6640625" bestFit="1" customWidth="1"/>
    <col min="260" max="260" width="14.88671875" bestFit="1" customWidth="1"/>
    <col min="261" max="261" width="16.21875" bestFit="1" customWidth="1"/>
    <col min="262" max="262" width="21.6640625" bestFit="1" customWidth="1"/>
    <col min="263" max="263" width="14.88671875" bestFit="1" customWidth="1"/>
    <col min="264" max="264" width="16.21875" bestFit="1" customWidth="1"/>
    <col min="265" max="265" width="21.6640625" bestFit="1" customWidth="1"/>
    <col min="266" max="266" width="14.88671875" bestFit="1" customWidth="1"/>
    <col min="267" max="267" width="16.21875" bestFit="1" customWidth="1"/>
    <col min="268" max="268" width="21.6640625" bestFit="1" customWidth="1"/>
    <col min="269" max="269" width="14.88671875" bestFit="1" customWidth="1"/>
    <col min="270" max="270" width="16.21875" bestFit="1" customWidth="1"/>
    <col min="271" max="271" width="21.6640625" bestFit="1" customWidth="1"/>
    <col min="272" max="272" width="14.88671875" bestFit="1" customWidth="1"/>
    <col min="273" max="273" width="16.21875" bestFit="1" customWidth="1"/>
    <col min="274" max="274" width="21.6640625" bestFit="1" customWidth="1"/>
    <col min="275" max="275" width="14.88671875" bestFit="1" customWidth="1"/>
    <col min="276" max="276" width="16.21875" bestFit="1" customWidth="1"/>
    <col min="277" max="277" width="21.6640625" bestFit="1" customWidth="1"/>
    <col min="278" max="278" width="14.88671875" bestFit="1" customWidth="1"/>
    <col min="279" max="279" width="16.21875" bestFit="1" customWidth="1"/>
    <col min="280" max="280" width="21.6640625" bestFit="1" customWidth="1"/>
    <col min="281" max="281" width="14.88671875" bestFit="1" customWidth="1"/>
    <col min="282" max="282" width="16.21875" bestFit="1" customWidth="1"/>
    <col min="283" max="283" width="21.6640625" bestFit="1" customWidth="1"/>
    <col min="284" max="284" width="14.88671875" bestFit="1" customWidth="1"/>
    <col min="285" max="285" width="16.21875" bestFit="1" customWidth="1"/>
    <col min="286" max="286" width="21.6640625" bestFit="1" customWidth="1"/>
    <col min="287" max="287" width="14.88671875" bestFit="1" customWidth="1"/>
    <col min="288" max="288" width="16.21875" bestFit="1" customWidth="1"/>
    <col min="289" max="289" width="21.6640625" bestFit="1" customWidth="1"/>
    <col min="290" max="290" width="14.88671875" bestFit="1" customWidth="1"/>
    <col min="291" max="291" width="16.21875" bestFit="1" customWidth="1"/>
    <col min="292" max="292" width="21.6640625" bestFit="1" customWidth="1"/>
    <col min="293" max="293" width="14.88671875" bestFit="1" customWidth="1"/>
    <col min="294" max="294" width="16.21875" bestFit="1" customWidth="1"/>
    <col min="295" max="295" width="21.6640625" bestFit="1" customWidth="1"/>
    <col min="296" max="296" width="14.88671875" bestFit="1" customWidth="1"/>
    <col min="297" max="297" width="16.21875" bestFit="1" customWidth="1"/>
    <col min="298" max="298" width="21.6640625" bestFit="1" customWidth="1"/>
    <col min="299" max="299" width="14.88671875" bestFit="1" customWidth="1"/>
    <col min="300" max="300" width="16.21875" bestFit="1" customWidth="1"/>
    <col min="301" max="301" width="21.6640625" bestFit="1" customWidth="1"/>
    <col min="302" max="302" width="14.88671875" bestFit="1" customWidth="1"/>
    <col min="303" max="303" width="16.21875" bestFit="1" customWidth="1"/>
    <col min="304" max="304" width="21.6640625" bestFit="1" customWidth="1"/>
    <col min="305" max="305" width="14.88671875" bestFit="1" customWidth="1"/>
    <col min="306" max="306" width="16.21875" bestFit="1" customWidth="1"/>
    <col min="307" max="307" width="21.6640625" bestFit="1" customWidth="1"/>
    <col min="308" max="308" width="14.88671875" bestFit="1" customWidth="1"/>
    <col min="309" max="309" width="16.21875" bestFit="1" customWidth="1"/>
    <col min="310" max="310" width="21.6640625" bestFit="1" customWidth="1"/>
    <col min="311" max="311" width="14.88671875" bestFit="1" customWidth="1"/>
    <col min="312" max="312" width="16.21875" bestFit="1" customWidth="1"/>
    <col min="313" max="313" width="21.6640625" bestFit="1" customWidth="1"/>
    <col min="314" max="314" width="14.88671875" bestFit="1" customWidth="1"/>
    <col min="315" max="315" width="16.21875" bestFit="1" customWidth="1"/>
    <col min="316" max="316" width="21.6640625" bestFit="1" customWidth="1"/>
    <col min="317" max="317" width="14.88671875" bestFit="1" customWidth="1"/>
    <col min="318" max="318" width="16.21875" bestFit="1" customWidth="1"/>
    <col min="319" max="319" width="21.6640625" bestFit="1" customWidth="1"/>
    <col min="320" max="320" width="14.88671875" bestFit="1" customWidth="1"/>
    <col min="321" max="321" width="16.21875" bestFit="1" customWidth="1"/>
    <col min="322" max="322" width="21.6640625" bestFit="1" customWidth="1"/>
    <col min="323" max="323" width="14.88671875" bestFit="1" customWidth="1"/>
    <col min="324" max="324" width="16.21875" bestFit="1" customWidth="1"/>
    <col min="325" max="325" width="21.6640625" bestFit="1" customWidth="1"/>
    <col min="326" max="326" width="14.88671875" bestFit="1" customWidth="1"/>
    <col min="327" max="327" width="16.21875" bestFit="1" customWidth="1"/>
    <col min="328" max="328" width="21.6640625" bestFit="1" customWidth="1"/>
    <col min="329" max="329" width="14.88671875" bestFit="1" customWidth="1"/>
    <col min="330" max="330" width="16.21875" bestFit="1" customWidth="1"/>
    <col min="331" max="331" width="21.6640625" bestFit="1" customWidth="1"/>
    <col min="332" max="332" width="14.88671875" bestFit="1" customWidth="1"/>
    <col min="333" max="333" width="16.21875" bestFit="1" customWidth="1"/>
    <col min="334" max="334" width="21.6640625" bestFit="1" customWidth="1"/>
    <col min="335" max="335" width="14.88671875" bestFit="1" customWidth="1"/>
    <col min="336" max="336" width="16.21875" bestFit="1" customWidth="1"/>
    <col min="337" max="337" width="21.6640625" bestFit="1" customWidth="1"/>
    <col min="338" max="338" width="14.88671875" bestFit="1" customWidth="1"/>
    <col min="339" max="339" width="16.21875" bestFit="1" customWidth="1"/>
    <col min="340" max="340" width="21.6640625" bestFit="1" customWidth="1"/>
    <col min="341" max="341" width="14.88671875" bestFit="1" customWidth="1"/>
    <col min="342" max="342" width="16.21875" bestFit="1" customWidth="1"/>
    <col min="343" max="343" width="21.6640625" bestFit="1" customWidth="1"/>
    <col min="344" max="344" width="14.88671875" bestFit="1" customWidth="1"/>
    <col min="345" max="345" width="16.21875" bestFit="1" customWidth="1"/>
    <col min="346" max="346" width="21.6640625" bestFit="1" customWidth="1"/>
    <col min="347" max="347" width="14.88671875" bestFit="1" customWidth="1"/>
    <col min="348" max="348" width="16.21875" bestFit="1" customWidth="1"/>
    <col min="349" max="349" width="21.6640625" bestFit="1" customWidth="1"/>
    <col min="350" max="350" width="14.88671875" bestFit="1" customWidth="1"/>
    <col min="351" max="351" width="16.21875" bestFit="1" customWidth="1"/>
    <col min="352" max="352" width="21.6640625" bestFit="1" customWidth="1"/>
    <col min="353" max="353" width="14.88671875" bestFit="1" customWidth="1"/>
    <col min="354" max="354" width="16.21875" bestFit="1" customWidth="1"/>
    <col min="355" max="355" width="21.6640625" bestFit="1" customWidth="1"/>
    <col min="356" max="356" width="14.88671875" bestFit="1" customWidth="1"/>
    <col min="357" max="357" width="16.21875" bestFit="1" customWidth="1"/>
    <col min="358" max="358" width="21.6640625" bestFit="1" customWidth="1"/>
    <col min="359" max="359" width="14.88671875" bestFit="1" customWidth="1"/>
    <col min="360" max="360" width="16.21875" bestFit="1" customWidth="1"/>
    <col min="361" max="361" width="21.6640625" bestFit="1" customWidth="1"/>
    <col min="362" max="362" width="14.88671875" bestFit="1" customWidth="1"/>
    <col min="363" max="363" width="16.21875" bestFit="1" customWidth="1"/>
    <col min="364" max="364" width="21.6640625" bestFit="1" customWidth="1"/>
    <col min="365" max="365" width="14.88671875" bestFit="1" customWidth="1"/>
    <col min="366" max="366" width="16.21875" bestFit="1" customWidth="1"/>
    <col min="367" max="367" width="21.6640625" bestFit="1" customWidth="1"/>
    <col min="368" max="368" width="14.88671875" bestFit="1" customWidth="1"/>
    <col min="369" max="369" width="16.21875" bestFit="1" customWidth="1"/>
    <col min="370" max="370" width="21.6640625" bestFit="1" customWidth="1"/>
    <col min="371" max="371" width="14.88671875" bestFit="1" customWidth="1"/>
    <col min="372" max="372" width="16.21875" bestFit="1" customWidth="1"/>
    <col min="373" max="373" width="21.6640625" bestFit="1" customWidth="1"/>
    <col min="374" max="374" width="14.88671875" bestFit="1" customWidth="1"/>
    <col min="375" max="375" width="16.21875" bestFit="1" customWidth="1"/>
    <col min="376" max="376" width="21.6640625" bestFit="1" customWidth="1"/>
    <col min="377" max="377" width="14.88671875" bestFit="1" customWidth="1"/>
    <col min="378" max="378" width="16.21875" bestFit="1" customWidth="1"/>
    <col min="379" max="379" width="21.6640625" bestFit="1" customWidth="1"/>
    <col min="380" max="380" width="14.88671875" bestFit="1" customWidth="1"/>
    <col min="381" max="381" width="16.21875" bestFit="1" customWidth="1"/>
    <col min="382" max="382" width="21.6640625" bestFit="1" customWidth="1"/>
    <col min="383" max="383" width="14.88671875" bestFit="1" customWidth="1"/>
    <col min="384" max="384" width="16.21875" bestFit="1" customWidth="1"/>
    <col min="385" max="385" width="21.6640625" bestFit="1" customWidth="1"/>
    <col min="386" max="386" width="14.88671875" bestFit="1" customWidth="1"/>
    <col min="387" max="387" width="16.21875" bestFit="1" customWidth="1"/>
    <col min="388" max="388" width="21.6640625" bestFit="1" customWidth="1"/>
    <col min="389" max="389" width="14.88671875" bestFit="1" customWidth="1"/>
    <col min="390" max="390" width="16.21875" bestFit="1" customWidth="1"/>
    <col min="391" max="391" width="21.6640625" bestFit="1" customWidth="1"/>
    <col min="392" max="392" width="14.88671875" bestFit="1" customWidth="1"/>
    <col min="393" max="393" width="16.21875" bestFit="1" customWidth="1"/>
    <col min="394" max="394" width="21.6640625" bestFit="1" customWidth="1"/>
    <col min="395" max="395" width="14.88671875" bestFit="1" customWidth="1"/>
    <col min="396" max="396" width="16.21875" bestFit="1" customWidth="1"/>
    <col min="397" max="397" width="21.6640625" bestFit="1" customWidth="1"/>
    <col min="398" max="398" width="14.88671875" bestFit="1" customWidth="1"/>
    <col min="399" max="399" width="16.21875" bestFit="1" customWidth="1"/>
    <col min="400" max="400" width="21.6640625" bestFit="1" customWidth="1"/>
    <col min="401" max="401" width="14.88671875" bestFit="1" customWidth="1"/>
    <col min="402" max="402" width="16.21875" bestFit="1" customWidth="1"/>
    <col min="403" max="403" width="21.6640625" bestFit="1" customWidth="1"/>
    <col min="404" max="404" width="14.88671875" bestFit="1" customWidth="1"/>
    <col min="405" max="405" width="16.21875" bestFit="1" customWidth="1"/>
    <col min="406" max="406" width="21.6640625" bestFit="1" customWidth="1"/>
    <col min="407" max="407" width="14.88671875" bestFit="1" customWidth="1"/>
    <col min="408" max="408" width="16.21875" bestFit="1" customWidth="1"/>
    <col min="409" max="409" width="21.6640625" bestFit="1" customWidth="1"/>
    <col min="410" max="410" width="14.88671875" bestFit="1" customWidth="1"/>
    <col min="411" max="411" width="16.21875" bestFit="1" customWidth="1"/>
    <col min="412" max="412" width="21.6640625" bestFit="1" customWidth="1"/>
    <col min="413" max="413" width="14.88671875" bestFit="1" customWidth="1"/>
    <col min="414" max="414" width="16.21875" bestFit="1" customWidth="1"/>
    <col min="415" max="415" width="21.6640625" bestFit="1" customWidth="1"/>
    <col min="416" max="416" width="14.88671875" bestFit="1" customWidth="1"/>
    <col min="417" max="417" width="16.21875" bestFit="1" customWidth="1"/>
    <col min="418" max="418" width="21.6640625" bestFit="1" customWidth="1"/>
    <col min="419" max="419" width="14.88671875" bestFit="1" customWidth="1"/>
    <col min="420" max="420" width="16.21875" bestFit="1" customWidth="1"/>
    <col min="421" max="421" width="21.6640625" bestFit="1" customWidth="1"/>
    <col min="422" max="422" width="14.88671875" bestFit="1" customWidth="1"/>
    <col min="423" max="423" width="16.21875" bestFit="1" customWidth="1"/>
    <col min="424" max="424" width="21.6640625" bestFit="1" customWidth="1"/>
    <col min="425" max="425" width="14.88671875" bestFit="1" customWidth="1"/>
    <col min="426" max="426" width="16.21875" bestFit="1" customWidth="1"/>
    <col min="427" max="427" width="21.6640625" bestFit="1" customWidth="1"/>
    <col min="428" max="428" width="14.88671875" bestFit="1" customWidth="1"/>
    <col min="429" max="429" width="16.21875" bestFit="1" customWidth="1"/>
    <col min="430" max="430" width="21.6640625" bestFit="1" customWidth="1"/>
    <col min="431" max="431" width="14.88671875" bestFit="1" customWidth="1"/>
    <col min="432" max="432" width="16.21875" bestFit="1" customWidth="1"/>
    <col min="433" max="433" width="21.6640625" bestFit="1" customWidth="1"/>
    <col min="434" max="434" width="14.88671875" bestFit="1" customWidth="1"/>
    <col min="435" max="435" width="16.21875" bestFit="1" customWidth="1"/>
    <col min="436" max="436" width="21.6640625" bestFit="1" customWidth="1"/>
    <col min="437" max="437" width="14.88671875" bestFit="1" customWidth="1"/>
    <col min="438" max="438" width="16.21875" bestFit="1" customWidth="1"/>
    <col min="439" max="439" width="21.6640625" bestFit="1" customWidth="1"/>
    <col min="440" max="440" width="14.88671875" bestFit="1" customWidth="1"/>
    <col min="441" max="441" width="16.21875" bestFit="1" customWidth="1"/>
    <col min="442" max="442" width="21.6640625" bestFit="1" customWidth="1"/>
    <col min="443" max="443" width="14.88671875" bestFit="1" customWidth="1"/>
    <col min="444" max="444" width="16.21875" bestFit="1" customWidth="1"/>
    <col min="445" max="445" width="21.6640625" bestFit="1" customWidth="1"/>
    <col min="446" max="446" width="14.88671875" bestFit="1" customWidth="1"/>
    <col min="447" max="447" width="16.21875" bestFit="1" customWidth="1"/>
    <col min="448" max="448" width="21.6640625" bestFit="1" customWidth="1"/>
    <col min="449" max="449" width="14.88671875" bestFit="1" customWidth="1"/>
    <col min="450" max="450" width="16.21875" bestFit="1" customWidth="1"/>
    <col min="451" max="451" width="21.6640625" bestFit="1" customWidth="1"/>
    <col min="452" max="452" width="14.88671875" bestFit="1" customWidth="1"/>
    <col min="453" max="453" width="16.21875" bestFit="1" customWidth="1"/>
    <col min="454" max="454" width="21.6640625" bestFit="1" customWidth="1"/>
    <col min="455" max="455" width="14.88671875" bestFit="1" customWidth="1"/>
    <col min="456" max="456" width="16.21875" bestFit="1" customWidth="1"/>
    <col min="457" max="457" width="21.6640625" bestFit="1" customWidth="1"/>
    <col min="458" max="458" width="14.88671875" bestFit="1" customWidth="1"/>
    <col min="459" max="459" width="16.21875" bestFit="1" customWidth="1"/>
    <col min="460" max="460" width="21.6640625" bestFit="1" customWidth="1"/>
    <col min="461" max="461" width="14.88671875" bestFit="1" customWidth="1"/>
    <col min="462" max="462" width="16.21875" bestFit="1" customWidth="1"/>
    <col min="463" max="463" width="21.6640625" bestFit="1" customWidth="1"/>
    <col min="464" max="464" width="14.88671875" bestFit="1" customWidth="1"/>
    <col min="465" max="465" width="16.21875" bestFit="1" customWidth="1"/>
    <col min="466" max="466" width="21.6640625" bestFit="1" customWidth="1"/>
    <col min="467" max="467" width="14.88671875" bestFit="1" customWidth="1"/>
    <col min="468" max="468" width="16.21875" bestFit="1" customWidth="1"/>
    <col min="469" max="469" width="21.6640625" bestFit="1" customWidth="1"/>
    <col min="470" max="470" width="14.88671875" bestFit="1" customWidth="1"/>
    <col min="471" max="471" width="16.21875" bestFit="1" customWidth="1"/>
    <col min="472" max="472" width="21.6640625" bestFit="1" customWidth="1"/>
    <col min="473" max="473" width="14.88671875" bestFit="1" customWidth="1"/>
    <col min="474" max="474" width="16.21875" bestFit="1" customWidth="1"/>
    <col min="475" max="475" width="21.6640625" bestFit="1" customWidth="1"/>
    <col min="476" max="476" width="14.88671875" bestFit="1" customWidth="1"/>
    <col min="477" max="477" width="16.21875" bestFit="1" customWidth="1"/>
    <col min="478" max="478" width="21.6640625" bestFit="1" customWidth="1"/>
    <col min="479" max="479" width="14.88671875" bestFit="1" customWidth="1"/>
    <col min="480" max="480" width="16.21875" bestFit="1" customWidth="1"/>
    <col min="481" max="481" width="21.6640625" bestFit="1" customWidth="1"/>
    <col min="482" max="482" width="14.88671875" bestFit="1" customWidth="1"/>
    <col min="483" max="483" width="16.21875" bestFit="1" customWidth="1"/>
    <col min="484" max="484" width="21.6640625" bestFit="1" customWidth="1"/>
    <col min="485" max="485" width="14.88671875" bestFit="1" customWidth="1"/>
    <col min="486" max="486" width="16.21875" bestFit="1" customWidth="1"/>
    <col min="487" max="487" width="21.6640625" bestFit="1" customWidth="1"/>
    <col min="488" max="488" width="14.88671875" bestFit="1" customWidth="1"/>
    <col min="489" max="489" width="16.21875" bestFit="1" customWidth="1"/>
    <col min="490" max="490" width="21.6640625" bestFit="1" customWidth="1"/>
    <col min="491" max="491" width="14.88671875" bestFit="1" customWidth="1"/>
    <col min="492" max="492" width="16.21875" bestFit="1" customWidth="1"/>
    <col min="493" max="493" width="21.6640625" bestFit="1" customWidth="1"/>
    <col min="494" max="494" width="14.88671875" bestFit="1" customWidth="1"/>
    <col min="495" max="495" width="16.21875" bestFit="1" customWidth="1"/>
    <col min="496" max="496" width="21.6640625" bestFit="1" customWidth="1"/>
    <col min="497" max="497" width="14.88671875" bestFit="1" customWidth="1"/>
    <col min="498" max="498" width="16.21875" bestFit="1" customWidth="1"/>
    <col min="499" max="499" width="21.6640625" bestFit="1" customWidth="1"/>
    <col min="500" max="500" width="14.88671875" bestFit="1" customWidth="1"/>
    <col min="501" max="501" width="16.21875" bestFit="1" customWidth="1"/>
    <col min="502" max="502" width="21.6640625" bestFit="1" customWidth="1"/>
    <col min="503" max="503" width="14.88671875" bestFit="1" customWidth="1"/>
    <col min="504" max="504" width="16.21875" bestFit="1" customWidth="1"/>
    <col min="505" max="505" width="21.6640625" bestFit="1" customWidth="1"/>
    <col min="506" max="506" width="14.88671875" bestFit="1" customWidth="1"/>
    <col min="507" max="507" width="16.21875" bestFit="1" customWidth="1"/>
    <col min="508" max="508" width="21.6640625" bestFit="1" customWidth="1"/>
    <col min="509" max="509" width="14.88671875" bestFit="1" customWidth="1"/>
    <col min="510" max="510" width="16.21875" bestFit="1" customWidth="1"/>
    <col min="511" max="511" width="21.6640625" bestFit="1" customWidth="1"/>
    <col min="512" max="512" width="14.88671875" bestFit="1" customWidth="1"/>
    <col min="513" max="513" width="16.21875" bestFit="1" customWidth="1"/>
    <col min="514" max="514" width="21.6640625" bestFit="1" customWidth="1"/>
    <col min="515" max="515" width="14.88671875" bestFit="1" customWidth="1"/>
    <col min="516" max="516" width="16.21875" bestFit="1" customWidth="1"/>
    <col min="517" max="517" width="21.6640625" bestFit="1" customWidth="1"/>
    <col min="518" max="518" width="14.88671875" bestFit="1" customWidth="1"/>
    <col min="519" max="519" width="16.21875" bestFit="1" customWidth="1"/>
    <col min="520" max="520" width="21.6640625" bestFit="1" customWidth="1"/>
    <col min="521" max="521" width="14.88671875" bestFit="1" customWidth="1"/>
    <col min="522" max="522" width="16.21875" bestFit="1" customWidth="1"/>
    <col min="523" max="523" width="21.6640625" bestFit="1" customWidth="1"/>
    <col min="524" max="524" width="14.88671875" bestFit="1" customWidth="1"/>
    <col min="525" max="525" width="16.21875" bestFit="1" customWidth="1"/>
    <col min="526" max="526" width="21.6640625" bestFit="1" customWidth="1"/>
    <col min="527" max="527" width="14.88671875" bestFit="1" customWidth="1"/>
    <col min="528" max="528" width="16.21875" bestFit="1" customWidth="1"/>
    <col min="529" max="529" width="21.6640625" bestFit="1" customWidth="1"/>
    <col min="530" max="530" width="14.88671875" bestFit="1" customWidth="1"/>
    <col min="531" max="531" width="16.21875" bestFit="1" customWidth="1"/>
    <col min="532" max="532" width="21.6640625" bestFit="1" customWidth="1"/>
    <col min="533" max="533" width="14.88671875" bestFit="1" customWidth="1"/>
    <col min="534" max="534" width="16.21875" bestFit="1" customWidth="1"/>
    <col min="535" max="535" width="21.6640625" bestFit="1" customWidth="1"/>
    <col min="536" max="536" width="14.88671875" bestFit="1" customWidth="1"/>
    <col min="537" max="537" width="16.21875" bestFit="1" customWidth="1"/>
    <col min="538" max="538" width="21.6640625" bestFit="1" customWidth="1"/>
    <col min="539" max="539" width="14.88671875" bestFit="1" customWidth="1"/>
    <col min="540" max="540" width="16.21875" bestFit="1" customWidth="1"/>
    <col min="541" max="541" width="21.6640625" bestFit="1" customWidth="1"/>
    <col min="542" max="542" width="14.88671875" bestFit="1" customWidth="1"/>
    <col min="543" max="543" width="16.21875" bestFit="1" customWidth="1"/>
    <col min="544" max="544" width="21.6640625" bestFit="1" customWidth="1"/>
    <col min="545" max="545" width="14.88671875" bestFit="1" customWidth="1"/>
    <col min="546" max="546" width="16.21875" bestFit="1" customWidth="1"/>
    <col min="547" max="547" width="21.6640625" bestFit="1" customWidth="1"/>
    <col min="548" max="548" width="14.88671875" bestFit="1" customWidth="1"/>
    <col min="549" max="549" width="16.21875" bestFit="1" customWidth="1"/>
    <col min="550" max="550" width="21.6640625" bestFit="1" customWidth="1"/>
    <col min="551" max="551" width="14.88671875" bestFit="1" customWidth="1"/>
    <col min="552" max="552" width="16.21875" bestFit="1" customWidth="1"/>
    <col min="553" max="553" width="21.6640625" bestFit="1" customWidth="1"/>
    <col min="554" max="554" width="14.88671875" bestFit="1" customWidth="1"/>
    <col min="555" max="555" width="16.21875" bestFit="1" customWidth="1"/>
    <col min="556" max="556" width="21.6640625" bestFit="1" customWidth="1"/>
    <col min="557" max="557" width="14.88671875" bestFit="1" customWidth="1"/>
    <col min="558" max="558" width="16.21875" bestFit="1" customWidth="1"/>
    <col min="559" max="559" width="21.6640625" bestFit="1" customWidth="1"/>
    <col min="560" max="560" width="14.88671875" bestFit="1" customWidth="1"/>
    <col min="561" max="561" width="16.21875" bestFit="1" customWidth="1"/>
    <col min="562" max="562" width="21.6640625" bestFit="1" customWidth="1"/>
    <col min="563" max="563" width="14.88671875" bestFit="1" customWidth="1"/>
    <col min="564" max="564" width="16.21875" bestFit="1" customWidth="1"/>
    <col min="565" max="565" width="21.6640625" bestFit="1" customWidth="1"/>
    <col min="566" max="566" width="14.88671875" bestFit="1" customWidth="1"/>
    <col min="567" max="567" width="16.21875" bestFit="1" customWidth="1"/>
    <col min="568" max="568" width="21.6640625" bestFit="1" customWidth="1"/>
    <col min="569" max="569" width="14.88671875" bestFit="1" customWidth="1"/>
    <col min="570" max="570" width="16.21875" bestFit="1" customWidth="1"/>
    <col min="571" max="571" width="21.6640625" bestFit="1" customWidth="1"/>
    <col min="572" max="572" width="14.88671875" bestFit="1" customWidth="1"/>
    <col min="573" max="573" width="16.21875" bestFit="1" customWidth="1"/>
    <col min="574" max="574" width="21.6640625" bestFit="1" customWidth="1"/>
    <col min="575" max="575" width="14.88671875" bestFit="1" customWidth="1"/>
    <col min="576" max="576" width="16.21875" bestFit="1" customWidth="1"/>
    <col min="577" max="577" width="21.6640625" bestFit="1" customWidth="1"/>
    <col min="578" max="578" width="14.88671875" bestFit="1" customWidth="1"/>
    <col min="579" max="579" width="16.21875" bestFit="1" customWidth="1"/>
    <col min="580" max="580" width="21.6640625" bestFit="1" customWidth="1"/>
    <col min="581" max="581" width="14.88671875" bestFit="1" customWidth="1"/>
    <col min="582" max="582" width="16.21875" bestFit="1" customWidth="1"/>
    <col min="583" max="583" width="21.6640625" bestFit="1" customWidth="1"/>
    <col min="584" max="584" width="14.88671875" bestFit="1" customWidth="1"/>
    <col min="585" max="585" width="16.21875" bestFit="1" customWidth="1"/>
    <col min="586" max="586" width="21.6640625" bestFit="1" customWidth="1"/>
    <col min="587" max="587" width="14.88671875" bestFit="1" customWidth="1"/>
    <col min="588" max="588" width="16.21875" bestFit="1" customWidth="1"/>
    <col min="589" max="589" width="21.6640625" bestFit="1" customWidth="1"/>
    <col min="590" max="590" width="14.88671875" bestFit="1" customWidth="1"/>
    <col min="591" max="591" width="16.21875" bestFit="1" customWidth="1"/>
    <col min="592" max="592" width="21.6640625" bestFit="1" customWidth="1"/>
    <col min="593" max="593" width="14.88671875" bestFit="1" customWidth="1"/>
    <col min="594" max="594" width="16.21875" bestFit="1" customWidth="1"/>
    <col min="595" max="595" width="21.6640625" bestFit="1" customWidth="1"/>
    <col min="596" max="596" width="14.88671875" bestFit="1" customWidth="1"/>
    <col min="597" max="597" width="16.21875" bestFit="1" customWidth="1"/>
    <col min="598" max="598" width="21.6640625" bestFit="1" customWidth="1"/>
    <col min="599" max="599" width="14.88671875" bestFit="1" customWidth="1"/>
    <col min="600" max="600" width="16.21875" bestFit="1" customWidth="1"/>
    <col min="601" max="601" width="21.6640625" bestFit="1" customWidth="1"/>
    <col min="602" max="602" width="14.88671875" bestFit="1" customWidth="1"/>
    <col min="603" max="603" width="16.21875" bestFit="1" customWidth="1"/>
    <col min="604" max="604" width="21.6640625" bestFit="1" customWidth="1"/>
    <col min="605" max="605" width="14.88671875" bestFit="1" customWidth="1"/>
    <col min="606" max="606" width="16.21875" bestFit="1" customWidth="1"/>
    <col min="607" max="607" width="21.6640625" bestFit="1" customWidth="1"/>
    <col min="608" max="608" width="14.88671875" bestFit="1" customWidth="1"/>
    <col min="609" max="609" width="16.21875" bestFit="1" customWidth="1"/>
    <col min="610" max="610" width="21.6640625" bestFit="1" customWidth="1"/>
    <col min="611" max="611" width="14.88671875" bestFit="1" customWidth="1"/>
    <col min="612" max="612" width="16.21875" bestFit="1" customWidth="1"/>
    <col min="613" max="613" width="21.6640625" bestFit="1" customWidth="1"/>
    <col min="614" max="614" width="14.88671875" bestFit="1" customWidth="1"/>
    <col min="615" max="615" width="16.21875" bestFit="1" customWidth="1"/>
    <col min="616" max="616" width="21.6640625" bestFit="1" customWidth="1"/>
    <col min="617" max="617" width="14.88671875" bestFit="1" customWidth="1"/>
    <col min="618" max="618" width="16.21875" bestFit="1" customWidth="1"/>
    <col min="619" max="619" width="21.6640625" bestFit="1" customWidth="1"/>
    <col min="620" max="620" width="14.88671875" bestFit="1" customWidth="1"/>
    <col min="621" max="621" width="16.21875" bestFit="1" customWidth="1"/>
    <col min="622" max="622" width="21.6640625" bestFit="1" customWidth="1"/>
    <col min="623" max="623" width="14.88671875" bestFit="1" customWidth="1"/>
    <col min="624" max="624" width="16.21875" bestFit="1" customWidth="1"/>
    <col min="625" max="625" width="21.6640625" bestFit="1" customWidth="1"/>
    <col min="626" max="626" width="14.88671875" bestFit="1" customWidth="1"/>
    <col min="627" max="627" width="16.21875" bestFit="1" customWidth="1"/>
    <col min="628" max="628" width="21.6640625" bestFit="1" customWidth="1"/>
    <col min="629" max="629" width="14.88671875" bestFit="1" customWidth="1"/>
    <col min="630" max="630" width="16.21875" bestFit="1" customWidth="1"/>
    <col min="631" max="631" width="21.6640625" bestFit="1" customWidth="1"/>
    <col min="632" max="632" width="14.88671875" bestFit="1" customWidth="1"/>
    <col min="633" max="633" width="16.21875" bestFit="1" customWidth="1"/>
    <col min="634" max="634" width="21.6640625" bestFit="1" customWidth="1"/>
    <col min="635" max="635" width="14.88671875" bestFit="1" customWidth="1"/>
    <col min="636" max="636" width="16.21875" bestFit="1" customWidth="1"/>
    <col min="637" max="637" width="21.6640625" bestFit="1" customWidth="1"/>
    <col min="638" max="638" width="14.88671875" bestFit="1" customWidth="1"/>
    <col min="639" max="639" width="16.21875" bestFit="1" customWidth="1"/>
    <col min="640" max="640" width="21.6640625" bestFit="1" customWidth="1"/>
    <col min="641" max="641" width="14.88671875" bestFit="1" customWidth="1"/>
    <col min="642" max="642" width="16.21875" bestFit="1" customWidth="1"/>
    <col min="643" max="643" width="21.6640625" bestFit="1" customWidth="1"/>
    <col min="644" max="644" width="14.88671875" bestFit="1" customWidth="1"/>
    <col min="645" max="645" width="16.21875" bestFit="1" customWidth="1"/>
    <col min="646" max="646" width="21.6640625" bestFit="1" customWidth="1"/>
    <col min="647" max="647" width="14.88671875" bestFit="1" customWidth="1"/>
    <col min="648" max="648" width="16.21875" bestFit="1" customWidth="1"/>
    <col min="649" max="649" width="21.6640625" bestFit="1" customWidth="1"/>
    <col min="650" max="650" width="14.88671875" bestFit="1" customWidth="1"/>
    <col min="651" max="651" width="16.21875" bestFit="1" customWidth="1"/>
    <col min="652" max="652" width="21.6640625" bestFit="1" customWidth="1"/>
    <col min="653" max="653" width="14.88671875" bestFit="1" customWidth="1"/>
    <col min="654" max="654" width="16.21875" bestFit="1" customWidth="1"/>
    <col min="655" max="655" width="21.6640625" bestFit="1" customWidth="1"/>
    <col min="656" max="656" width="14.88671875" bestFit="1" customWidth="1"/>
    <col min="657" max="657" width="16.21875" bestFit="1" customWidth="1"/>
    <col min="658" max="658" width="21.6640625" bestFit="1" customWidth="1"/>
    <col min="659" max="659" width="14.88671875" bestFit="1" customWidth="1"/>
    <col min="660" max="660" width="16.21875" bestFit="1" customWidth="1"/>
    <col min="661" max="661" width="21.6640625" bestFit="1" customWidth="1"/>
    <col min="662" max="662" width="14.88671875" bestFit="1" customWidth="1"/>
    <col min="663" max="663" width="16.21875" bestFit="1" customWidth="1"/>
    <col min="664" max="664" width="21.6640625" bestFit="1" customWidth="1"/>
    <col min="665" max="665" width="14.88671875" bestFit="1" customWidth="1"/>
    <col min="666" max="666" width="16.21875" bestFit="1" customWidth="1"/>
    <col min="667" max="667" width="21.6640625" bestFit="1" customWidth="1"/>
    <col min="668" max="668" width="14.88671875" bestFit="1" customWidth="1"/>
    <col min="669" max="669" width="16.21875" bestFit="1" customWidth="1"/>
    <col min="670" max="670" width="21.6640625" bestFit="1" customWidth="1"/>
    <col min="671" max="671" width="14.88671875" bestFit="1" customWidth="1"/>
    <col min="672" max="672" width="16.21875" bestFit="1" customWidth="1"/>
    <col min="673" max="673" width="21.6640625" bestFit="1" customWidth="1"/>
    <col min="674" max="674" width="14.88671875" bestFit="1" customWidth="1"/>
    <col min="675" max="675" width="16.21875" bestFit="1" customWidth="1"/>
    <col min="676" max="676" width="21.6640625" bestFit="1" customWidth="1"/>
    <col min="677" max="677" width="14.88671875" bestFit="1" customWidth="1"/>
    <col min="678" max="678" width="16.21875" bestFit="1" customWidth="1"/>
    <col min="679" max="679" width="21.6640625" bestFit="1" customWidth="1"/>
    <col min="680" max="680" width="14.88671875" bestFit="1" customWidth="1"/>
    <col min="681" max="681" width="16.21875" bestFit="1" customWidth="1"/>
    <col min="682" max="682" width="21.6640625" bestFit="1" customWidth="1"/>
    <col min="683" max="683" width="14.88671875" bestFit="1" customWidth="1"/>
    <col min="684" max="684" width="16.21875" bestFit="1" customWidth="1"/>
    <col min="685" max="685" width="21.6640625" bestFit="1" customWidth="1"/>
    <col min="686" max="686" width="14.88671875" bestFit="1" customWidth="1"/>
    <col min="687" max="687" width="16.21875" bestFit="1" customWidth="1"/>
    <col min="688" max="688" width="21.6640625" bestFit="1" customWidth="1"/>
    <col min="689" max="689" width="14.88671875" bestFit="1" customWidth="1"/>
    <col min="690" max="690" width="16.21875" bestFit="1" customWidth="1"/>
    <col min="691" max="691" width="21.6640625" bestFit="1" customWidth="1"/>
    <col min="692" max="692" width="14.88671875" bestFit="1" customWidth="1"/>
    <col min="693" max="693" width="16.21875" bestFit="1" customWidth="1"/>
    <col min="694" max="694" width="21.6640625" bestFit="1" customWidth="1"/>
    <col min="695" max="695" width="14.88671875" bestFit="1" customWidth="1"/>
    <col min="696" max="696" width="16.21875" bestFit="1" customWidth="1"/>
    <col min="697" max="697" width="21.6640625" bestFit="1" customWidth="1"/>
    <col min="698" max="698" width="14.88671875" bestFit="1" customWidth="1"/>
    <col min="699" max="699" width="16.21875" bestFit="1" customWidth="1"/>
    <col min="700" max="700" width="21.6640625" bestFit="1" customWidth="1"/>
    <col min="701" max="701" width="14.88671875" bestFit="1" customWidth="1"/>
    <col min="702" max="702" width="16.21875" bestFit="1" customWidth="1"/>
    <col min="703" max="703" width="21.6640625" bestFit="1" customWidth="1"/>
    <col min="704" max="704" width="14.88671875" bestFit="1" customWidth="1"/>
    <col min="705" max="705" width="16.21875" bestFit="1" customWidth="1"/>
    <col min="706" max="706" width="21.6640625" bestFit="1" customWidth="1"/>
    <col min="707" max="707" width="14.88671875" bestFit="1" customWidth="1"/>
    <col min="708" max="708" width="16.21875" bestFit="1" customWidth="1"/>
    <col min="709" max="709" width="21.6640625" bestFit="1" customWidth="1"/>
    <col min="710" max="710" width="14.88671875" bestFit="1" customWidth="1"/>
    <col min="711" max="711" width="16.21875" bestFit="1" customWidth="1"/>
    <col min="712" max="712" width="21.6640625" bestFit="1" customWidth="1"/>
    <col min="713" max="713" width="14.88671875" bestFit="1" customWidth="1"/>
    <col min="714" max="714" width="16.21875" bestFit="1" customWidth="1"/>
    <col min="715" max="715" width="21.6640625" bestFit="1" customWidth="1"/>
    <col min="716" max="716" width="14.88671875" bestFit="1" customWidth="1"/>
    <col min="717" max="717" width="16.21875" bestFit="1" customWidth="1"/>
    <col min="718" max="718" width="21.6640625" bestFit="1" customWidth="1"/>
    <col min="719" max="719" width="14.88671875" bestFit="1" customWidth="1"/>
    <col min="720" max="720" width="16.21875" bestFit="1" customWidth="1"/>
    <col min="721" max="721" width="21.6640625" bestFit="1" customWidth="1"/>
    <col min="722" max="722" width="14.88671875" bestFit="1" customWidth="1"/>
    <col min="723" max="723" width="16.21875" bestFit="1" customWidth="1"/>
    <col min="724" max="724" width="21.6640625" bestFit="1" customWidth="1"/>
    <col min="725" max="725" width="14.88671875" bestFit="1" customWidth="1"/>
    <col min="726" max="726" width="16.21875" bestFit="1" customWidth="1"/>
    <col min="727" max="727" width="21.6640625" bestFit="1" customWidth="1"/>
    <col min="728" max="728" width="14.88671875" bestFit="1" customWidth="1"/>
    <col min="729" max="729" width="16.21875" bestFit="1" customWidth="1"/>
    <col min="730" max="730" width="21.6640625" bestFit="1" customWidth="1"/>
    <col min="731" max="731" width="14.88671875" bestFit="1" customWidth="1"/>
    <col min="732" max="732" width="16.21875" bestFit="1" customWidth="1"/>
    <col min="733" max="733" width="21.6640625" bestFit="1" customWidth="1"/>
    <col min="734" max="734" width="14.88671875" bestFit="1" customWidth="1"/>
    <col min="735" max="735" width="16.21875" bestFit="1" customWidth="1"/>
    <col min="736" max="736" width="21.6640625" bestFit="1" customWidth="1"/>
    <col min="737" max="737" width="14.88671875" bestFit="1" customWidth="1"/>
    <col min="738" max="738" width="16.21875" bestFit="1" customWidth="1"/>
    <col min="739" max="739" width="21.6640625" bestFit="1" customWidth="1"/>
    <col min="740" max="740" width="14.88671875" bestFit="1" customWidth="1"/>
    <col min="741" max="741" width="16.21875" bestFit="1" customWidth="1"/>
    <col min="742" max="742" width="21.6640625" bestFit="1" customWidth="1"/>
    <col min="743" max="743" width="14.88671875" bestFit="1" customWidth="1"/>
    <col min="744" max="744" width="16.21875" bestFit="1" customWidth="1"/>
    <col min="745" max="745" width="21.6640625" bestFit="1" customWidth="1"/>
    <col min="746" max="746" width="14.88671875" bestFit="1" customWidth="1"/>
    <col min="747" max="747" width="16.21875" bestFit="1" customWidth="1"/>
    <col min="748" max="748" width="21.6640625" bestFit="1" customWidth="1"/>
    <col min="749" max="749" width="14.88671875" bestFit="1" customWidth="1"/>
    <col min="750" max="750" width="16.21875" bestFit="1" customWidth="1"/>
    <col min="751" max="751" width="21.6640625" bestFit="1" customWidth="1"/>
    <col min="752" max="752" width="14.88671875" bestFit="1" customWidth="1"/>
    <col min="753" max="753" width="16.21875" bestFit="1" customWidth="1"/>
    <col min="754" max="754" width="21.6640625" bestFit="1" customWidth="1"/>
    <col min="755" max="755" width="14.88671875" bestFit="1" customWidth="1"/>
    <col min="756" max="756" width="16.21875" bestFit="1" customWidth="1"/>
    <col min="757" max="757" width="21.6640625" bestFit="1" customWidth="1"/>
    <col min="758" max="758" width="14.88671875" bestFit="1" customWidth="1"/>
    <col min="759" max="759" width="16.21875" bestFit="1" customWidth="1"/>
    <col min="760" max="760" width="21.6640625" bestFit="1" customWidth="1"/>
    <col min="761" max="761" width="14.88671875" bestFit="1" customWidth="1"/>
    <col min="762" max="762" width="16.21875" bestFit="1" customWidth="1"/>
    <col min="763" max="763" width="21.6640625" bestFit="1" customWidth="1"/>
    <col min="764" max="764" width="14.88671875" bestFit="1" customWidth="1"/>
    <col min="765" max="765" width="16.21875" bestFit="1" customWidth="1"/>
    <col min="766" max="766" width="21.6640625" bestFit="1" customWidth="1"/>
    <col min="767" max="767" width="14.88671875" bestFit="1" customWidth="1"/>
    <col min="768" max="768" width="16.21875" bestFit="1" customWidth="1"/>
    <col min="769" max="769" width="21.6640625" bestFit="1" customWidth="1"/>
    <col min="770" max="770" width="14.88671875" bestFit="1" customWidth="1"/>
    <col min="771" max="771" width="16.21875" bestFit="1" customWidth="1"/>
    <col min="772" max="772" width="21.6640625" bestFit="1" customWidth="1"/>
    <col min="773" max="773" width="14.88671875" bestFit="1" customWidth="1"/>
    <col min="774" max="774" width="16.21875" bestFit="1" customWidth="1"/>
    <col min="775" max="775" width="21.6640625" bestFit="1" customWidth="1"/>
    <col min="776" max="776" width="14.88671875" bestFit="1" customWidth="1"/>
    <col min="777" max="777" width="16.21875" bestFit="1" customWidth="1"/>
    <col min="778" max="778" width="21.6640625" bestFit="1" customWidth="1"/>
    <col min="779" max="779" width="14.88671875" bestFit="1" customWidth="1"/>
    <col min="780" max="780" width="16.21875" bestFit="1" customWidth="1"/>
    <col min="781" max="781" width="21.6640625" bestFit="1" customWidth="1"/>
    <col min="782" max="782" width="14.88671875" bestFit="1" customWidth="1"/>
    <col min="783" max="783" width="16.21875" bestFit="1" customWidth="1"/>
    <col min="784" max="784" width="21.6640625" bestFit="1" customWidth="1"/>
    <col min="785" max="785" width="14.88671875" bestFit="1" customWidth="1"/>
    <col min="786" max="786" width="16.21875" bestFit="1" customWidth="1"/>
    <col min="787" max="787" width="21.6640625" bestFit="1" customWidth="1"/>
    <col min="788" max="788" width="14.88671875" bestFit="1" customWidth="1"/>
    <col min="789" max="789" width="16.21875" bestFit="1" customWidth="1"/>
    <col min="790" max="790" width="21.6640625" bestFit="1" customWidth="1"/>
    <col min="791" max="791" width="14.88671875" bestFit="1" customWidth="1"/>
    <col min="792" max="792" width="16.21875" bestFit="1" customWidth="1"/>
    <col min="793" max="793" width="21.6640625" bestFit="1" customWidth="1"/>
    <col min="794" max="794" width="14.88671875" bestFit="1" customWidth="1"/>
    <col min="795" max="795" width="16.21875" bestFit="1" customWidth="1"/>
    <col min="796" max="796" width="21.6640625" bestFit="1" customWidth="1"/>
    <col min="797" max="797" width="14.88671875" bestFit="1" customWidth="1"/>
    <col min="798" max="798" width="16.21875" bestFit="1" customWidth="1"/>
    <col min="799" max="799" width="21.6640625" bestFit="1" customWidth="1"/>
    <col min="800" max="800" width="14.88671875" bestFit="1" customWidth="1"/>
    <col min="801" max="801" width="16.21875" bestFit="1" customWidth="1"/>
    <col min="802" max="802" width="21.6640625" bestFit="1" customWidth="1"/>
    <col min="803" max="803" width="14.88671875" bestFit="1" customWidth="1"/>
    <col min="804" max="804" width="16.21875" bestFit="1" customWidth="1"/>
    <col min="805" max="805" width="21.6640625" bestFit="1" customWidth="1"/>
    <col min="806" max="806" width="14.88671875" bestFit="1" customWidth="1"/>
    <col min="807" max="807" width="16.21875" bestFit="1" customWidth="1"/>
    <col min="808" max="808" width="21.6640625" bestFit="1" customWidth="1"/>
    <col min="809" max="809" width="14.88671875" bestFit="1" customWidth="1"/>
    <col min="810" max="810" width="16.21875" bestFit="1" customWidth="1"/>
    <col min="811" max="811" width="21.6640625" bestFit="1" customWidth="1"/>
    <col min="812" max="812" width="14.88671875" bestFit="1" customWidth="1"/>
    <col min="813" max="813" width="16.21875" bestFit="1" customWidth="1"/>
    <col min="814" max="814" width="21.6640625" bestFit="1" customWidth="1"/>
    <col min="815" max="815" width="14.88671875" bestFit="1" customWidth="1"/>
    <col min="816" max="816" width="16.21875" bestFit="1" customWidth="1"/>
    <col min="817" max="817" width="21.6640625" bestFit="1" customWidth="1"/>
    <col min="818" max="818" width="14.88671875" bestFit="1" customWidth="1"/>
    <col min="819" max="819" width="16.21875" bestFit="1" customWidth="1"/>
    <col min="820" max="820" width="21.6640625" bestFit="1" customWidth="1"/>
    <col min="821" max="821" width="14.88671875" bestFit="1" customWidth="1"/>
    <col min="822" max="822" width="16.21875" bestFit="1" customWidth="1"/>
    <col min="823" max="823" width="21.6640625" bestFit="1" customWidth="1"/>
    <col min="824" max="824" width="14.88671875" bestFit="1" customWidth="1"/>
    <col min="825" max="825" width="16.21875" bestFit="1" customWidth="1"/>
    <col min="826" max="826" width="21.6640625" bestFit="1" customWidth="1"/>
    <col min="827" max="827" width="14.88671875" bestFit="1" customWidth="1"/>
    <col min="828" max="828" width="16.21875" bestFit="1" customWidth="1"/>
    <col min="829" max="829" width="21.6640625" bestFit="1" customWidth="1"/>
    <col min="830" max="830" width="14.88671875" bestFit="1" customWidth="1"/>
    <col min="831" max="831" width="16.21875" bestFit="1" customWidth="1"/>
    <col min="832" max="832" width="21.6640625" bestFit="1" customWidth="1"/>
    <col min="833" max="833" width="14.88671875" bestFit="1" customWidth="1"/>
    <col min="834" max="834" width="16.21875" bestFit="1" customWidth="1"/>
    <col min="835" max="835" width="21.6640625" bestFit="1" customWidth="1"/>
    <col min="836" max="836" width="14.88671875" bestFit="1" customWidth="1"/>
    <col min="837" max="837" width="16.21875" bestFit="1" customWidth="1"/>
    <col min="838" max="838" width="21.6640625" bestFit="1" customWidth="1"/>
    <col min="839" max="839" width="14.88671875" bestFit="1" customWidth="1"/>
    <col min="840" max="840" width="16.21875" bestFit="1" customWidth="1"/>
    <col min="841" max="841" width="21.6640625" bestFit="1" customWidth="1"/>
    <col min="842" max="842" width="14.88671875" bestFit="1" customWidth="1"/>
    <col min="843" max="843" width="16.21875" bestFit="1" customWidth="1"/>
    <col min="844" max="844" width="21.6640625" bestFit="1" customWidth="1"/>
    <col min="845" max="845" width="14.88671875" bestFit="1" customWidth="1"/>
    <col min="846" max="846" width="16.21875" bestFit="1" customWidth="1"/>
    <col min="847" max="847" width="21.6640625" bestFit="1" customWidth="1"/>
    <col min="848" max="848" width="14.88671875" bestFit="1" customWidth="1"/>
    <col min="849" max="849" width="16.21875" bestFit="1" customWidth="1"/>
    <col min="850" max="850" width="21.6640625" bestFit="1" customWidth="1"/>
    <col min="851" max="851" width="14.88671875" bestFit="1" customWidth="1"/>
    <col min="852" max="852" width="16.21875" bestFit="1" customWidth="1"/>
    <col min="853" max="853" width="21.6640625" bestFit="1" customWidth="1"/>
    <col min="854" max="854" width="14.88671875" bestFit="1" customWidth="1"/>
    <col min="855" max="855" width="16.21875" bestFit="1" customWidth="1"/>
    <col min="856" max="856" width="21.6640625" bestFit="1" customWidth="1"/>
    <col min="857" max="857" width="14.88671875" bestFit="1" customWidth="1"/>
    <col min="858" max="858" width="16.21875" bestFit="1" customWidth="1"/>
    <col min="859" max="859" width="21.6640625" bestFit="1" customWidth="1"/>
    <col min="860" max="860" width="14.88671875" bestFit="1" customWidth="1"/>
    <col min="861" max="861" width="16.21875" bestFit="1" customWidth="1"/>
    <col min="862" max="862" width="21.6640625" bestFit="1" customWidth="1"/>
    <col min="863" max="863" width="14.88671875" bestFit="1" customWidth="1"/>
    <col min="864" max="864" width="16.21875" bestFit="1" customWidth="1"/>
    <col min="865" max="865" width="21.6640625" bestFit="1" customWidth="1"/>
    <col min="866" max="866" width="14.88671875" bestFit="1" customWidth="1"/>
    <col min="867" max="867" width="16.21875" bestFit="1" customWidth="1"/>
    <col min="868" max="868" width="21.6640625" bestFit="1" customWidth="1"/>
    <col min="869" max="869" width="14.88671875" bestFit="1" customWidth="1"/>
    <col min="870" max="870" width="16.21875" bestFit="1" customWidth="1"/>
    <col min="871" max="871" width="21.6640625" bestFit="1" customWidth="1"/>
    <col min="872" max="872" width="14.88671875" bestFit="1" customWidth="1"/>
    <col min="873" max="873" width="16.21875" bestFit="1" customWidth="1"/>
    <col min="874" max="874" width="21.6640625" bestFit="1" customWidth="1"/>
    <col min="875" max="875" width="14.88671875" bestFit="1" customWidth="1"/>
    <col min="876" max="876" width="16.21875" bestFit="1" customWidth="1"/>
    <col min="877" max="877" width="21.6640625" bestFit="1" customWidth="1"/>
    <col min="878" max="878" width="14.88671875" bestFit="1" customWidth="1"/>
    <col min="879" max="879" width="16.21875" bestFit="1" customWidth="1"/>
    <col min="880" max="880" width="21.6640625" bestFit="1" customWidth="1"/>
    <col min="881" max="881" width="14.88671875" bestFit="1" customWidth="1"/>
    <col min="882" max="882" width="16.21875" bestFit="1" customWidth="1"/>
    <col min="883" max="883" width="21.6640625" bestFit="1" customWidth="1"/>
    <col min="884" max="884" width="14.88671875" bestFit="1" customWidth="1"/>
    <col min="885" max="885" width="16.21875" bestFit="1" customWidth="1"/>
    <col min="886" max="886" width="21.6640625" bestFit="1" customWidth="1"/>
    <col min="887" max="887" width="14.88671875" bestFit="1" customWidth="1"/>
    <col min="888" max="888" width="16.21875" bestFit="1" customWidth="1"/>
    <col min="889" max="889" width="21.6640625" bestFit="1" customWidth="1"/>
    <col min="890" max="890" width="14.88671875" bestFit="1" customWidth="1"/>
    <col min="891" max="891" width="16.21875" bestFit="1" customWidth="1"/>
    <col min="892" max="892" width="21.6640625" bestFit="1" customWidth="1"/>
    <col min="893" max="893" width="14.88671875" bestFit="1" customWidth="1"/>
    <col min="894" max="894" width="16.21875" bestFit="1" customWidth="1"/>
    <col min="895" max="895" width="21.6640625" bestFit="1" customWidth="1"/>
    <col min="896" max="896" width="14.88671875" bestFit="1" customWidth="1"/>
    <col min="897" max="897" width="16.21875" bestFit="1" customWidth="1"/>
    <col min="898" max="898" width="21.6640625" bestFit="1" customWidth="1"/>
    <col min="899" max="899" width="14.88671875" bestFit="1" customWidth="1"/>
    <col min="900" max="900" width="16.21875" bestFit="1" customWidth="1"/>
    <col min="901" max="901" width="21.6640625" bestFit="1" customWidth="1"/>
    <col min="902" max="902" width="14.88671875" bestFit="1" customWidth="1"/>
    <col min="903" max="903" width="16.21875" bestFit="1" customWidth="1"/>
    <col min="904" max="904" width="21.6640625" bestFit="1" customWidth="1"/>
    <col min="905" max="905" width="14.88671875" bestFit="1" customWidth="1"/>
    <col min="906" max="906" width="16.21875" bestFit="1" customWidth="1"/>
    <col min="907" max="907" width="21.6640625" bestFit="1" customWidth="1"/>
    <col min="908" max="908" width="14.88671875" bestFit="1" customWidth="1"/>
    <col min="909" max="909" width="16.21875" bestFit="1" customWidth="1"/>
    <col min="910" max="910" width="21.6640625" bestFit="1" customWidth="1"/>
    <col min="911" max="911" width="14.88671875" bestFit="1" customWidth="1"/>
    <col min="912" max="912" width="16.21875" bestFit="1" customWidth="1"/>
    <col min="913" max="913" width="21.6640625" bestFit="1" customWidth="1"/>
    <col min="914" max="914" width="14.88671875" bestFit="1" customWidth="1"/>
    <col min="915" max="915" width="16.21875" bestFit="1" customWidth="1"/>
    <col min="916" max="916" width="21.6640625" bestFit="1" customWidth="1"/>
    <col min="917" max="917" width="14.88671875" bestFit="1" customWidth="1"/>
    <col min="918" max="918" width="16.21875" bestFit="1" customWidth="1"/>
    <col min="919" max="919" width="21.6640625" bestFit="1" customWidth="1"/>
    <col min="920" max="920" width="14.88671875" bestFit="1" customWidth="1"/>
    <col min="921" max="921" width="16.21875" bestFit="1" customWidth="1"/>
    <col min="922" max="922" width="21.6640625" bestFit="1" customWidth="1"/>
    <col min="923" max="923" width="14.88671875" bestFit="1" customWidth="1"/>
    <col min="924" max="924" width="16.21875" bestFit="1" customWidth="1"/>
    <col min="925" max="925" width="21.6640625" bestFit="1" customWidth="1"/>
    <col min="926" max="926" width="14.88671875" bestFit="1" customWidth="1"/>
    <col min="927" max="927" width="16.21875" bestFit="1" customWidth="1"/>
    <col min="928" max="928" width="21.6640625" bestFit="1" customWidth="1"/>
    <col min="929" max="929" width="14.88671875" bestFit="1" customWidth="1"/>
    <col min="930" max="930" width="16.21875" bestFit="1" customWidth="1"/>
    <col min="931" max="931" width="21.6640625" bestFit="1" customWidth="1"/>
    <col min="932" max="932" width="14.88671875" bestFit="1" customWidth="1"/>
    <col min="933" max="933" width="16.21875" bestFit="1" customWidth="1"/>
    <col min="934" max="934" width="21.6640625" bestFit="1" customWidth="1"/>
    <col min="935" max="935" width="14.88671875" bestFit="1" customWidth="1"/>
    <col min="936" max="936" width="16.21875" bestFit="1" customWidth="1"/>
    <col min="937" max="937" width="21.6640625" bestFit="1" customWidth="1"/>
    <col min="938" max="938" width="14.88671875" bestFit="1" customWidth="1"/>
    <col min="939" max="939" width="16.21875" bestFit="1" customWidth="1"/>
    <col min="940" max="940" width="21.6640625" bestFit="1" customWidth="1"/>
    <col min="941" max="941" width="14.88671875" bestFit="1" customWidth="1"/>
    <col min="942" max="942" width="16.21875" bestFit="1" customWidth="1"/>
    <col min="943" max="943" width="21.6640625" bestFit="1" customWidth="1"/>
    <col min="944" max="944" width="14.88671875" bestFit="1" customWidth="1"/>
    <col min="945" max="945" width="16.21875" bestFit="1" customWidth="1"/>
    <col min="946" max="946" width="21.6640625" bestFit="1" customWidth="1"/>
    <col min="947" max="947" width="14.88671875" bestFit="1" customWidth="1"/>
    <col min="948" max="948" width="16.21875" bestFit="1" customWidth="1"/>
    <col min="949" max="949" width="21.6640625" bestFit="1" customWidth="1"/>
    <col min="950" max="950" width="14.88671875" bestFit="1" customWidth="1"/>
    <col min="951" max="951" width="16.21875" bestFit="1" customWidth="1"/>
    <col min="952" max="952" width="21.6640625" bestFit="1" customWidth="1"/>
    <col min="953" max="953" width="14.88671875" bestFit="1" customWidth="1"/>
    <col min="954" max="954" width="16.21875" bestFit="1" customWidth="1"/>
    <col min="955" max="955" width="21.6640625" bestFit="1" customWidth="1"/>
    <col min="956" max="956" width="14.88671875" bestFit="1" customWidth="1"/>
    <col min="957" max="957" width="16.21875" bestFit="1" customWidth="1"/>
    <col min="958" max="958" width="21.6640625" bestFit="1" customWidth="1"/>
    <col min="959" max="959" width="14.88671875" bestFit="1" customWidth="1"/>
    <col min="960" max="960" width="16.21875" bestFit="1" customWidth="1"/>
    <col min="961" max="961" width="21.6640625" bestFit="1" customWidth="1"/>
    <col min="962" max="962" width="14.88671875" bestFit="1" customWidth="1"/>
    <col min="963" max="963" width="16.21875" bestFit="1" customWidth="1"/>
    <col min="964" max="964" width="21.6640625" bestFit="1" customWidth="1"/>
    <col min="965" max="965" width="14.88671875" bestFit="1" customWidth="1"/>
    <col min="966" max="966" width="16.21875" bestFit="1" customWidth="1"/>
    <col min="967" max="967" width="21.6640625" bestFit="1" customWidth="1"/>
    <col min="968" max="968" width="14.88671875" bestFit="1" customWidth="1"/>
    <col min="969" max="969" width="16.21875" bestFit="1" customWidth="1"/>
    <col min="970" max="970" width="21.6640625" bestFit="1" customWidth="1"/>
    <col min="971" max="971" width="14.88671875" bestFit="1" customWidth="1"/>
    <col min="972" max="972" width="16.21875" bestFit="1" customWidth="1"/>
    <col min="973" max="973" width="21.6640625" bestFit="1" customWidth="1"/>
    <col min="974" max="974" width="14.88671875" bestFit="1" customWidth="1"/>
    <col min="975" max="975" width="16.21875" bestFit="1" customWidth="1"/>
    <col min="976" max="976" width="21.6640625" bestFit="1" customWidth="1"/>
    <col min="977" max="977" width="14.88671875" bestFit="1" customWidth="1"/>
    <col min="978" max="978" width="16.21875" bestFit="1" customWidth="1"/>
    <col min="979" max="979" width="21.6640625" bestFit="1" customWidth="1"/>
    <col min="980" max="980" width="14.88671875" bestFit="1" customWidth="1"/>
    <col min="981" max="981" width="16.21875" bestFit="1" customWidth="1"/>
    <col min="982" max="982" width="21.6640625" bestFit="1" customWidth="1"/>
    <col min="983" max="983" width="14.88671875" bestFit="1" customWidth="1"/>
    <col min="984" max="984" width="16.21875" bestFit="1" customWidth="1"/>
    <col min="985" max="985" width="21.6640625" bestFit="1" customWidth="1"/>
    <col min="986" max="986" width="14.88671875" bestFit="1" customWidth="1"/>
    <col min="987" max="987" width="16.21875" bestFit="1" customWidth="1"/>
    <col min="988" max="988" width="21.6640625" bestFit="1" customWidth="1"/>
    <col min="989" max="989" width="14.88671875" bestFit="1" customWidth="1"/>
    <col min="990" max="990" width="16.21875" bestFit="1" customWidth="1"/>
    <col min="991" max="991" width="21.6640625" bestFit="1" customWidth="1"/>
    <col min="992" max="992" width="14.88671875" bestFit="1" customWidth="1"/>
    <col min="993" max="993" width="16.21875" bestFit="1" customWidth="1"/>
    <col min="994" max="994" width="21.6640625" bestFit="1" customWidth="1"/>
    <col min="995" max="995" width="14.88671875" bestFit="1" customWidth="1"/>
    <col min="996" max="996" width="16.21875" bestFit="1" customWidth="1"/>
    <col min="997" max="997" width="21.6640625" bestFit="1" customWidth="1"/>
    <col min="998" max="998" width="14.88671875" bestFit="1" customWidth="1"/>
    <col min="999" max="999" width="16.21875" bestFit="1" customWidth="1"/>
    <col min="1000" max="1000" width="21.6640625" bestFit="1" customWidth="1"/>
    <col min="1001" max="1001" width="14.88671875" bestFit="1" customWidth="1"/>
    <col min="1002" max="1002" width="16.21875" bestFit="1" customWidth="1"/>
    <col min="1003" max="1003" width="21.6640625" bestFit="1" customWidth="1"/>
    <col min="1004" max="1004" width="14.88671875" bestFit="1" customWidth="1"/>
    <col min="1005" max="1005" width="16.21875" bestFit="1" customWidth="1"/>
    <col min="1006" max="1006" width="21.6640625" bestFit="1" customWidth="1"/>
    <col min="1007" max="1007" width="14.88671875" bestFit="1" customWidth="1"/>
    <col min="1008" max="1008" width="16.21875" bestFit="1" customWidth="1"/>
    <col min="1009" max="1009" width="21.6640625" bestFit="1" customWidth="1"/>
    <col min="1010" max="1010" width="14.88671875" bestFit="1" customWidth="1"/>
    <col min="1011" max="1011" width="16.21875" bestFit="1" customWidth="1"/>
    <col min="1012" max="1012" width="21.6640625" bestFit="1" customWidth="1"/>
    <col min="1013" max="1013" width="14.88671875" bestFit="1" customWidth="1"/>
    <col min="1014" max="1014" width="16.21875" bestFit="1" customWidth="1"/>
    <col min="1015" max="1015" width="21.6640625" bestFit="1" customWidth="1"/>
    <col min="1016" max="1016" width="14.88671875" bestFit="1" customWidth="1"/>
    <col min="1017" max="1017" width="16.21875" bestFit="1" customWidth="1"/>
    <col min="1018" max="1018" width="21.6640625" bestFit="1" customWidth="1"/>
    <col min="1019" max="1019" width="14.88671875" bestFit="1" customWidth="1"/>
    <col min="1020" max="1020" width="16.21875" bestFit="1" customWidth="1"/>
    <col min="1021" max="1021" width="21.6640625" bestFit="1" customWidth="1"/>
    <col min="1022" max="1022" width="14.88671875" bestFit="1" customWidth="1"/>
    <col min="1023" max="1023" width="16.21875" bestFit="1" customWidth="1"/>
    <col min="1024" max="1024" width="21.6640625" bestFit="1" customWidth="1"/>
    <col min="1025" max="1025" width="14.88671875" bestFit="1" customWidth="1"/>
    <col min="1026" max="1026" width="16.21875" bestFit="1" customWidth="1"/>
    <col min="1027" max="1027" width="21.6640625" bestFit="1" customWidth="1"/>
    <col min="1028" max="1028" width="14.88671875" bestFit="1" customWidth="1"/>
    <col min="1029" max="1029" width="16.21875" bestFit="1" customWidth="1"/>
    <col min="1030" max="1030" width="21.6640625" bestFit="1" customWidth="1"/>
    <col min="1031" max="1031" width="14.88671875" bestFit="1" customWidth="1"/>
    <col min="1032" max="1032" width="16.21875" bestFit="1" customWidth="1"/>
    <col min="1033" max="1033" width="21.6640625" bestFit="1" customWidth="1"/>
    <col min="1034" max="1034" width="14.88671875" bestFit="1" customWidth="1"/>
    <col min="1035" max="1035" width="16.21875" bestFit="1" customWidth="1"/>
    <col min="1036" max="1036" width="21.6640625" bestFit="1" customWidth="1"/>
    <col min="1037" max="1037" width="14.88671875" bestFit="1" customWidth="1"/>
    <col min="1038" max="1038" width="16.21875" bestFit="1" customWidth="1"/>
    <col min="1039" max="1039" width="21.6640625" bestFit="1" customWidth="1"/>
    <col min="1040" max="1040" width="14.88671875" bestFit="1" customWidth="1"/>
    <col min="1041" max="1041" width="16.21875" bestFit="1" customWidth="1"/>
    <col min="1042" max="1042" width="21.6640625" bestFit="1" customWidth="1"/>
    <col min="1043" max="1043" width="14.88671875" bestFit="1" customWidth="1"/>
    <col min="1044" max="1044" width="16.21875" bestFit="1" customWidth="1"/>
    <col min="1045" max="1045" width="21.6640625" bestFit="1" customWidth="1"/>
    <col min="1046" max="1046" width="14.88671875" bestFit="1" customWidth="1"/>
    <col min="1047" max="1047" width="16.21875" bestFit="1" customWidth="1"/>
    <col min="1048" max="1048" width="21.6640625" bestFit="1" customWidth="1"/>
    <col min="1049" max="1049" width="14.88671875" bestFit="1" customWidth="1"/>
    <col min="1050" max="1050" width="16.21875" bestFit="1" customWidth="1"/>
    <col min="1051" max="1051" width="21.6640625" bestFit="1" customWidth="1"/>
    <col min="1052" max="1052" width="14.88671875" bestFit="1" customWidth="1"/>
    <col min="1053" max="1053" width="16.21875" bestFit="1" customWidth="1"/>
    <col min="1054" max="1054" width="21.6640625" bestFit="1" customWidth="1"/>
    <col min="1055" max="1055" width="14.88671875" bestFit="1" customWidth="1"/>
    <col min="1056" max="1056" width="16.21875" bestFit="1" customWidth="1"/>
    <col min="1057" max="1057" width="21.6640625" bestFit="1" customWidth="1"/>
    <col min="1058" max="1058" width="14.88671875" bestFit="1" customWidth="1"/>
    <col min="1059" max="1059" width="16.21875" bestFit="1" customWidth="1"/>
    <col min="1060" max="1060" width="21.6640625" bestFit="1" customWidth="1"/>
    <col min="1061" max="1061" width="14.88671875" bestFit="1" customWidth="1"/>
    <col min="1062" max="1062" width="16.21875" bestFit="1" customWidth="1"/>
    <col min="1063" max="1063" width="21.6640625" bestFit="1" customWidth="1"/>
    <col min="1064" max="1064" width="14.88671875" bestFit="1" customWidth="1"/>
    <col min="1065" max="1065" width="16.21875" bestFit="1" customWidth="1"/>
    <col min="1066" max="1066" width="21.6640625" bestFit="1" customWidth="1"/>
    <col min="1067" max="1067" width="14.88671875" bestFit="1" customWidth="1"/>
    <col min="1068" max="1068" width="16.21875" bestFit="1" customWidth="1"/>
    <col min="1069" max="1069" width="21.6640625" bestFit="1" customWidth="1"/>
    <col min="1070" max="1070" width="14.88671875" bestFit="1" customWidth="1"/>
    <col min="1071" max="1071" width="16.21875" bestFit="1" customWidth="1"/>
    <col min="1072" max="1072" width="21.6640625" bestFit="1" customWidth="1"/>
    <col min="1073" max="1073" width="14.88671875" bestFit="1" customWidth="1"/>
    <col min="1074" max="1074" width="16.21875" bestFit="1" customWidth="1"/>
    <col min="1075" max="1075" width="21.6640625" bestFit="1" customWidth="1"/>
    <col min="1076" max="1076" width="14.88671875" bestFit="1" customWidth="1"/>
    <col min="1077" max="1077" width="16.21875" bestFit="1" customWidth="1"/>
    <col min="1078" max="1078" width="21.6640625" bestFit="1" customWidth="1"/>
    <col min="1079" max="1079" width="14.88671875" bestFit="1" customWidth="1"/>
    <col min="1080" max="1080" width="16.21875" bestFit="1" customWidth="1"/>
    <col min="1081" max="1081" width="21.6640625" bestFit="1" customWidth="1"/>
    <col min="1082" max="1082" width="14.88671875" bestFit="1" customWidth="1"/>
    <col min="1083" max="1083" width="16.21875" bestFit="1" customWidth="1"/>
    <col min="1084" max="1084" width="21.6640625" bestFit="1" customWidth="1"/>
    <col min="1085" max="1085" width="14.88671875" bestFit="1" customWidth="1"/>
    <col min="1086" max="1086" width="16.21875" bestFit="1" customWidth="1"/>
    <col min="1087" max="1087" width="21.6640625" bestFit="1" customWidth="1"/>
    <col min="1088" max="1088" width="14.88671875" bestFit="1" customWidth="1"/>
    <col min="1089" max="1089" width="16.21875" bestFit="1" customWidth="1"/>
    <col min="1090" max="1090" width="21.6640625" bestFit="1" customWidth="1"/>
    <col min="1091" max="1091" width="14.88671875" bestFit="1" customWidth="1"/>
    <col min="1092" max="1092" width="16.21875" bestFit="1" customWidth="1"/>
    <col min="1093" max="1093" width="21.6640625" bestFit="1" customWidth="1"/>
    <col min="1094" max="1094" width="14.88671875" bestFit="1" customWidth="1"/>
    <col min="1095" max="1095" width="16.21875" bestFit="1" customWidth="1"/>
    <col min="1096" max="1096" width="21.6640625" bestFit="1" customWidth="1"/>
    <col min="1097" max="1097" width="14.88671875" bestFit="1" customWidth="1"/>
    <col min="1098" max="1098" width="16.21875" bestFit="1" customWidth="1"/>
    <col min="1099" max="1099" width="21.6640625" bestFit="1" customWidth="1"/>
    <col min="1100" max="1100" width="14.88671875" bestFit="1" customWidth="1"/>
    <col min="1101" max="1101" width="16.21875" bestFit="1" customWidth="1"/>
    <col min="1102" max="1102" width="21.6640625" bestFit="1" customWidth="1"/>
    <col min="1103" max="1103" width="14.88671875" bestFit="1" customWidth="1"/>
    <col min="1104" max="1104" width="16.21875" bestFit="1" customWidth="1"/>
    <col min="1105" max="1105" width="21.6640625" bestFit="1" customWidth="1"/>
    <col min="1106" max="1106" width="14.88671875" bestFit="1" customWidth="1"/>
    <col min="1107" max="1107" width="16.21875" bestFit="1" customWidth="1"/>
    <col min="1108" max="1108" width="21.6640625" bestFit="1" customWidth="1"/>
    <col min="1109" max="1109" width="14.88671875" bestFit="1" customWidth="1"/>
    <col min="1110" max="1110" width="16.21875" bestFit="1" customWidth="1"/>
    <col min="1111" max="1111" width="21.6640625" bestFit="1" customWidth="1"/>
    <col min="1112" max="1112" width="14.88671875" bestFit="1" customWidth="1"/>
    <col min="1113" max="1113" width="16.21875" bestFit="1" customWidth="1"/>
    <col min="1114" max="1114" width="21.6640625" bestFit="1" customWidth="1"/>
    <col min="1115" max="1115" width="14.88671875" bestFit="1" customWidth="1"/>
    <col min="1116" max="1116" width="16.21875" bestFit="1" customWidth="1"/>
    <col min="1117" max="1117" width="21.6640625" bestFit="1" customWidth="1"/>
    <col min="1118" max="1118" width="14.88671875" bestFit="1" customWidth="1"/>
    <col min="1119" max="1119" width="16.21875" bestFit="1" customWidth="1"/>
    <col min="1120" max="1120" width="21.6640625" bestFit="1" customWidth="1"/>
    <col min="1121" max="1121" width="14.88671875" bestFit="1" customWidth="1"/>
    <col min="1122" max="1122" width="16.21875" bestFit="1" customWidth="1"/>
    <col min="1123" max="1123" width="21.6640625" bestFit="1" customWidth="1"/>
    <col min="1124" max="1124" width="14.88671875" bestFit="1" customWidth="1"/>
    <col min="1125" max="1125" width="16.21875" bestFit="1" customWidth="1"/>
    <col min="1126" max="1126" width="21.6640625" bestFit="1" customWidth="1"/>
    <col min="1127" max="1127" width="14.88671875" bestFit="1" customWidth="1"/>
    <col min="1128" max="1128" width="16.21875" bestFit="1" customWidth="1"/>
    <col min="1129" max="1129" width="21.6640625" bestFit="1" customWidth="1"/>
    <col min="1130" max="1130" width="14.88671875" bestFit="1" customWidth="1"/>
    <col min="1131" max="1131" width="16.21875" bestFit="1" customWidth="1"/>
    <col min="1132" max="1132" width="21.6640625" bestFit="1" customWidth="1"/>
    <col min="1133" max="1133" width="14.88671875" bestFit="1" customWidth="1"/>
    <col min="1134" max="1134" width="16.21875" bestFit="1" customWidth="1"/>
    <col min="1135" max="1135" width="21.6640625" bestFit="1" customWidth="1"/>
    <col min="1136" max="1136" width="14.88671875" bestFit="1" customWidth="1"/>
    <col min="1137" max="1137" width="16.21875" bestFit="1" customWidth="1"/>
    <col min="1138" max="1138" width="21.6640625" bestFit="1" customWidth="1"/>
    <col min="1139" max="1139" width="14.88671875" bestFit="1" customWidth="1"/>
    <col min="1140" max="1140" width="16.21875" bestFit="1" customWidth="1"/>
    <col min="1141" max="1141" width="21.6640625" bestFit="1" customWidth="1"/>
    <col min="1142" max="1142" width="14.88671875" bestFit="1" customWidth="1"/>
    <col min="1143" max="1143" width="16.21875" bestFit="1" customWidth="1"/>
    <col min="1144" max="1144" width="21.6640625" bestFit="1" customWidth="1"/>
    <col min="1145" max="1145" width="14.88671875" bestFit="1" customWidth="1"/>
    <col min="1146" max="1146" width="16.21875" bestFit="1" customWidth="1"/>
    <col min="1147" max="1147" width="21.6640625" bestFit="1" customWidth="1"/>
    <col min="1148" max="1148" width="14.88671875" bestFit="1" customWidth="1"/>
    <col min="1149" max="1149" width="16.21875" bestFit="1" customWidth="1"/>
    <col min="1150" max="1150" width="21.6640625" bestFit="1" customWidth="1"/>
    <col min="1151" max="1151" width="14.88671875" bestFit="1" customWidth="1"/>
    <col min="1152" max="1152" width="16.21875" bestFit="1" customWidth="1"/>
    <col min="1153" max="1153" width="21.6640625" bestFit="1" customWidth="1"/>
    <col min="1154" max="1154" width="14.88671875" bestFit="1" customWidth="1"/>
    <col min="1155" max="1155" width="16.21875" bestFit="1" customWidth="1"/>
    <col min="1156" max="1156" width="21.6640625" bestFit="1" customWidth="1"/>
    <col min="1157" max="1157" width="14.88671875" bestFit="1" customWidth="1"/>
    <col min="1158" max="1158" width="16.21875" bestFit="1" customWidth="1"/>
    <col min="1159" max="1159" width="21.6640625" bestFit="1" customWidth="1"/>
    <col min="1160" max="1160" width="14.88671875" bestFit="1" customWidth="1"/>
    <col min="1161" max="1161" width="16.21875" bestFit="1" customWidth="1"/>
    <col min="1162" max="1162" width="21.6640625" bestFit="1" customWidth="1"/>
    <col min="1163" max="1163" width="14.88671875" bestFit="1" customWidth="1"/>
    <col min="1164" max="1164" width="16.21875" bestFit="1" customWidth="1"/>
    <col min="1165" max="1165" width="21.6640625" bestFit="1" customWidth="1"/>
    <col min="1166" max="1166" width="14.88671875" bestFit="1" customWidth="1"/>
    <col min="1167" max="1167" width="16.21875" bestFit="1" customWidth="1"/>
    <col min="1168" max="1168" width="21.6640625" bestFit="1" customWidth="1"/>
    <col min="1169" max="1169" width="14.88671875" bestFit="1" customWidth="1"/>
    <col min="1170" max="1170" width="16.21875" bestFit="1" customWidth="1"/>
    <col min="1171" max="1171" width="21.6640625" bestFit="1" customWidth="1"/>
    <col min="1172" max="1172" width="14.88671875" bestFit="1" customWidth="1"/>
    <col min="1173" max="1173" width="16.21875" bestFit="1" customWidth="1"/>
    <col min="1174" max="1174" width="21.6640625" bestFit="1" customWidth="1"/>
    <col min="1175" max="1175" width="14.88671875" bestFit="1" customWidth="1"/>
    <col min="1176" max="1176" width="16.21875" bestFit="1" customWidth="1"/>
    <col min="1177" max="1177" width="21.6640625" bestFit="1" customWidth="1"/>
    <col min="1178" max="1178" width="14.88671875" bestFit="1" customWidth="1"/>
    <col min="1179" max="1179" width="16.21875" bestFit="1" customWidth="1"/>
    <col min="1180" max="1180" width="21.6640625" bestFit="1" customWidth="1"/>
    <col min="1181" max="1181" width="14.88671875" bestFit="1" customWidth="1"/>
    <col min="1182" max="1182" width="16.21875" bestFit="1" customWidth="1"/>
    <col min="1183" max="1183" width="21.6640625" bestFit="1" customWidth="1"/>
    <col min="1184" max="1184" width="14.88671875" bestFit="1" customWidth="1"/>
    <col min="1185" max="1185" width="16.21875" bestFit="1" customWidth="1"/>
    <col min="1186" max="1186" width="21.6640625" bestFit="1" customWidth="1"/>
    <col min="1187" max="1187" width="14.88671875" bestFit="1" customWidth="1"/>
    <col min="1188" max="1188" width="16.21875" bestFit="1" customWidth="1"/>
    <col min="1189" max="1189" width="21.6640625" bestFit="1" customWidth="1"/>
    <col min="1190" max="1190" width="14.88671875" bestFit="1" customWidth="1"/>
    <col min="1191" max="1191" width="16.21875" bestFit="1" customWidth="1"/>
    <col min="1192" max="1192" width="21.6640625" bestFit="1" customWidth="1"/>
    <col min="1193" max="1193" width="14.88671875" bestFit="1" customWidth="1"/>
    <col min="1194" max="1194" width="16.21875" bestFit="1" customWidth="1"/>
    <col min="1195" max="1195" width="21.6640625" bestFit="1" customWidth="1"/>
    <col min="1196" max="1196" width="14.88671875" bestFit="1" customWidth="1"/>
    <col min="1197" max="1197" width="16.21875" bestFit="1" customWidth="1"/>
    <col min="1198" max="1198" width="21.6640625" bestFit="1" customWidth="1"/>
    <col min="1199" max="1199" width="14.88671875" bestFit="1" customWidth="1"/>
    <col min="1200" max="1200" width="16.21875" bestFit="1" customWidth="1"/>
    <col min="1201" max="1201" width="21.6640625" bestFit="1" customWidth="1"/>
    <col min="1202" max="1202" width="14.88671875" bestFit="1" customWidth="1"/>
    <col min="1203" max="1203" width="16.21875" bestFit="1" customWidth="1"/>
    <col min="1204" max="1204" width="21.6640625" bestFit="1" customWidth="1"/>
    <col min="1205" max="1205" width="14.88671875" bestFit="1" customWidth="1"/>
    <col min="1206" max="1206" width="16.21875" bestFit="1" customWidth="1"/>
    <col min="1207" max="1207" width="21.6640625" bestFit="1" customWidth="1"/>
    <col min="1208" max="1208" width="14.88671875" bestFit="1" customWidth="1"/>
    <col min="1209" max="1209" width="16.21875" bestFit="1" customWidth="1"/>
    <col min="1210" max="1210" width="21.6640625" bestFit="1" customWidth="1"/>
    <col min="1211" max="1211" width="14.88671875" bestFit="1" customWidth="1"/>
    <col min="1212" max="1212" width="16.21875" bestFit="1" customWidth="1"/>
    <col min="1213" max="1213" width="21.6640625" bestFit="1" customWidth="1"/>
    <col min="1214" max="1214" width="14.88671875" bestFit="1" customWidth="1"/>
    <col min="1215" max="1215" width="16.21875" bestFit="1" customWidth="1"/>
    <col min="1216" max="1216" width="21.6640625" bestFit="1" customWidth="1"/>
    <col min="1217" max="1217" width="14.88671875" bestFit="1" customWidth="1"/>
    <col min="1218" max="1218" width="16.21875" bestFit="1" customWidth="1"/>
    <col min="1219" max="1219" width="21.6640625" bestFit="1" customWidth="1"/>
    <col min="1220" max="1220" width="14.88671875" bestFit="1" customWidth="1"/>
    <col min="1221" max="1221" width="16.21875" bestFit="1" customWidth="1"/>
    <col min="1222" max="1222" width="21.6640625" bestFit="1" customWidth="1"/>
    <col min="1223" max="1223" width="14.88671875" bestFit="1" customWidth="1"/>
    <col min="1224" max="1224" width="16.21875" bestFit="1" customWidth="1"/>
    <col min="1225" max="1225" width="21.6640625" bestFit="1" customWidth="1"/>
    <col min="1226" max="1226" width="14.88671875" bestFit="1" customWidth="1"/>
    <col min="1227" max="1227" width="16.21875" bestFit="1" customWidth="1"/>
    <col min="1228" max="1228" width="21.6640625" bestFit="1" customWidth="1"/>
    <col min="1229" max="1229" width="14.88671875" bestFit="1" customWidth="1"/>
    <col min="1230" max="1230" width="16.21875" bestFit="1" customWidth="1"/>
    <col min="1231" max="1231" width="21.6640625" bestFit="1" customWidth="1"/>
    <col min="1232" max="1232" width="14.88671875" bestFit="1" customWidth="1"/>
    <col min="1233" max="1233" width="16.21875" bestFit="1" customWidth="1"/>
    <col min="1234" max="1234" width="21.6640625" bestFit="1" customWidth="1"/>
    <col min="1235" max="1235" width="14.88671875" bestFit="1" customWidth="1"/>
    <col min="1236" max="1236" width="16.21875" bestFit="1" customWidth="1"/>
    <col min="1237" max="1237" width="21.6640625" bestFit="1" customWidth="1"/>
    <col min="1238" max="1238" width="14.88671875" bestFit="1" customWidth="1"/>
    <col min="1239" max="1239" width="16.21875" bestFit="1" customWidth="1"/>
    <col min="1240" max="1240" width="21.6640625" bestFit="1" customWidth="1"/>
    <col min="1241" max="1241" width="14.88671875" bestFit="1" customWidth="1"/>
    <col min="1242" max="1242" width="16.21875" bestFit="1" customWidth="1"/>
    <col min="1243" max="1243" width="21.6640625" bestFit="1" customWidth="1"/>
    <col min="1244" max="1244" width="14.88671875" bestFit="1" customWidth="1"/>
    <col min="1245" max="1245" width="16.21875" bestFit="1" customWidth="1"/>
    <col min="1246" max="1246" width="21.6640625" bestFit="1" customWidth="1"/>
    <col min="1247" max="1247" width="14.88671875" bestFit="1" customWidth="1"/>
    <col min="1248" max="1248" width="16.21875" bestFit="1" customWidth="1"/>
    <col min="1249" max="1249" width="21.6640625" bestFit="1" customWidth="1"/>
    <col min="1250" max="1250" width="14.88671875" bestFit="1" customWidth="1"/>
    <col min="1251" max="1251" width="16.21875" bestFit="1" customWidth="1"/>
    <col min="1252" max="1252" width="21.6640625" bestFit="1" customWidth="1"/>
    <col min="1253" max="1253" width="14.88671875" bestFit="1" customWidth="1"/>
    <col min="1254" max="1254" width="16.21875" bestFit="1" customWidth="1"/>
    <col min="1255" max="1255" width="21.6640625" bestFit="1" customWidth="1"/>
    <col min="1256" max="1256" width="14.88671875" bestFit="1" customWidth="1"/>
    <col min="1257" max="1257" width="16.21875" bestFit="1" customWidth="1"/>
    <col min="1258" max="1258" width="21.6640625" bestFit="1" customWidth="1"/>
    <col min="1259" max="1259" width="14.88671875" bestFit="1" customWidth="1"/>
    <col min="1260" max="1260" width="16.21875" bestFit="1" customWidth="1"/>
    <col min="1261" max="1261" width="21.6640625" bestFit="1" customWidth="1"/>
    <col min="1262" max="1262" width="14.88671875" bestFit="1" customWidth="1"/>
    <col min="1263" max="1263" width="16.21875" bestFit="1" customWidth="1"/>
    <col min="1264" max="1264" width="21.6640625" bestFit="1" customWidth="1"/>
    <col min="1265" max="1265" width="14.88671875" bestFit="1" customWidth="1"/>
    <col min="1266" max="1266" width="16.21875" bestFit="1" customWidth="1"/>
    <col min="1267" max="1267" width="21.6640625" bestFit="1" customWidth="1"/>
    <col min="1268" max="1268" width="14.88671875" bestFit="1" customWidth="1"/>
    <col min="1269" max="1269" width="16.21875" bestFit="1" customWidth="1"/>
    <col min="1270" max="1270" width="21.6640625" bestFit="1" customWidth="1"/>
    <col min="1271" max="1271" width="14.88671875" bestFit="1" customWidth="1"/>
    <col min="1272" max="1272" width="16.21875" bestFit="1" customWidth="1"/>
    <col min="1273" max="1273" width="21.6640625" bestFit="1" customWidth="1"/>
    <col min="1274" max="1274" width="14.88671875" bestFit="1" customWidth="1"/>
    <col min="1275" max="1275" width="16.21875" bestFit="1" customWidth="1"/>
    <col min="1276" max="1276" width="21.6640625" bestFit="1" customWidth="1"/>
    <col min="1277" max="1277" width="14.88671875" bestFit="1" customWidth="1"/>
    <col min="1278" max="1278" width="16.21875" bestFit="1" customWidth="1"/>
    <col min="1279" max="1279" width="21.6640625" bestFit="1" customWidth="1"/>
    <col min="1280" max="1280" width="14.88671875" bestFit="1" customWidth="1"/>
    <col min="1281" max="1281" width="16.21875" bestFit="1" customWidth="1"/>
    <col min="1282" max="1282" width="21.6640625" bestFit="1" customWidth="1"/>
    <col min="1283" max="1283" width="14.88671875" bestFit="1" customWidth="1"/>
    <col min="1284" max="1284" width="16.21875" bestFit="1" customWidth="1"/>
    <col min="1285" max="1285" width="21.6640625" bestFit="1" customWidth="1"/>
    <col min="1286" max="1286" width="14.88671875" bestFit="1" customWidth="1"/>
    <col min="1287" max="1287" width="16.21875" bestFit="1" customWidth="1"/>
    <col min="1288" max="1288" width="21.6640625" bestFit="1" customWidth="1"/>
    <col min="1289" max="1289" width="14.88671875" bestFit="1" customWidth="1"/>
    <col min="1290" max="1290" width="16.21875" bestFit="1" customWidth="1"/>
    <col min="1291" max="1291" width="21.6640625" bestFit="1" customWidth="1"/>
    <col min="1292" max="1292" width="14.88671875" bestFit="1" customWidth="1"/>
    <col min="1293" max="1293" width="16.21875" bestFit="1" customWidth="1"/>
    <col min="1294" max="1294" width="21.6640625" bestFit="1" customWidth="1"/>
    <col min="1295" max="1295" width="14.88671875" bestFit="1" customWidth="1"/>
    <col min="1296" max="1296" width="16.21875" bestFit="1" customWidth="1"/>
    <col min="1297" max="1297" width="21.6640625" bestFit="1" customWidth="1"/>
    <col min="1298" max="1298" width="14.88671875" bestFit="1" customWidth="1"/>
    <col min="1299" max="1299" width="16.21875" bestFit="1" customWidth="1"/>
    <col min="1300" max="1300" width="21.6640625" bestFit="1" customWidth="1"/>
    <col min="1301" max="1301" width="14.88671875" bestFit="1" customWidth="1"/>
    <col min="1302" max="1302" width="16.21875" bestFit="1" customWidth="1"/>
    <col min="1303" max="1303" width="21.6640625" bestFit="1" customWidth="1"/>
    <col min="1304" max="1304" width="14.88671875" bestFit="1" customWidth="1"/>
    <col min="1305" max="1305" width="16.21875" bestFit="1" customWidth="1"/>
    <col min="1306" max="1306" width="21.6640625" bestFit="1" customWidth="1"/>
    <col min="1307" max="1307" width="14.88671875" bestFit="1" customWidth="1"/>
    <col min="1308" max="1308" width="16.21875" bestFit="1" customWidth="1"/>
    <col min="1309" max="1309" width="21.6640625" bestFit="1" customWidth="1"/>
    <col min="1310" max="1310" width="14.88671875" bestFit="1" customWidth="1"/>
    <col min="1311" max="1311" width="16.21875" bestFit="1" customWidth="1"/>
    <col min="1312" max="1312" width="21.6640625" bestFit="1" customWidth="1"/>
    <col min="1313" max="1313" width="14.88671875" bestFit="1" customWidth="1"/>
    <col min="1314" max="1314" width="16.21875" bestFit="1" customWidth="1"/>
    <col min="1315" max="1315" width="21.6640625" bestFit="1" customWidth="1"/>
    <col min="1316" max="1316" width="14.88671875" bestFit="1" customWidth="1"/>
    <col min="1317" max="1317" width="16.21875" bestFit="1" customWidth="1"/>
    <col min="1318" max="1318" width="21.6640625" bestFit="1" customWidth="1"/>
    <col min="1319" max="1319" width="14.88671875" bestFit="1" customWidth="1"/>
    <col min="1320" max="1320" width="16.21875" bestFit="1" customWidth="1"/>
    <col min="1321" max="1321" width="21.6640625" bestFit="1" customWidth="1"/>
    <col min="1322" max="1322" width="14.88671875" bestFit="1" customWidth="1"/>
    <col min="1323" max="1323" width="16.21875" bestFit="1" customWidth="1"/>
    <col min="1324" max="1324" width="21.6640625" bestFit="1" customWidth="1"/>
    <col min="1325" max="1325" width="14.88671875" bestFit="1" customWidth="1"/>
    <col min="1326" max="1326" width="16.21875" bestFit="1" customWidth="1"/>
    <col min="1327" max="1327" width="21.6640625" bestFit="1" customWidth="1"/>
    <col min="1328" max="1328" width="14.88671875" bestFit="1" customWidth="1"/>
    <col min="1329" max="1329" width="16.21875" bestFit="1" customWidth="1"/>
    <col min="1330" max="1330" width="21.6640625" bestFit="1" customWidth="1"/>
    <col min="1331" max="1331" width="14.88671875" bestFit="1" customWidth="1"/>
    <col min="1332" max="1332" width="16.21875" bestFit="1" customWidth="1"/>
    <col min="1333" max="1333" width="21.6640625" bestFit="1" customWidth="1"/>
    <col min="1334" max="1334" width="14.88671875" bestFit="1" customWidth="1"/>
    <col min="1335" max="1335" width="16.21875" bestFit="1" customWidth="1"/>
    <col min="1336" max="1336" width="21.6640625" bestFit="1" customWidth="1"/>
    <col min="1337" max="1337" width="14.88671875" bestFit="1" customWidth="1"/>
    <col min="1338" max="1338" width="16.21875" bestFit="1" customWidth="1"/>
    <col min="1339" max="1339" width="21.6640625" bestFit="1" customWidth="1"/>
    <col min="1340" max="1340" width="14.88671875" bestFit="1" customWidth="1"/>
    <col min="1341" max="1341" width="16.21875" bestFit="1" customWidth="1"/>
    <col min="1342" max="1342" width="21.6640625" bestFit="1" customWidth="1"/>
    <col min="1343" max="1343" width="14.88671875" bestFit="1" customWidth="1"/>
    <col min="1344" max="1344" width="16.21875" bestFit="1" customWidth="1"/>
    <col min="1345" max="1345" width="21.6640625" bestFit="1" customWidth="1"/>
    <col min="1346" max="1346" width="14.88671875" bestFit="1" customWidth="1"/>
    <col min="1347" max="1347" width="16.21875" bestFit="1" customWidth="1"/>
    <col min="1348" max="1348" width="21.6640625" bestFit="1" customWidth="1"/>
    <col min="1349" max="1349" width="14.88671875" bestFit="1" customWidth="1"/>
    <col min="1350" max="1350" width="16.21875" bestFit="1" customWidth="1"/>
    <col min="1351" max="1351" width="21.6640625" bestFit="1" customWidth="1"/>
    <col min="1352" max="1352" width="14.88671875" bestFit="1" customWidth="1"/>
    <col min="1353" max="1353" width="16.21875" bestFit="1" customWidth="1"/>
    <col min="1354" max="1354" width="21.6640625" bestFit="1" customWidth="1"/>
    <col min="1355" max="1355" width="14.88671875" bestFit="1" customWidth="1"/>
    <col min="1356" max="1356" width="16.21875" bestFit="1" customWidth="1"/>
    <col min="1357" max="1357" width="21.6640625" bestFit="1" customWidth="1"/>
    <col min="1358" max="1358" width="14.88671875" bestFit="1" customWidth="1"/>
    <col min="1359" max="1359" width="16.21875" bestFit="1" customWidth="1"/>
    <col min="1360" max="1360" width="21.6640625" bestFit="1" customWidth="1"/>
    <col min="1361" max="1361" width="14.88671875" bestFit="1" customWidth="1"/>
    <col min="1362" max="1362" width="16.21875" bestFit="1" customWidth="1"/>
    <col min="1363" max="1363" width="21.6640625" bestFit="1" customWidth="1"/>
    <col min="1364" max="1364" width="14.88671875" bestFit="1" customWidth="1"/>
    <col min="1365" max="1365" width="16.21875" bestFit="1" customWidth="1"/>
    <col min="1366" max="1366" width="21.6640625" bestFit="1" customWidth="1"/>
    <col min="1367" max="1367" width="14.88671875" bestFit="1" customWidth="1"/>
    <col min="1368" max="1368" width="16.21875" bestFit="1" customWidth="1"/>
    <col min="1369" max="1369" width="21.6640625" bestFit="1" customWidth="1"/>
    <col min="1370" max="1370" width="14.88671875" bestFit="1" customWidth="1"/>
    <col min="1371" max="1371" width="16.21875" bestFit="1" customWidth="1"/>
    <col min="1372" max="1372" width="21.6640625" bestFit="1" customWidth="1"/>
    <col min="1373" max="1373" width="14.88671875" bestFit="1" customWidth="1"/>
    <col min="1374" max="1374" width="16.21875" bestFit="1" customWidth="1"/>
    <col min="1375" max="1375" width="21.6640625" bestFit="1" customWidth="1"/>
    <col min="1376" max="1376" width="14.88671875" bestFit="1" customWidth="1"/>
    <col min="1377" max="1377" width="16.21875" bestFit="1" customWidth="1"/>
    <col min="1378" max="1378" width="21.6640625" bestFit="1" customWidth="1"/>
    <col min="1379" max="1379" width="14.88671875" bestFit="1" customWidth="1"/>
    <col min="1380" max="1380" width="16.21875" bestFit="1" customWidth="1"/>
    <col min="1381" max="1381" width="21.6640625" bestFit="1" customWidth="1"/>
    <col min="1382" max="1382" width="14.88671875" bestFit="1" customWidth="1"/>
    <col min="1383" max="1383" width="16.21875" bestFit="1" customWidth="1"/>
    <col min="1384" max="1384" width="21.6640625" bestFit="1" customWidth="1"/>
    <col min="1385" max="1385" width="14.88671875" bestFit="1" customWidth="1"/>
    <col min="1386" max="1386" width="16.21875" bestFit="1" customWidth="1"/>
    <col min="1387" max="1387" width="21.6640625" bestFit="1" customWidth="1"/>
    <col min="1388" max="1388" width="14.88671875" bestFit="1" customWidth="1"/>
    <col min="1389" max="1389" width="16.21875" bestFit="1" customWidth="1"/>
    <col min="1390" max="1390" width="21.6640625" bestFit="1" customWidth="1"/>
    <col min="1391" max="1391" width="14.88671875" bestFit="1" customWidth="1"/>
    <col min="1392" max="1392" width="16.21875" bestFit="1" customWidth="1"/>
    <col min="1393" max="1393" width="21.6640625" bestFit="1" customWidth="1"/>
    <col min="1394" max="1394" width="14.88671875" bestFit="1" customWidth="1"/>
    <col min="1395" max="1395" width="16.21875" bestFit="1" customWidth="1"/>
    <col min="1396" max="1396" width="21.6640625" bestFit="1" customWidth="1"/>
    <col min="1397" max="1397" width="14.88671875" bestFit="1" customWidth="1"/>
    <col min="1398" max="1398" width="16.21875" bestFit="1" customWidth="1"/>
    <col min="1399" max="1399" width="21.6640625" bestFit="1" customWidth="1"/>
    <col min="1400" max="1400" width="14.88671875" bestFit="1" customWidth="1"/>
    <col min="1401" max="1401" width="16.21875" bestFit="1" customWidth="1"/>
    <col min="1402" max="1402" width="21.6640625" bestFit="1" customWidth="1"/>
    <col min="1403" max="1403" width="14.88671875" bestFit="1" customWidth="1"/>
    <col min="1404" max="1404" width="16.21875" bestFit="1" customWidth="1"/>
    <col min="1405" max="1405" width="21.6640625" bestFit="1" customWidth="1"/>
    <col min="1406" max="1406" width="14.88671875" bestFit="1" customWidth="1"/>
    <col min="1407" max="1407" width="16.21875" bestFit="1" customWidth="1"/>
    <col min="1408" max="1408" width="21.6640625" bestFit="1" customWidth="1"/>
    <col min="1409" max="1409" width="14.88671875" bestFit="1" customWidth="1"/>
    <col min="1410" max="1410" width="16.21875" bestFit="1" customWidth="1"/>
    <col min="1411" max="1411" width="21.6640625" bestFit="1" customWidth="1"/>
    <col min="1412" max="1412" width="14.88671875" bestFit="1" customWidth="1"/>
    <col min="1413" max="1413" width="16.21875" bestFit="1" customWidth="1"/>
    <col min="1414" max="1414" width="21.6640625" bestFit="1" customWidth="1"/>
    <col min="1415" max="1415" width="14.88671875" bestFit="1" customWidth="1"/>
    <col min="1416" max="1416" width="16.21875" bestFit="1" customWidth="1"/>
    <col min="1417" max="1417" width="21.6640625" bestFit="1" customWidth="1"/>
    <col min="1418" max="1418" width="14.88671875" bestFit="1" customWidth="1"/>
    <col min="1419" max="1419" width="16.21875" bestFit="1" customWidth="1"/>
    <col min="1420" max="1420" width="21.6640625" bestFit="1" customWidth="1"/>
    <col min="1421" max="1421" width="14.88671875" bestFit="1" customWidth="1"/>
    <col min="1422" max="1422" width="16.21875" bestFit="1" customWidth="1"/>
    <col min="1423" max="1423" width="21.6640625" bestFit="1" customWidth="1"/>
    <col min="1424" max="1424" width="14.88671875" bestFit="1" customWidth="1"/>
    <col min="1425" max="1425" width="16.21875" bestFit="1" customWidth="1"/>
    <col min="1426" max="1426" width="21.6640625" bestFit="1" customWidth="1"/>
    <col min="1427" max="1427" width="14.88671875" bestFit="1" customWidth="1"/>
    <col min="1428" max="1428" width="16.21875" bestFit="1" customWidth="1"/>
    <col min="1429" max="1429" width="21.6640625" bestFit="1" customWidth="1"/>
    <col min="1430" max="1430" width="14.88671875" bestFit="1" customWidth="1"/>
    <col min="1431" max="1431" width="16.21875" bestFit="1" customWidth="1"/>
    <col min="1432" max="1432" width="21.6640625" bestFit="1" customWidth="1"/>
    <col min="1433" max="1433" width="14.88671875" bestFit="1" customWidth="1"/>
    <col min="1434" max="1434" width="16.21875" bestFit="1" customWidth="1"/>
    <col min="1435" max="1435" width="21.6640625" bestFit="1" customWidth="1"/>
    <col min="1436" max="1436" width="14.88671875" bestFit="1" customWidth="1"/>
    <col min="1437" max="1437" width="16.21875" bestFit="1" customWidth="1"/>
    <col min="1438" max="1438" width="21.6640625" bestFit="1" customWidth="1"/>
    <col min="1439" max="1439" width="14.88671875" bestFit="1" customWidth="1"/>
    <col min="1440" max="1440" width="16.21875" bestFit="1" customWidth="1"/>
    <col min="1441" max="1441" width="21.6640625" bestFit="1" customWidth="1"/>
    <col min="1442" max="1442" width="14.88671875" bestFit="1" customWidth="1"/>
    <col min="1443" max="1443" width="16.21875" bestFit="1" customWidth="1"/>
    <col min="1444" max="1444" width="21.6640625" bestFit="1" customWidth="1"/>
    <col min="1445" max="1445" width="14.88671875" bestFit="1" customWidth="1"/>
    <col min="1446" max="1446" width="16.21875" bestFit="1" customWidth="1"/>
    <col min="1447" max="1447" width="21.6640625" bestFit="1" customWidth="1"/>
    <col min="1448" max="1448" width="14.88671875" bestFit="1" customWidth="1"/>
    <col min="1449" max="1449" width="16.21875" bestFit="1" customWidth="1"/>
    <col min="1450" max="1450" width="21.6640625" bestFit="1" customWidth="1"/>
    <col min="1451" max="1451" width="14.88671875" bestFit="1" customWidth="1"/>
    <col min="1452" max="1452" width="16.21875" bestFit="1" customWidth="1"/>
    <col min="1453" max="1453" width="21.6640625" bestFit="1" customWidth="1"/>
    <col min="1454" max="1454" width="14.88671875" bestFit="1" customWidth="1"/>
    <col min="1455" max="1455" width="16.21875" bestFit="1" customWidth="1"/>
    <col min="1456" max="1456" width="21.6640625" bestFit="1" customWidth="1"/>
    <col min="1457" max="1457" width="14.88671875" bestFit="1" customWidth="1"/>
    <col min="1458" max="1458" width="16.21875" bestFit="1" customWidth="1"/>
    <col min="1459" max="1459" width="21.6640625" bestFit="1" customWidth="1"/>
    <col min="1460" max="1460" width="14.88671875" bestFit="1" customWidth="1"/>
    <col min="1461" max="1461" width="16.21875" bestFit="1" customWidth="1"/>
    <col min="1462" max="1462" width="21.6640625" bestFit="1" customWidth="1"/>
    <col min="1463" max="1463" width="14.88671875" bestFit="1" customWidth="1"/>
    <col min="1464" max="1464" width="16.21875" bestFit="1" customWidth="1"/>
    <col min="1465" max="1465" width="21.6640625" bestFit="1" customWidth="1"/>
    <col min="1466" max="1466" width="14.88671875" bestFit="1" customWidth="1"/>
    <col min="1467" max="1467" width="16.21875" bestFit="1" customWidth="1"/>
    <col min="1468" max="1468" width="21.6640625" bestFit="1" customWidth="1"/>
    <col min="1469" max="1469" width="14.88671875" bestFit="1" customWidth="1"/>
    <col min="1470" max="1470" width="16.21875" bestFit="1" customWidth="1"/>
    <col min="1471" max="1471" width="21.6640625" bestFit="1" customWidth="1"/>
    <col min="1472" max="1472" width="14.88671875" bestFit="1" customWidth="1"/>
    <col min="1473" max="1473" width="16.21875" bestFit="1" customWidth="1"/>
    <col min="1474" max="1474" width="21.6640625" bestFit="1" customWidth="1"/>
    <col min="1475" max="1475" width="14.88671875" bestFit="1" customWidth="1"/>
    <col min="1476" max="1476" width="16.21875" bestFit="1" customWidth="1"/>
    <col min="1477" max="1477" width="21.6640625" bestFit="1" customWidth="1"/>
    <col min="1478" max="1478" width="14.88671875" bestFit="1" customWidth="1"/>
    <col min="1479" max="1479" width="16.21875" bestFit="1" customWidth="1"/>
    <col min="1480" max="1480" width="21.6640625" bestFit="1" customWidth="1"/>
    <col min="1481" max="1481" width="14.88671875" bestFit="1" customWidth="1"/>
    <col min="1482" max="1482" width="16.21875" bestFit="1" customWidth="1"/>
    <col min="1483" max="1483" width="21.6640625" bestFit="1" customWidth="1"/>
    <col min="1484" max="1484" width="14.88671875" bestFit="1" customWidth="1"/>
    <col min="1485" max="1485" width="16.21875" bestFit="1" customWidth="1"/>
    <col min="1486" max="1486" width="21.6640625" bestFit="1" customWidth="1"/>
    <col min="1487" max="1487" width="14.88671875" bestFit="1" customWidth="1"/>
    <col min="1488" max="1488" width="16.21875" bestFit="1" customWidth="1"/>
    <col min="1489" max="1489" width="21.6640625" bestFit="1" customWidth="1"/>
    <col min="1490" max="1490" width="14.88671875" bestFit="1" customWidth="1"/>
    <col min="1491" max="1491" width="16.21875" bestFit="1" customWidth="1"/>
    <col min="1492" max="1492" width="21.6640625" bestFit="1" customWidth="1"/>
    <col min="1493" max="1493" width="14.88671875" bestFit="1" customWidth="1"/>
    <col min="1494" max="1494" width="16.21875" bestFit="1" customWidth="1"/>
    <col min="1495" max="1495" width="21.6640625" bestFit="1" customWidth="1"/>
    <col min="1496" max="1496" width="14.88671875" bestFit="1" customWidth="1"/>
    <col min="1497" max="1497" width="16.21875" bestFit="1" customWidth="1"/>
    <col min="1498" max="1498" width="21.6640625" bestFit="1" customWidth="1"/>
    <col min="1499" max="1499" width="14.88671875" bestFit="1" customWidth="1"/>
    <col min="1500" max="1500" width="16.21875" bestFit="1" customWidth="1"/>
    <col min="1501" max="1501" width="21.6640625" bestFit="1" customWidth="1"/>
    <col min="1502" max="1502" width="14.88671875" bestFit="1" customWidth="1"/>
    <col min="1503" max="1503" width="16.21875" bestFit="1" customWidth="1"/>
    <col min="1504" max="1504" width="21.6640625" bestFit="1" customWidth="1"/>
    <col min="1505" max="1505" width="14.88671875" bestFit="1" customWidth="1"/>
    <col min="1506" max="1506" width="16.21875" bestFit="1" customWidth="1"/>
    <col min="1507" max="1507" width="21.6640625" bestFit="1" customWidth="1"/>
    <col min="1508" max="1508" width="14.88671875" bestFit="1" customWidth="1"/>
    <col min="1509" max="1509" width="16.21875" bestFit="1" customWidth="1"/>
    <col min="1510" max="1510" width="21.6640625" bestFit="1" customWidth="1"/>
    <col min="1511" max="1511" width="14.88671875" bestFit="1" customWidth="1"/>
    <col min="1512" max="1512" width="16.21875" bestFit="1" customWidth="1"/>
    <col min="1513" max="1513" width="21.6640625" bestFit="1" customWidth="1"/>
    <col min="1514" max="1514" width="14.88671875" bestFit="1" customWidth="1"/>
    <col min="1515" max="1515" width="16.21875" bestFit="1" customWidth="1"/>
    <col min="1516" max="1516" width="21.6640625" bestFit="1" customWidth="1"/>
    <col min="1517" max="1517" width="14.88671875" bestFit="1" customWidth="1"/>
    <col min="1518" max="1518" width="16.21875" bestFit="1" customWidth="1"/>
    <col min="1519" max="1519" width="21.6640625" bestFit="1" customWidth="1"/>
    <col min="1520" max="1520" width="14.88671875" bestFit="1" customWidth="1"/>
    <col min="1521" max="1521" width="16.21875" bestFit="1" customWidth="1"/>
    <col min="1522" max="1522" width="21.6640625" bestFit="1" customWidth="1"/>
    <col min="1523" max="1523" width="14.88671875" bestFit="1" customWidth="1"/>
    <col min="1524" max="1524" width="16.21875" bestFit="1" customWidth="1"/>
    <col min="1525" max="1525" width="21.6640625" bestFit="1" customWidth="1"/>
    <col min="1526" max="1526" width="14.88671875" bestFit="1" customWidth="1"/>
    <col min="1527" max="1527" width="16.21875" bestFit="1" customWidth="1"/>
    <col min="1528" max="1528" width="21.6640625" bestFit="1" customWidth="1"/>
    <col min="1529" max="1529" width="14.88671875" bestFit="1" customWidth="1"/>
    <col min="1530" max="1530" width="16.21875" bestFit="1" customWidth="1"/>
    <col min="1531" max="1531" width="21.6640625" bestFit="1" customWidth="1"/>
    <col min="1532" max="1532" width="14.88671875" bestFit="1" customWidth="1"/>
    <col min="1533" max="1533" width="16.21875" bestFit="1" customWidth="1"/>
    <col min="1534" max="1534" width="21.6640625" bestFit="1" customWidth="1"/>
    <col min="1535" max="1535" width="14.88671875" bestFit="1" customWidth="1"/>
    <col min="1536" max="1536" width="16.21875" bestFit="1" customWidth="1"/>
    <col min="1537" max="1537" width="21.6640625" bestFit="1" customWidth="1"/>
    <col min="1538" max="1538" width="14.88671875" bestFit="1" customWidth="1"/>
    <col min="1539" max="1539" width="16.21875" bestFit="1" customWidth="1"/>
    <col min="1540" max="1540" width="21.6640625" bestFit="1" customWidth="1"/>
    <col min="1541" max="1541" width="14.88671875" bestFit="1" customWidth="1"/>
    <col min="1542" max="1542" width="16.21875" bestFit="1" customWidth="1"/>
    <col min="1543" max="1543" width="21.6640625" bestFit="1" customWidth="1"/>
    <col min="1544" max="1544" width="14.88671875" bestFit="1" customWidth="1"/>
    <col min="1545" max="1545" width="16.21875" bestFit="1" customWidth="1"/>
    <col min="1546" max="1546" width="21.6640625" bestFit="1" customWidth="1"/>
    <col min="1547" max="1547" width="14.88671875" bestFit="1" customWidth="1"/>
    <col min="1548" max="1548" width="16.21875" bestFit="1" customWidth="1"/>
    <col min="1549" max="1549" width="21.6640625" bestFit="1" customWidth="1"/>
    <col min="1550" max="1550" width="14.88671875" bestFit="1" customWidth="1"/>
    <col min="1551" max="1551" width="16.21875" bestFit="1" customWidth="1"/>
    <col min="1552" max="1552" width="21.6640625" bestFit="1" customWidth="1"/>
    <col min="1553" max="1553" width="14.88671875" bestFit="1" customWidth="1"/>
    <col min="1554" max="1554" width="16.21875" bestFit="1" customWidth="1"/>
    <col min="1555" max="1555" width="21.6640625" bestFit="1" customWidth="1"/>
    <col min="1556" max="1556" width="14.88671875" bestFit="1" customWidth="1"/>
    <col min="1557" max="1557" width="16.21875" bestFit="1" customWidth="1"/>
    <col min="1558" max="1558" width="21.6640625" bestFit="1" customWidth="1"/>
    <col min="1559" max="1559" width="14.88671875" bestFit="1" customWidth="1"/>
    <col min="1560" max="1560" width="16.21875" bestFit="1" customWidth="1"/>
    <col min="1561" max="1561" width="21.6640625" bestFit="1" customWidth="1"/>
    <col min="1562" max="1562" width="14.88671875" bestFit="1" customWidth="1"/>
    <col min="1563" max="1563" width="16.21875" bestFit="1" customWidth="1"/>
    <col min="1564" max="1564" width="21.6640625" bestFit="1" customWidth="1"/>
    <col min="1565" max="1565" width="14.88671875" bestFit="1" customWidth="1"/>
    <col min="1566" max="1566" width="16.21875" bestFit="1" customWidth="1"/>
    <col min="1567" max="1567" width="21.6640625" bestFit="1" customWidth="1"/>
    <col min="1568" max="1568" width="14.88671875" bestFit="1" customWidth="1"/>
    <col min="1569" max="1569" width="16.21875" bestFit="1" customWidth="1"/>
    <col min="1570" max="1570" width="21.6640625" bestFit="1" customWidth="1"/>
    <col min="1571" max="1571" width="14.88671875" bestFit="1" customWidth="1"/>
    <col min="1572" max="1572" width="16.21875" bestFit="1" customWidth="1"/>
    <col min="1573" max="1573" width="21.6640625" bestFit="1" customWidth="1"/>
    <col min="1574" max="1574" width="14.88671875" bestFit="1" customWidth="1"/>
    <col min="1575" max="1575" width="16.21875" bestFit="1" customWidth="1"/>
    <col min="1576" max="1576" width="21.6640625" bestFit="1" customWidth="1"/>
    <col min="1577" max="1577" width="14.88671875" bestFit="1" customWidth="1"/>
    <col min="1578" max="1578" width="16.21875" bestFit="1" customWidth="1"/>
    <col min="1579" max="1579" width="21.6640625" bestFit="1" customWidth="1"/>
    <col min="1580" max="1580" width="14.88671875" bestFit="1" customWidth="1"/>
    <col min="1581" max="1581" width="16.21875" bestFit="1" customWidth="1"/>
    <col min="1582" max="1582" width="21.6640625" bestFit="1" customWidth="1"/>
    <col min="1583" max="1583" width="14.88671875" bestFit="1" customWidth="1"/>
    <col min="1584" max="1584" width="16.21875" bestFit="1" customWidth="1"/>
    <col min="1585" max="1585" width="21.6640625" bestFit="1" customWidth="1"/>
    <col min="1586" max="1586" width="14.88671875" bestFit="1" customWidth="1"/>
    <col min="1587" max="1587" width="16.21875" bestFit="1" customWidth="1"/>
    <col min="1588" max="1588" width="21.6640625" bestFit="1" customWidth="1"/>
    <col min="1589" max="1589" width="14.88671875" bestFit="1" customWidth="1"/>
    <col min="1590" max="1590" width="16.21875" bestFit="1" customWidth="1"/>
    <col min="1591" max="1591" width="21.6640625" bestFit="1" customWidth="1"/>
    <col min="1592" max="1592" width="14.88671875" bestFit="1" customWidth="1"/>
    <col min="1593" max="1593" width="16.21875" bestFit="1" customWidth="1"/>
    <col min="1594" max="1594" width="21.6640625" bestFit="1" customWidth="1"/>
    <col min="1595" max="1595" width="14.88671875" bestFit="1" customWidth="1"/>
    <col min="1596" max="1596" width="16.21875" bestFit="1" customWidth="1"/>
    <col min="1597" max="1597" width="21.6640625" bestFit="1" customWidth="1"/>
    <col min="1598" max="1598" width="14.88671875" bestFit="1" customWidth="1"/>
    <col min="1599" max="1599" width="16.21875" bestFit="1" customWidth="1"/>
    <col min="1600" max="1600" width="21.6640625" bestFit="1" customWidth="1"/>
    <col min="1601" max="1601" width="14.88671875" bestFit="1" customWidth="1"/>
    <col min="1602" max="1602" width="16.21875" bestFit="1" customWidth="1"/>
    <col min="1603" max="1603" width="21.6640625" bestFit="1" customWidth="1"/>
    <col min="1604" max="1604" width="14.88671875" bestFit="1" customWidth="1"/>
    <col min="1605" max="1605" width="16.21875" bestFit="1" customWidth="1"/>
    <col min="1606" max="1606" width="21.6640625" bestFit="1" customWidth="1"/>
    <col min="1607" max="1607" width="14.88671875" bestFit="1" customWidth="1"/>
    <col min="1608" max="1608" width="16.21875" bestFit="1" customWidth="1"/>
    <col min="1609" max="1609" width="21.6640625" bestFit="1" customWidth="1"/>
    <col min="1610" max="1610" width="14.88671875" bestFit="1" customWidth="1"/>
    <col min="1611" max="1611" width="16.21875" bestFit="1" customWidth="1"/>
    <col min="1612" max="1612" width="21.6640625" bestFit="1" customWidth="1"/>
    <col min="1613" max="1613" width="14.88671875" bestFit="1" customWidth="1"/>
    <col min="1614" max="1614" width="16.21875" bestFit="1" customWidth="1"/>
    <col min="1615" max="1615" width="21.6640625" bestFit="1" customWidth="1"/>
    <col min="1616" max="1616" width="14.88671875" bestFit="1" customWidth="1"/>
    <col min="1617" max="1617" width="16.21875" bestFit="1" customWidth="1"/>
    <col min="1618" max="1618" width="21.6640625" bestFit="1" customWidth="1"/>
    <col min="1619" max="1619" width="14.88671875" bestFit="1" customWidth="1"/>
    <col min="1620" max="1620" width="16.21875" bestFit="1" customWidth="1"/>
    <col min="1621" max="1621" width="21.6640625" bestFit="1" customWidth="1"/>
    <col min="1622" max="1622" width="14.88671875" bestFit="1" customWidth="1"/>
    <col min="1623" max="1623" width="16.21875" bestFit="1" customWidth="1"/>
    <col min="1624" max="1624" width="21.6640625" bestFit="1" customWidth="1"/>
    <col min="1625" max="1625" width="14.88671875" bestFit="1" customWidth="1"/>
    <col min="1626" max="1626" width="16.21875" bestFit="1" customWidth="1"/>
    <col min="1627" max="1627" width="21.6640625" bestFit="1" customWidth="1"/>
    <col min="1628" max="1628" width="14.88671875" bestFit="1" customWidth="1"/>
    <col min="1629" max="1629" width="16.21875" bestFit="1" customWidth="1"/>
    <col min="1630" max="1630" width="21.6640625" bestFit="1" customWidth="1"/>
    <col min="1631" max="1631" width="14.88671875" bestFit="1" customWidth="1"/>
    <col min="1632" max="1632" width="16.21875" bestFit="1" customWidth="1"/>
    <col min="1633" max="1633" width="21.6640625" bestFit="1" customWidth="1"/>
    <col min="1634" max="1634" width="14.88671875" bestFit="1" customWidth="1"/>
    <col min="1635" max="1635" width="16.21875" bestFit="1" customWidth="1"/>
    <col min="1636" max="1636" width="21.6640625" bestFit="1" customWidth="1"/>
    <col min="1637" max="1637" width="14.88671875" bestFit="1" customWidth="1"/>
    <col min="1638" max="1638" width="16.21875" bestFit="1" customWidth="1"/>
    <col min="1639" max="1639" width="21.6640625" bestFit="1" customWidth="1"/>
    <col min="1640" max="1640" width="14.88671875" bestFit="1" customWidth="1"/>
    <col min="1641" max="1641" width="16.21875" bestFit="1" customWidth="1"/>
    <col min="1642" max="1642" width="21.6640625" bestFit="1" customWidth="1"/>
    <col min="1643" max="1643" width="14.88671875" bestFit="1" customWidth="1"/>
    <col min="1644" max="1644" width="16.21875" bestFit="1" customWidth="1"/>
    <col min="1645" max="1645" width="21.6640625" bestFit="1" customWidth="1"/>
    <col min="1646" max="1646" width="14.88671875" bestFit="1" customWidth="1"/>
    <col min="1647" max="1647" width="16.21875" bestFit="1" customWidth="1"/>
    <col min="1648" max="1648" width="21.6640625" bestFit="1" customWidth="1"/>
    <col min="1649" max="1649" width="14.88671875" bestFit="1" customWidth="1"/>
    <col min="1650" max="1650" width="16.21875" bestFit="1" customWidth="1"/>
    <col min="1651" max="1651" width="21.6640625" bestFit="1" customWidth="1"/>
    <col min="1652" max="1652" width="14.88671875" bestFit="1" customWidth="1"/>
    <col min="1653" max="1653" width="16.21875" bestFit="1" customWidth="1"/>
    <col min="1654" max="1654" width="21.6640625" bestFit="1" customWidth="1"/>
    <col min="1655" max="1655" width="14.88671875" bestFit="1" customWidth="1"/>
    <col min="1656" max="1656" width="16.21875" bestFit="1" customWidth="1"/>
    <col min="1657" max="1657" width="21.6640625" bestFit="1" customWidth="1"/>
    <col min="1658" max="1658" width="14.88671875" bestFit="1" customWidth="1"/>
    <col min="1659" max="1659" width="16.21875" bestFit="1" customWidth="1"/>
    <col min="1660" max="1660" width="21.6640625" bestFit="1" customWidth="1"/>
    <col min="1661" max="1661" width="14.88671875" bestFit="1" customWidth="1"/>
    <col min="1662" max="1662" width="16.21875" bestFit="1" customWidth="1"/>
    <col min="1663" max="1663" width="21.6640625" bestFit="1" customWidth="1"/>
    <col min="1664" max="1664" width="14.88671875" bestFit="1" customWidth="1"/>
    <col min="1665" max="1665" width="16.21875" bestFit="1" customWidth="1"/>
    <col min="1666" max="1666" width="21.6640625" bestFit="1" customWidth="1"/>
    <col min="1667" max="1667" width="14.88671875" bestFit="1" customWidth="1"/>
    <col min="1668" max="1668" width="16.21875" bestFit="1" customWidth="1"/>
    <col min="1669" max="1669" width="21.6640625" bestFit="1" customWidth="1"/>
    <col min="1670" max="1670" width="14.88671875" bestFit="1" customWidth="1"/>
    <col min="1671" max="1671" width="16.21875" bestFit="1" customWidth="1"/>
    <col min="1672" max="1672" width="21.6640625" bestFit="1" customWidth="1"/>
    <col min="1673" max="1673" width="14.88671875" bestFit="1" customWidth="1"/>
    <col min="1674" max="1674" width="16.21875" bestFit="1" customWidth="1"/>
    <col min="1675" max="1675" width="21.6640625" bestFit="1" customWidth="1"/>
    <col min="1676" max="1676" width="14.88671875" bestFit="1" customWidth="1"/>
    <col min="1677" max="1677" width="16.21875" bestFit="1" customWidth="1"/>
    <col min="1678" max="1678" width="21.6640625" bestFit="1" customWidth="1"/>
    <col min="1679" max="1679" width="14.88671875" bestFit="1" customWidth="1"/>
    <col min="1680" max="1680" width="16.21875" bestFit="1" customWidth="1"/>
    <col min="1681" max="1681" width="21.6640625" bestFit="1" customWidth="1"/>
    <col min="1682" max="1682" width="14.88671875" bestFit="1" customWidth="1"/>
    <col min="1683" max="1683" width="16.21875" bestFit="1" customWidth="1"/>
    <col min="1684" max="1684" width="21.6640625" bestFit="1" customWidth="1"/>
    <col min="1685" max="1685" width="14.88671875" bestFit="1" customWidth="1"/>
    <col min="1686" max="1686" width="16.21875" bestFit="1" customWidth="1"/>
    <col min="1687" max="1687" width="21.6640625" bestFit="1" customWidth="1"/>
    <col min="1688" max="1688" width="14.88671875" bestFit="1" customWidth="1"/>
    <col min="1689" max="1689" width="16.21875" bestFit="1" customWidth="1"/>
    <col min="1690" max="1690" width="21.6640625" bestFit="1" customWidth="1"/>
    <col min="1691" max="1691" width="14.88671875" bestFit="1" customWidth="1"/>
    <col min="1692" max="1692" width="16.21875" bestFit="1" customWidth="1"/>
    <col min="1693" max="1693" width="21.6640625" bestFit="1" customWidth="1"/>
    <col min="1694" max="1694" width="14.88671875" bestFit="1" customWidth="1"/>
    <col min="1695" max="1695" width="16.21875" bestFit="1" customWidth="1"/>
    <col min="1696" max="1696" width="21.6640625" bestFit="1" customWidth="1"/>
    <col min="1697" max="1697" width="14.88671875" bestFit="1" customWidth="1"/>
    <col min="1698" max="1698" width="16.21875" bestFit="1" customWidth="1"/>
    <col min="1699" max="1699" width="21.6640625" bestFit="1" customWidth="1"/>
    <col min="1700" max="1700" width="14.88671875" bestFit="1" customWidth="1"/>
    <col min="1701" max="1701" width="16.21875" bestFit="1" customWidth="1"/>
    <col min="1702" max="1702" width="21.6640625" bestFit="1" customWidth="1"/>
    <col min="1703" max="1703" width="14.88671875" bestFit="1" customWidth="1"/>
    <col min="1704" max="1704" width="16.21875" bestFit="1" customWidth="1"/>
    <col min="1705" max="1705" width="21.6640625" bestFit="1" customWidth="1"/>
    <col min="1706" max="1706" width="14.88671875" bestFit="1" customWidth="1"/>
    <col min="1707" max="1707" width="16.21875" bestFit="1" customWidth="1"/>
    <col min="1708" max="1708" width="21.6640625" bestFit="1" customWidth="1"/>
    <col min="1709" max="1709" width="14.88671875" bestFit="1" customWidth="1"/>
    <col min="1710" max="1710" width="16.21875" bestFit="1" customWidth="1"/>
    <col min="1711" max="1711" width="21.6640625" bestFit="1" customWidth="1"/>
    <col min="1712" max="1712" width="14.88671875" bestFit="1" customWidth="1"/>
    <col min="1713" max="1713" width="16.21875" bestFit="1" customWidth="1"/>
    <col min="1714" max="1714" width="21.6640625" bestFit="1" customWidth="1"/>
    <col min="1715" max="1715" width="14.88671875" bestFit="1" customWidth="1"/>
    <col min="1716" max="1716" width="16.21875" bestFit="1" customWidth="1"/>
    <col min="1717" max="1717" width="21.6640625" bestFit="1" customWidth="1"/>
    <col min="1718" max="1718" width="14.88671875" bestFit="1" customWidth="1"/>
    <col min="1719" max="1719" width="16.21875" bestFit="1" customWidth="1"/>
    <col min="1720" max="1720" width="21.6640625" bestFit="1" customWidth="1"/>
    <col min="1721" max="1721" width="14.88671875" bestFit="1" customWidth="1"/>
    <col min="1722" max="1722" width="16.21875" bestFit="1" customWidth="1"/>
    <col min="1723" max="1723" width="21.6640625" bestFit="1" customWidth="1"/>
    <col min="1724" max="1724" width="14.88671875" bestFit="1" customWidth="1"/>
    <col min="1725" max="1725" width="16.21875" bestFit="1" customWidth="1"/>
    <col min="1726" max="1726" width="21.6640625" bestFit="1" customWidth="1"/>
    <col min="1727" max="1727" width="14.88671875" bestFit="1" customWidth="1"/>
    <col min="1728" max="1728" width="16.21875" bestFit="1" customWidth="1"/>
    <col min="1729" max="1729" width="21.6640625" bestFit="1" customWidth="1"/>
    <col min="1730" max="1730" width="14.88671875" bestFit="1" customWidth="1"/>
    <col min="1731" max="1731" width="16.21875" bestFit="1" customWidth="1"/>
    <col min="1732" max="1732" width="21.6640625" bestFit="1" customWidth="1"/>
    <col min="1733" max="1733" width="14.88671875" bestFit="1" customWidth="1"/>
    <col min="1734" max="1734" width="16.21875" bestFit="1" customWidth="1"/>
    <col min="1735" max="1735" width="21.6640625" bestFit="1" customWidth="1"/>
    <col min="1736" max="1736" width="14.88671875" bestFit="1" customWidth="1"/>
    <col min="1737" max="1737" width="16.21875" bestFit="1" customWidth="1"/>
    <col min="1738" max="1738" width="21.6640625" bestFit="1" customWidth="1"/>
    <col min="1739" max="1739" width="14.88671875" bestFit="1" customWidth="1"/>
    <col min="1740" max="1740" width="16.21875" bestFit="1" customWidth="1"/>
    <col min="1741" max="1741" width="21.6640625" bestFit="1" customWidth="1"/>
    <col min="1742" max="1742" width="14.88671875" bestFit="1" customWidth="1"/>
    <col min="1743" max="1743" width="16.21875" bestFit="1" customWidth="1"/>
    <col min="1744" max="1744" width="21.6640625" bestFit="1" customWidth="1"/>
    <col min="1745" max="1745" width="14.88671875" bestFit="1" customWidth="1"/>
    <col min="1746" max="1746" width="16.21875" bestFit="1" customWidth="1"/>
    <col min="1747" max="1747" width="21.6640625" bestFit="1" customWidth="1"/>
    <col min="1748" max="1748" width="14.88671875" bestFit="1" customWidth="1"/>
    <col min="1749" max="1749" width="16.21875" bestFit="1" customWidth="1"/>
    <col min="1750" max="1750" width="21.6640625" bestFit="1" customWidth="1"/>
    <col min="1751" max="1751" width="14.88671875" bestFit="1" customWidth="1"/>
    <col min="1752" max="1752" width="16.21875" bestFit="1" customWidth="1"/>
    <col min="1753" max="1753" width="21.6640625" bestFit="1" customWidth="1"/>
    <col min="1754" max="1754" width="14.88671875" bestFit="1" customWidth="1"/>
    <col min="1755" max="1755" width="16.21875" bestFit="1" customWidth="1"/>
    <col min="1756" max="1756" width="21.6640625" bestFit="1" customWidth="1"/>
    <col min="1757" max="1757" width="14.88671875" bestFit="1" customWidth="1"/>
    <col min="1758" max="1758" width="16.21875" bestFit="1" customWidth="1"/>
    <col min="1759" max="1759" width="21.6640625" bestFit="1" customWidth="1"/>
    <col min="1760" max="1760" width="14.88671875" bestFit="1" customWidth="1"/>
    <col min="1761" max="1761" width="16.21875" bestFit="1" customWidth="1"/>
    <col min="1762" max="1762" width="21.6640625" bestFit="1" customWidth="1"/>
    <col min="1763" max="1763" width="14.88671875" bestFit="1" customWidth="1"/>
    <col min="1764" max="1764" width="16.21875" bestFit="1" customWidth="1"/>
    <col min="1765" max="1765" width="21.6640625" bestFit="1" customWidth="1"/>
    <col min="1766" max="1766" width="14.88671875" bestFit="1" customWidth="1"/>
    <col min="1767" max="1767" width="16.21875" bestFit="1" customWidth="1"/>
    <col min="1768" max="1768" width="21.6640625" bestFit="1" customWidth="1"/>
    <col min="1769" max="1769" width="14.88671875" bestFit="1" customWidth="1"/>
    <col min="1770" max="1770" width="16.21875" bestFit="1" customWidth="1"/>
    <col min="1771" max="1771" width="21.6640625" bestFit="1" customWidth="1"/>
    <col min="1772" max="1772" width="14.88671875" bestFit="1" customWidth="1"/>
    <col min="1773" max="1773" width="16.21875" bestFit="1" customWidth="1"/>
    <col min="1774" max="1774" width="21.6640625" bestFit="1" customWidth="1"/>
    <col min="1775" max="1775" width="14.88671875" bestFit="1" customWidth="1"/>
    <col min="1776" max="1776" width="16.21875" bestFit="1" customWidth="1"/>
    <col min="1777" max="1777" width="21.6640625" bestFit="1" customWidth="1"/>
    <col min="1778" max="1778" width="14.88671875" bestFit="1" customWidth="1"/>
    <col min="1779" max="1779" width="16.21875" bestFit="1" customWidth="1"/>
    <col min="1780" max="1780" width="21.6640625" bestFit="1" customWidth="1"/>
    <col min="1781" max="1781" width="14.88671875" bestFit="1" customWidth="1"/>
    <col min="1782" max="1782" width="16.21875" bestFit="1" customWidth="1"/>
    <col min="1783" max="1783" width="21.6640625" bestFit="1" customWidth="1"/>
    <col min="1784" max="1784" width="14.88671875" bestFit="1" customWidth="1"/>
    <col min="1785" max="1785" width="16.21875" bestFit="1" customWidth="1"/>
    <col min="1786" max="1786" width="21.6640625" bestFit="1" customWidth="1"/>
    <col min="1787" max="1787" width="14.88671875" bestFit="1" customWidth="1"/>
    <col min="1788" max="1788" width="16.21875" bestFit="1" customWidth="1"/>
    <col min="1789" max="1789" width="21.6640625" bestFit="1" customWidth="1"/>
    <col min="1790" max="1790" width="14.88671875" bestFit="1" customWidth="1"/>
    <col min="1791" max="1791" width="16.21875" bestFit="1" customWidth="1"/>
    <col min="1792" max="1792" width="21.6640625" bestFit="1" customWidth="1"/>
    <col min="1793" max="1793" width="14.88671875" bestFit="1" customWidth="1"/>
    <col min="1794" max="1794" width="16.21875" bestFit="1" customWidth="1"/>
    <col min="1795" max="1795" width="21.6640625" bestFit="1" customWidth="1"/>
    <col min="1796" max="1796" width="14.88671875" bestFit="1" customWidth="1"/>
    <col min="1797" max="1797" width="16.21875" bestFit="1" customWidth="1"/>
    <col min="1798" max="1798" width="21.6640625" bestFit="1" customWidth="1"/>
    <col min="1799" max="1799" width="14.88671875" bestFit="1" customWidth="1"/>
    <col min="1800" max="1800" width="16.21875" bestFit="1" customWidth="1"/>
    <col min="1801" max="1801" width="21.6640625" bestFit="1" customWidth="1"/>
    <col min="1802" max="1802" width="14.88671875" bestFit="1" customWidth="1"/>
    <col min="1803" max="1803" width="16.21875" bestFit="1" customWidth="1"/>
    <col min="1804" max="1804" width="21.6640625" bestFit="1" customWidth="1"/>
    <col min="1805" max="1805" width="14.88671875" bestFit="1" customWidth="1"/>
    <col min="1806" max="1806" width="16.21875" bestFit="1" customWidth="1"/>
    <col min="1807" max="1807" width="21.6640625" bestFit="1" customWidth="1"/>
    <col min="1808" max="1808" width="14.88671875" bestFit="1" customWidth="1"/>
    <col min="1809" max="1809" width="16.21875" bestFit="1" customWidth="1"/>
    <col min="1810" max="1810" width="21.6640625" bestFit="1" customWidth="1"/>
    <col min="1811" max="1811" width="14.88671875" bestFit="1" customWidth="1"/>
    <col min="1812" max="1812" width="16.21875" bestFit="1" customWidth="1"/>
    <col min="1813" max="1813" width="21.6640625" bestFit="1" customWidth="1"/>
    <col min="1814" max="1814" width="14.88671875" bestFit="1" customWidth="1"/>
    <col min="1815" max="1815" width="16.21875" bestFit="1" customWidth="1"/>
    <col min="1816" max="1816" width="21.6640625" bestFit="1" customWidth="1"/>
    <col min="1817" max="1817" width="14.88671875" bestFit="1" customWidth="1"/>
    <col min="1818" max="1818" width="16.21875" bestFit="1" customWidth="1"/>
    <col min="1819" max="1819" width="21.6640625" bestFit="1" customWidth="1"/>
    <col min="1820" max="1820" width="14.88671875" bestFit="1" customWidth="1"/>
    <col min="1821" max="1821" width="16.21875" bestFit="1" customWidth="1"/>
    <col min="1822" max="1822" width="21.6640625" bestFit="1" customWidth="1"/>
    <col min="1823" max="1823" width="14.88671875" bestFit="1" customWidth="1"/>
    <col min="1824" max="1824" width="16.21875" bestFit="1" customWidth="1"/>
    <col min="1825" max="1825" width="21.6640625" bestFit="1" customWidth="1"/>
    <col min="1826" max="1826" width="14.88671875" bestFit="1" customWidth="1"/>
    <col min="1827" max="1827" width="16.21875" bestFit="1" customWidth="1"/>
    <col min="1828" max="1828" width="21.6640625" bestFit="1" customWidth="1"/>
    <col min="1829" max="1829" width="14.88671875" bestFit="1" customWidth="1"/>
    <col min="1830" max="1830" width="16.21875" bestFit="1" customWidth="1"/>
    <col min="1831" max="1831" width="21.6640625" bestFit="1" customWidth="1"/>
    <col min="1832" max="1832" width="14.88671875" bestFit="1" customWidth="1"/>
    <col min="1833" max="1833" width="16.21875" bestFit="1" customWidth="1"/>
    <col min="1834" max="1834" width="21.6640625" bestFit="1" customWidth="1"/>
    <col min="1835" max="1835" width="14.88671875" bestFit="1" customWidth="1"/>
    <col min="1836" max="1836" width="16.21875" bestFit="1" customWidth="1"/>
    <col min="1837" max="1837" width="21.6640625" bestFit="1" customWidth="1"/>
    <col min="1838" max="1838" width="14.88671875" bestFit="1" customWidth="1"/>
    <col min="1839" max="1839" width="16.21875" bestFit="1" customWidth="1"/>
    <col min="1840" max="1840" width="21.6640625" bestFit="1" customWidth="1"/>
    <col min="1841" max="1841" width="14.88671875" bestFit="1" customWidth="1"/>
    <col min="1842" max="1842" width="16.21875" bestFit="1" customWidth="1"/>
    <col min="1843" max="1843" width="21.6640625" bestFit="1" customWidth="1"/>
    <col min="1844" max="1844" width="14.88671875" bestFit="1" customWidth="1"/>
    <col min="1845" max="1845" width="16.21875" bestFit="1" customWidth="1"/>
    <col min="1846" max="1846" width="21.6640625" bestFit="1" customWidth="1"/>
    <col min="1847" max="1847" width="14.88671875" bestFit="1" customWidth="1"/>
    <col min="1848" max="1848" width="16.21875" bestFit="1" customWidth="1"/>
    <col min="1849" max="1849" width="21.6640625" bestFit="1" customWidth="1"/>
    <col min="1850" max="1850" width="14.88671875" bestFit="1" customWidth="1"/>
    <col min="1851" max="1851" width="16.21875" bestFit="1" customWidth="1"/>
    <col min="1852" max="1852" width="21.6640625" bestFit="1" customWidth="1"/>
    <col min="1853" max="1853" width="14.88671875" bestFit="1" customWidth="1"/>
    <col min="1854" max="1854" width="16.21875" bestFit="1" customWidth="1"/>
    <col min="1855" max="1855" width="21.6640625" bestFit="1" customWidth="1"/>
    <col min="1856" max="1856" width="14.88671875" bestFit="1" customWidth="1"/>
    <col min="1857" max="1857" width="16.21875" bestFit="1" customWidth="1"/>
    <col min="1858" max="1858" width="21.6640625" bestFit="1" customWidth="1"/>
    <col min="1859" max="1859" width="14.88671875" bestFit="1" customWidth="1"/>
    <col min="1860" max="1860" width="16.21875" bestFit="1" customWidth="1"/>
    <col min="1861" max="1861" width="21.6640625" bestFit="1" customWidth="1"/>
    <col min="1862" max="1862" width="14.88671875" bestFit="1" customWidth="1"/>
    <col min="1863" max="1863" width="16.21875" bestFit="1" customWidth="1"/>
    <col min="1864" max="1864" width="21.6640625" bestFit="1" customWidth="1"/>
    <col min="1865" max="1865" width="14.88671875" bestFit="1" customWidth="1"/>
    <col min="1866" max="1866" width="16.21875" bestFit="1" customWidth="1"/>
    <col min="1867" max="1867" width="21.6640625" bestFit="1" customWidth="1"/>
    <col min="1868" max="1868" width="14.88671875" bestFit="1" customWidth="1"/>
    <col min="1869" max="1869" width="16.21875" bestFit="1" customWidth="1"/>
    <col min="1870" max="1870" width="21.6640625" bestFit="1" customWidth="1"/>
    <col min="1871" max="1871" width="14.88671875" bestFit="1" customWidth="1"/>
    <col min="1872" max="1872" width="16.21875" bestFit="1" customWidth="1"/>
    <col min="1873" max="1873" width="21.6640625" bestFit="1" customWidth="1"/>
    <col min="1874" max="1874" width="14.88671875" bestFit="1" customWidth="1"/>
    <col min="1875" max="1875" width="16.21875" bestFit="1" customWidth="1"/>
    <col min="1876" max="1876" width="21.6640625" bestFit="1" customWidth="1"/>
    <col min="1877" max="1877" width="14.88671875" bestFit="1" customWidth="1"/>
    <col min="1878" max="1878" width="16.21875" bestFit="1" customWidth="1"/>
    <col min="1879" max="1879" width="21.6640625" bestFit="1" customWidth="1"/>
    <col min="1880" max="1880" width="14.88671875" bestFit="1" customWidth="1"/>
    <col min="1881" max="1881" width="16.21875" bestFit="1" customWidth="1"/>
    <col min="1882" max="1882" width="21.6640625" bestFit="1" customWidth="1"/>
    <col min="1883" max="1883" width="14.88671875" bestFit="1" customWidth="1"/>
    <col min="1884" max="1884" width="16.21875" bestFit="1" customWidth="1"/>
    <col min="1885" max="1885" width="21.6640625" bestFit="1" customWidth="1"/>
    <col min="1886" max="1886" width="14.88671875" bestFit="1" customWidth="1"/>
    <col min="1887" max="1887" width="16.21875" bestFit="1" customWidth="1"/>
    <col min="1888" max="1888" width="21.6640625" bestFit="1" customWidth="1"/>
    <col min="1889" max="1889" width="14.88671875" bestFit="1" customWidth="1"/>
    <col min="1890" max="1890" width="16.21875" bestFit="1" customWidth="1"/>
    <col min="1891" max="1891" width="21.6640625" bestFit="1" customWidth="1"/>
    <col min="1892" max="1892" width="14.88671875" bestFit="1" customWidth="1"/>
    <col min="1893" max="1893" width="16.21875" bestFit="1" customWidth="1"/>
    <col min="1894" max="1894" width="21.6640625" bestFit="1" customWidth="1"/>
    <col min="1895" max="1895" width="14.88671875" bestFit="1" customWidth="1"/>
    <col min="1896" max="1896" width="16.21875" bestFit="1" customWidth="1"/>
    <col min="1897" max="1897" width="21.6640625" bestFit="1" customWidth="1"/>
    <col min="1898" max="1898" width="14.88671875" bestFit="1" customWidth="1"/>
    <col min="1899" max="1899" width="16.21875" bestFit="1" customWidth="1"/>
    <col min="1900" max="1900" width="21.6640625" bestFit="1" customWidth="1"/>
    <col min="1901" max="1901" width="14.88671875" bestFit="1" customWidth="1"/>
    <col min="1902" max="1902" width="16.21875" bestFit="1" customWidth="1"/>
    <col min="1903" max="1903" width="21.6640625" bestFit="1" customWidth="1"/>
    <col min="1904" max="1904" width="14.88671875" bestFit="1" customWidth="1"/>
    <col min="1905" max="1905" width="16.21875" bestFit="1" customWidth="1"/>
    <col min="1906" max="1906" width="21.6640625" bestFit="1" customWidth="1"/>
    <col min="1907" max="1907" width="14.88671875" bestFit="1" customWidth="1"/>
    <col min="1908" max="1908" width="16.21875" bestFit="1" customWidth="1"/>
    <col min="1909" max="1909" width="21.6640625" bestFit="1" customWidth="1"/>
    <col min="1910" max="1910" width="14.88671875" bestFit="1" customWidth="1"/>
    <col min="1911" max="1911" width="16.21875" bestFit="1" customWidth="1"/>
    <col min="1912" max="1912" width="21.6640625" bestFit="1" customWidth="1"/>
    <col min="1913" max="1913" width="14.88671875" bestFit="1" customWidth="1"/>
    <col min="1914" max="1914" width="16.21875" bestFit="1" customWidth="1"/>
    <col min="1915" max="1915" width="21.6640625" bestFit="1" customWidth="1"/>
    <col min="1916" max="1916" width="14.88671875" bestFit="1" customWidth="1"/>
    <col min="1917" max="1917" width="16.21875" bestFit="1" customWidth="1"/>
    <col min="1918" max="1918" width="21.6640625" bestFit="1" customWidth="1"/>
    <col min="1919" max="1919" width="14.88671875" bestFit="1" customWidth="1"/>
    <col min="1920" max="1920" width="16.21875" bestFit="1" customWidth="1"/>
    <col min="1921" max="1921" width="21.6640625" bestFit="1" customWidth="1"/>
    <col min="1922" max="1922" width="14.88671875" bestFit="1" customWidth="1"/>
    <col min="1923" max="1923" width="16.21875" bestFit="1" customWidth="1"/>
    <col min="1924" max="1924" width="21.6640625" bestFit="1" customWidth="1"/>
    <col min="1925" max="1925" width="14.88671875" bestFit="1" customWidth="1"/>
    <col min="1926" max="1926" width="16.21875" bestFit="1" customWidth="1"/>
    <col min="1927" max="1927" width="21.6640625" bestFit="1" customWidth="1"/>
    <col min="1928" max="1928" width="14.88671875" bestFit="1" customWidth="1"/>
    <col min="1929" max="1929" width="16.21875" bestFit="1" customWidth="1"/>
    <col min="1930" max="1930" width="21.6640625" bestFit="1" customWidth="1"/>
    <col min="1931" max="1931" width="14.88671875" bestFit="1" customWidth="1"/>
    <col min="1932" max="1932" width="16.21875" bestFit="1" customWidth="1"/>
    <col min="1933" max="1933" width="21.6640625" bestFit="1" customWidth="1"/>
    <col min="1934" max="1934" width="14.88671875" bestFit="1" customWidth="1"/>
    <col min="1935" max="1935" width="16.21875" bestFit="1" customWidth="1"/>
    <col min="1936" max="1936" width="21.6640625" bestFit="1" customWidth="1"/>
    <col min="1937" max="1937" width="14.88671875" bestFit="1" customWidth="1"/>
    <col min="1938" max="1938" width="16.21875" bestFit="1" customWidth="1"/>
    <col min="1939" max="1939" width="21.6640625" bestFit="1" customWidth="1"/>
    <col min="1940" max="1940" width="14.88671875" bestFit="1" customWidth="1"/>
    <col min="1941" max="1941" width="16.21875" bestFit="1" customWidth="1"/>
    <col min="1942" max="1942" width="21.6640625" bestFit="1" customWidth="1"/>
    <col min="1943" max="1943" width="14.88671875" bestFit="1" customWidth="1"/>
    <col min="1944" max="1944" width="16.21875" bestFit="1" customWidth="1"/>
    <col min="1945" max="1945" width="21.6640625" bestFit="1" customWidth="1"/>
    <col min="1946" max="1946" width="14.88671875" bestFit="1" customWidth="1"/>
    <col min="1947" max="1947" width="16.21875" bestFit="1" customWidth="1"/>
    <col min="1948" max="1948" width="21.6640625" bestFit="1" customWidth="1"/>
    <col min="1949" max="1949" width="14.88671875" bestFit="1" customWidth="1"/>
    <col min="1950" max="1950" width="16.21875" bestFit="1" customWidth="1"/>
    <col min="1951" max="1951" width="21.6640625" bestFit="1" customWidth="1"/>
    <col min="1952" max="1952" width="14.88671875" bestFit="1" customWidth="1"/>
    <col min="1953" max="1953" width="16.21875" bestFit="1" customWidth="1"/>
    <col min="1954" max="1954" width="21.6640625" bestFit="1" customWidth="1"/>
    <col min="1955" max="1955" width="14.88671875" bestFit="1" customWidth="1"/>
    <col min="1956" max="1956" width="16.21875" bestFit="1" customWidth="1"/>
    <col min="1957" max="1957" width="21.6640625" bestFit="1" customWidth="1"/>
    <col min="1958" max="1958" width="14.88671875" bestFit="1" customWidth="1"/>
    <col min="1959" max="1959" width="16.21875" bestFit="1" customWidth="1"/>
    <col min="1960" max="1960" width="21.6640625" bestFit="1" customWidth="1"/>
    <col min="1961" max="1961" width="14.88671875" bestFit="1" customWidth="1"/>
    <col min="1962" max="1962" width="16.21875" bestFit="1" customWidth="1"/>
    <col min="1963" max="1963" width="21.6640625" bestFit="1" customWidth="1"/>
    <col min="1964" max="1964" width="14.88671875" bestFit="1" customWidth="1"/>
    <col min="1965" max="1965" width="16.21875" bestFit="1" customWidth="1"/>
    <col min="1966" max="1966" width="21.6640625" bestFit="1" customWidth="1"/>
    <col min="1967" max="1967" width="14.88671875" bestFit="1" customWidth="1"/>
    <col min="1968" max="1968" width="16.21875" bestFit="1" customWidth="1"/>
    <col min="1969" max="1969" width="21.6640625" bestFit="1" customWidth="1"/>
    <col min="1970" max="1970" width="14.88671875" bestFit="1" customWidth="1"/>
    <col min="1971" max="1971" width="16.21875" bestFit="1" customWidth="1"/>
    <col min="1972" max="1972" width="21.6640625" bestFit="1" customWidth="1"/>
    <col min="1973" max="1973" width="14.88671875" bestFit="1" customWidth="1"/>
    <col min="1974" max="1974" width="16.21875" bestFit="1" customWidth="1"/>
    <col min="1975" max="1975" width="21.6640625" bestFit="1" customWidth="1"/>
    <col min="1976" max="1976" width="14.88671875" bestFit="1" customWidth="1"/>
    <col min="1977" max="1977" width="16.21875" bestFit="1" customWidth="1"/>
    <col min="1978" max="1978" width="21.6640625" bestFit="1" customWidth="1"/>
    <col min="1979" max="1979" width="14.88671875" bestFit="1" customWidth="1"/>
    <col min="1980" max="1980" width="16.21875" bestFit="1" customWidth="1"/>
    <col min="1981" max="1981" width="21.6640625" bestFit="1" customWidth="1"/>
    <col min="1982" max="1982" width="14.88671875" bestFit="1" customWidth="1"/>
    <col min="1983" max="1983" width="16.21875" bestFit="1" customWidth="1"/>
    <col min="1984" max="1984" width="21.6640625" bestFit="1" customWidth="1"/>
    <col min="1985" max="1985" width="14.88671875" bestFit="1" customWidth="1"/>
    <col min="1986" max="1986" width="16.21875" bestFit="1" customWidth="1"/>
    <col min="1987" max="1987" width="21.6640625" bestFit="1" customWidth="1"/>
    <col min="1988" max="1988" width="14.88671875" bestFit="1" customWidth="1"/>
    <col min="1989" max="1989" width="16.21875" bestFit="1" customWidth="1"/>
    <col min="1990" max="1990" width="21.6640625" bestFit="1" customWidth="1"/>
    <col min="1991" max="1991" width="14.88671875" bestFit="1" customWidth="1"/>
    <col min="1992" max="1992" width="16.21875" bestFit="1" customWidth="1"/>
    <col min="1993" max="1993" width="21.6640625" bestFit="1" customWidth="1"/>
    <col min="1994" max="1994" width="14.88671875" bestFit="1" customWidth="1"/>
    <col min="1995" max="1995" width="16.21875" bestFit="1" customWidth="1"/>
    <col min="1996" max="1996" width="21.6640625" bestFit="1" customWidth="1"/>
    <col min="1997" max="1997" width="14.88671875" bestFit="1" customWidth="1"/>
    <col min="1998" max="1998" width="16.21875" bestFit="1" customWidth="1"/>
    <col min="1999" max="1999" width="21.6640625" bestFit="1" customWidth="1"/>
    <col min="2000" max="2000" width="14.88671875" bestFit="1" customWidth="1"/>
    <col min="2001" max="2001" width="16.21875" bestFit="1" customWidth="1"/>
    <col min="2002" max="2002" width="21.6640625" bestFit="1" customWidth="1"/>
    <col min="2003" max="2003" width="14.88671875" bestFit="1" customWidth="1"/>
    <col min="2004" max="2004" width="16.21875" bestFit="1" customWidth="1"/>
    <col min="2005" max="2005" width="21.6640625" bestFit="1" customWidth="1"/>
    <col min="2006" max="2006" width="14.88671875" bestFit="1" customWidth="1"/>
    <col min="2007" max="2007" width="16.21875" bestFit="1" customWidth="1"/>
    <col min="2008" max="2008" width="21.6640625" bestFit="1" customWidth="1"/>
    <col min="2009" max="2009" width="14.88671875" bestFit="1" customWidth="1"/>
    <col min="2010" max="2010" width="16.21875" bestFit="1" customWidth="1"/>
    <col min="2011" max="2011" width="21.6640625" bestFit="1" customWidth="1"/>
    <col min="2012" max="2012" width="14.88671875" bestFit="1" customWidth="1"/>
    <col min="2013" max="2013" width="16.21875" bestFit="1" customWidth="1"/>
    <col min="2014" max="2014" width="21.6640625" bestFit="1" customWidth="1"/>
    <col min="2015" max="2015" width="14.88671875" bestFit="1" customWidth="1"/>
    <col min="2016" max="2016" width="16.21875" bestFit="1" customWidth="1"/>
    <col min="2017" max="2017" width="21.6640625" bestFit="1" customWidth="1"/>
    <col min="2018" max="2018" width="14.88671875" bestFit="1" customWidth="1"/>
    <col min="2019" max="2019" width="16.21875" bestFit="1" customWidth="1"/>
    <col min="2020" max="2020" width="21.6640625" bestFit="1" customWidth="1"/>
    <col min="2021" max="2021" width="14.88671875" bestFit="1" customWidth="1"/>
    <col min="2022" max="2022" width="16.21875" bestFit="1" customWidth="1"/>
    <col min="2023" max="2023" width="21.6640625" bestFit="1" customWidth="1"/>
    <col min="2024" max="2024" width="14.88671875" bestFit="1" customWidth="1"/>
    <col min="2025" max="2025" width="16.21875" bestFit="1" customWidth="1"/>
    <col min="2026" max="2026" width="21.6640625" bestFit="1" customWidth="1"/>
    <col min="2027" max="2027" width="14.88671875" bestFit="1" customWidth="1"/>
    <col min="2028" max="2028" width="16.21875" bestFit="1" customWidth="1"/>
    <col min="2029" max="2029" width="21.6640625" bestFit="1" customWidth="1"/>
    <col min="2030" max="2030" width="14.88671875" bestFit="1" customWidth="1"/>
    <col min="2031" max="2031" width="16.21875" bestFit="1" customWidth="1"/>
    <col min="2032" max="2032" width="21.6640625" bestFit="1" customWidth="1"/>
    <col min="2033" max="2033" width="14.88671875" bestFit="1" customWidth="1"/>
    <col min="2034" max="2034" width="16.21875" bestFit="1" customWidth="1"/>
    <col min="2035" max="2035" width="21.6640625" bestFit="1" customWidth="1"/>
    <col min="2036" max="2036" width="14.88671875" bestFit="1" customWidth="1"/>
    <col min="2037" max="2037" width="16.21875" bestFit="1" customWidth="1"/>
    <col min="2038" max="2038" width="21.6640625" bestFit="1" customWidth="1"/>
    <col min="2039" max="2039" width="14.88671875" bestFit="1" customWidth="1"/>
    <col min="2040" max="2040" width="16.21875" bestFit="1" customWidth="1"/>
    <col min="2041" max="2041" width="21.6640625" bestFit="1" customWidth="1"/>
    <col min="2042" max="2042" width="14.88671875" bestFit="1" customWidth="1"/>
    <col min="2043" max="2043" width="16.21875" bestFit="1" customWidth="1"/>
    <col min="2044" max="2044" width="21.6640625" bestFit="1" customWidth="1"/>
    <col min="2045" max="2045" width="14.88671875" bestFit="1" customWidth="1"/>
    <col min="2046" max="2046" width="16.21875" bestFit="1" customWidth="1"/>
    <col min="2047" max="2047" width="21.6640625" bestFit="1" customWidth="1"/>
    <col min="2048" max="2048" width="14.88671875" bestFit="1" customWidth="1"/>
    <col min="2049" max="2049" width="16.21875" bestFit="1" customWidth="1"/>
    <col min="2050" max="2050" width="21.6640625" bestFit="1" customWidth="1"/>
    <col min="2051" max="2051" width="19.6640625" bestFit="1" customWidth="1"/>
    <col min="2052" max="2052" width="21" bestFit="1" customWidth="1"/>
    <col min="2053" max="2053" width="26.44140625" bestFit="1" customWidth="1"/>
  </cols>
  <sheetData>
    <row r="3" spans="1:4" x14ac:dyDescent="0.3">
      <c r="A3" s="44" t="s">
        <v>4548</v>
      </c>
      <c r="B3" s="7" t="s">
        <v>4556</v>
      </c>
      <c r="C3" t="s">
        <v>4552</v>
      </c>
      <c r="D3"/>
    </row>
    <row r="4" spans="1:4" x14ac:dyDescent="0.3">
      <c r="A4" s="45" t="s">
        <v>1752</v>
      </c>
      <c r="B4" s="7">
        <v>97145.530000000042</v>
      </c>
      <c r="C4">
        <v>204</v>
      </c>
      <c r="D4"/>
    </row>
    <row r="5" spans="1:4" x14ac:dyDescent="0.3">
      <c r="A5" s="45" t="s">
        <v>1757</v>
      </c>
      <c r="B5" s="7">
        <v>114592.90000000002</v>
      </c>
      <c r="C5">
        <v>229</v>
      </c>
      <c r="D5"/>
    </row>
    <row r="6" spans="1:4" x14ac:dyDescent="0.3">
      <c r="A6" s="45" t="s">
        <v>1789</v>
      </c>
      <c r="B6" s="7">
        <v>129840.11999999997</v>
      </c>
      <c r="C6">
        <v>255</v>
      </c>
      <c r="D6"/>
    </row>
    <row r="7" spans="1:4" x14ac:dyDescent="0.3">
      <c r="A7" s="45" t="s">
        <v>1792</v>
      </c>
      <c r="B7" s="7">
        <v>109128.63999999997</v>
      </c>
      <c r="C7">
        <v>206</v>
      </c>
      <c r="D7"/>
    </row>
    <row r="8" spans="1:4" x14ac:dyDescent="0.3">
      <c r="A8" s="45" t="s">
        <v>1794</v>
      </c>
      <c r="B8" s="7">
        <v>138711.99</v>
      </c>
      <c r="C8">
        <v>259</v>
      </c>
      <c r="D8"/>
    </row>
    <row r="9" spans="1:4" x14ac:dyDescent="0.3">
      <c r="A9" s="45" t="s">
        <v>1797</v>
      </c>
      <c r="B9" s="7">
        <v>137594.26908863292</v>
      </c>
      <c r="C9">
        <v>243</v>
      </c>
      <c r="D9"/>
    </row>
    <row r="10" spans="1:4" x14ac:dyDescent="0.3">
      <c r="A10" s="45" t="s">
        <v>1799</v>
      </c>
      <c r="B10" s="7">
        <v>122885.99000000002</v>
      </c>
      <c r="C10">
        <v>224</v>
      </c>
      <c r="D10"/>
    </row>
    <row r="11" spans="1:4" x14ac:dyDescent="0.3">
      <c r="A11" s="45" t="s">
        <v>1801</v>
      </c>
      <c r="B11" s="7">
        <v>117454.96</v>
      </c>
      <c r="C11">
        <v>243</v>
      </c>
      <c r="D11"/>
    </row>
    <row r="12" spans="1:4" x14ac:dyDescent="0.3">
      <c r="A12" s="45" t="s">
        <v>1804</v>
      </c>
      <c r="B12" s="7">
        <v>131216.55000000002</v>
      </c>
      <c r="C12">
        <v>249</v>
      </c>
      <c r="D12"/>
    </row>
    <row r="13" spans="1:4" x14ac:dyDescent="0.3">
      <c r="A13" s="45" t="s">
        <v>1807</v>
      </c>
      <c r="B13" s="7">
        <v>143833.83000000002</v>
      </c>
      <c r="C13">
        <v>274</v>
      </c>
      <c r="D13"/>
    </row>
    <row r="14" spans="1:4" x14ac:dyDescent="0.3">
      <c r="A14" s="45" t="s">
        <v>1810</v>
      </c>
      <c r="B14" s="7">
        <v>123258.38431647469</v>
      </c>
      <c r="C14">
        <v>247</v>
      </c>
      <c r="D14"/>
    </row>
    <row r="15" spans="1:4" x14ac:dyDescent="0.3">
      <c r="A15" s="45" t="s">
        <v>1813</v>
      </c>
      <c r="B15" s="7">
        <v>109963.70999999998</v>
      </c>
      <c r="C15">
        <v>240</v>
      </c>
      <c r="D15"/>
    </row>
    <row r="16" spans="1:4" x14ac:dyDescent="0.3">
      <c r="A16" s="45" t="s">
        <v>1761</v>
      </c>
      <c r="B16" s="7">
        <v>116155.4</v>
      </c>
      <c r="C16">
        <v>220</v>
      </c>
      <c r="D16"/>
    </row>
    <row r="17" spans="1:4" x14ac:dyDescent="0.3">
      <c r="A17" s="45" t="s">
        <v>1766</v>
      </c>
      <c r="B17" s="7">
        <v>147511.15000000002</v>
      </c>
      <c r="C17">
        <v>291</v>
      </c>
      <c r="D17"/>
    </row>
    <row r="18" spans="1:4" x14ac:dyDescent="0.3">
      <c r="A18" s="45" t="s">
        <v>1769</v>
      </c>
      <c r="B18" s="7">
        <v>144009.60000000001</v>
      </c>
      <c r="C18">
        <v>255</v>
      </c>
      <c r="D18"/>
    </row>
    <row r="19" spans="1:4" x14ac:dyDescent="0.3">
      <c r="A19" s="45" t="s">
        <v>1773</v>
      </c>
      <c r="B19" s="7">
        <v>95366.359999999986</v>
      </c>
      <c r="C19">
        <v>199</v>
      </c>
      <c r="D19"/>
    </row>
    <row r="20" spans="1:4" x14ac:dyDescent="0.3">
      <c r="A20" s="45" t="s">
        <v>1776</v>
      </c>
      <c r="B20" s="7">
        <v>134996.89431647473</v>
      </c>
      <c r="C20">
        <v>258</v>
      </c>
      <c r="D20"/>
    </row>
    <row r="21" spans="1:4" x14ac:dyDescent="0.3">
      <c r="A21" s="45" t="s">
        <v>1779</v>
      </c>
      <c r="B21" s="7">
        <v>125499.32999999999</v>
      </c>
      <c r="C21">
        <v>273</v>
      </c>
      <c r="D21"/>
    </row>
    <row r="22" spans="1:4" x14ac:dyDescent="0.3">
      <c r="A22" s="56" t="s">
        <v>1782</v>
      </c>
      <c r="B22" s="57">
        <v>185351.38999999993</v>
      </c>
      <c r="C22" s="58">
        <v>344</v>
      </c>
      <c r="D22"/>
    </row>
    <row r="23" spans="1:4" x14ac:dyDescent="0.3">
      <c r="A23" s="45" t="s">
        <v>1786</v>
      </c>
      <c r="B23" s="7">
        <v>126549.98000000001</v>
      </c>
      <c r="C23">
        <v>235</v>
      </c>
      <c r="D23"/>
    </row>
    <row r="24" spans="1:4" x14ac:dyDescent="0.3">
      <c r="A24" s="45" t="s">
        <v>4549</v>
      </c>
      <c r="B24" s="7">
        <v>2551066.9777215845</v>
      </c>
      <c r="C24">
        <v>4948</v>
      </c>
      <c r="D2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90A1-45FE-4C82-9BCD-5E8B7C26B859}">
  <dimension ref="A3:C8"/>
  <sheetViews>
    <sheetView workbookViewId="0">
      <selection activeCell="F6" sqref="F6"/>
    </sheetView>
  </sheetViews>
  <sheetFormatPr defaultRowHeight="14.4" x14ac:dyDescent="0.3"/>
  <cols>
    <col min="1" max="1" width="10.77734375" bestFit="1" customWidth="1"/>
    <col min="2" max="3" width="21.5546875" bestFit="1" customWidth="1"/>
  </cols>
  <sheetData>
    <row r="3" spans="1:3" x14ac:dyDescent="0.3">
      <c r="A3" s="44" t="s">
        <v>4533</v>
      </c>
      <c r="B3" t="s">
        <v>4557</v>
      </c>
      <c r="C3" t="s">
        <v>4558</v>
      </c>
    </row>
    <row r="4" spans="1:3" x14ac:dyDescent="0.3">
      <c r="A4" s="45" t="s">
        <v>1754</v>
      </c>
      <c r="B4">
        <v>1447</v>
      </c>
      <c r="C4">
        <v>87.930000000000049</v>
      </c>
    </row>
    <row r="5" spans="1:3" x14ac:dyDescent="0.3">
      <c r="A5" s="45" t="s">
        <v>1759</v>
      </c>
      <c r="B5">
        <v>1495</v>
      </c>
      <c r="C5">
        <v>89.230000000000032</v>
      </c>
    </row>
    <row r="6" spans="1:3" x14ac:dyDescent="0.3">
      <c r="A6" s="45" t="s">
        <v>1763</v>
      </c>
      <c r="B6">
        <v>1413</v>
      </c>
      <c r="C6">
        <v>85.030000000000172</v>
      </c>
    </row>
    <row r="7" spans="1:3" x14ac:dyDescent="0.3">
      <c r="A7" s="45" t="s">
        <v>1784</v>
      </c>
      <c r="B7">
        <v>593</v>
      </c>
      <c r="C7">
        <v>33.390000000000036</v>
      </c>
    </row>
    <row r="8" spans="1:3" x14ac:dyDescent="0.3">
      <c r="A8" s="45" t="s">
        <v>4549</v>
      </c>
      <c r="B8">
        <v>4948</v>
      </c>
      <c r="C8">
        <v>295.58000000000033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32A1-55A7-4177-8C6E-AA757750A2AB}">
  <dimension ref="A3:E12"/>
  <sheetViews>
    <sheetView workbookViewId="0">
      <selection activeCell="B12" sqref="B12:D12"/>
    </sheetView>
  </sheetViews>
  <sheetFormatPr defaultRowHeight="14.4" x14ac:dyDescent="0.3"/>
  <cols>
    <col min="1" max="1" width="21.6640625" bestFit="1" customWidth="1"/>
    <col min="2" max="2" width="15.5546875" style="7" bestFit="1" customWidth="1"/>
    <col min="3" max="4" width="10.5546875" style="7" bestFit="1" customWidth="1"/>
    <col min="5" max="5" width="10.77734375" style="7" bestFit="1" customWidth="1"/>
    <col min="6" max="6" width="21.6640625" bestFit="1" customWidth="1"/>
    <col min="7" max="7" width="14.88671875" bestFit="1" customWidth="1"/>
    <col min="8" max="8" width="26.44140625" bestFit="1" customWidth="1"/>
    <col min="9" max="9" width="19.6640625" bestFit="1" customWidth="1"/>
    <col min="10" max="25" width="15.5546875" bestFit="1" customWidth="1"/>
    <col min="26" max="26" width="10.77734375" bestFit="1" customWidth="1"/>
    <col min="27" max="683" width="15.5546875" bestFit="1" customWidth="1"/>
    <col min="684" max="684" width="10.77734375" bestFit="1" customWidth="1"/>
  </cols>
  <sheetData>
    <row r="3" spans="1:5" x14ac:dyDescent="0.3">
      <c r="A3" s="44" t="s">
        <v>4556</v>
      </c>
      <c r="B3" s="47" t="s">
        <v>4550</v>
      </c>
    </row>
    <row r="4" spans="1:5" x14ac:dyDescent="0.3">
      <c r="B4" s="7" t="s">
        <v>4553</v>
      </c>
      <c r="C4" s="7" t="s">
        <v>4554</v>
      </c>
      <c r="D4" s="7" t="s">
        <v>4555</v>
      </c>
      <c r="E4" s="7" t="s">
        <v>4549</v>
      </c>
    </row>
    <row r="5" spans="1:5" x14ac:dyDescent="0.3">
      <c r="B5"/>
      <c r="C5"/>
      <c r="D5"/>
    </row>
    <row r="6" spans="1:5" x14ac:dyDescent="0.3">
      <c r="B6"/>
      <c r="C6"/>
      <c r="D6"/>
    </row>
    <row r="7" spans="1:5" x14ac:dyDescent="0.3">
      <c r="A7" s="44" t="s">
        <v>4548</v>
      </c>
      <c r="B7"/>
      <c r="C7"/>
      <c r="D7"/>
    </row>
    <row r="8" spans="1:5" x14ac:dyDescent="0.3">
      <c r="A8" s="45" t="s">
        <v>1754</v>
      </c>
      <c r="B8" s="7">
        <v>81208.400000000009</v>
      </c>
      <c r="C8" s="7">
        <v>343583.74340510764</v>
      </c>
      <c r="D8" s="7">
        <v>308006.76431647467</v>
      </c>
      <c r="E8" s="7">
        <v>732798.90772158315</v>
      </c>
    </row>
    <row r="9" spans="1:5" x14ac:dyDescent="0.3">
      <c r="A9" s="45" t="s">
        <v>1759</v>
      </c>
      <c r="B9" s="7">
        <v>86917.080000000031</v>
      </c>
      <c r="C9" s="7">
        <v>398173.5299999998</v>
      </c>
      <c r="D9" s="7">
        <v>272380.57999999984</v>
      </c>
      <c r="E9" s="7">
        <v>757471.19</v>
      </c>
    </row>
    <row r="10" spans="1:5" x14ac:dyDescent="0.3">
      <c r="A10" s="45" t="s">
        <v>1763</v>
      </c>
      <c r="B10" s="7">
        <v>74734.639999999956</v>
      </c>
      <c r="C10" s="7">
        <v>388096.10999999993</v>
      </c>
      <c r="D10" s="7">
        <v>281398.19000000018</v>
      </c>
      <c r="E10" s="7">
        <v>744228.94000000064</v>
      </c>
    </row>
    <row r="11" spans="1:5" x14ac:dyDescent="0.3">
      <c r="A11" s="45" t="s">
        <v>1784</v>
      </c>
      <c r="B11" s="7">
        <v>20832.84</v>
      </c>
      <c r="C11" s="7">
        <v>154447.53999999998</v>
      </c>
      <c r="D11" s="7">
        <v>141287.55999999997</v>
      </c>
      <c r="E11" s="7">
        <v>316567.94</v>
      </c>
    </row>
    <row r="12" spans="1:5" x14ac:dyDescent="0.3">
      <c r="A12" s="45" t="s">
        <v>4549</v>
      </c>
      <c r="B12" s="7">
        <v>263692.95999999985</v>
      </c>
      <c r="C12" s="7">
        <v>1284300.9234051073</v>
      </c>
      <c r="D12" s="7">
        <v>1003073.0943164758</v>
      </c>
      <c r="E12" s="7">
        <v>2551066.9777215845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3721-73D8-43E2-A496-8AFB2EE34672}">
  <dimension ref="A1:D15"/>
  <sheetViews>
    <sheetView zoomScale="130" zoomScaleNormal="130" workbookViewId="0">
      <selection activeCell="M13" sqref="M13"/>
    </sheetView>
  </sheetViews>
  <sheetFormatPr defaultRowHeight="14.4" x14ac:dyDescent="0.3"/>
  <cols>
    <col min="1" max="1" width="12.21875" bestFit="1" customWidth="1"/>
    <col min="2" max="2" width="18" bestFit="1" customWidth="1"/>
    <col min="3" max="3" width="19.109375" bestFit="1" customWidth="1"/>
    <col min="4" max="4" width="13.77734375" customWidth="1"/>
  </cols>
  <sheetData>
    <row r="1" spans="1:4" x14ac:dyDescent="0.3">
      <c r="A1" s="28" t="s">
        <v>4543</v>
      </c>
      <c r="B1" s="37" t="s">
        <v>4542</v>
      </c>
      <c r="C1" s="38" t="s">
        <v>4534</v>
      </c>
      <c r="D1" s="39" t="s">
        <v>4535</v>
      </c>
    </row>
    <row r="2" spans="1:4" x14ac:dyDescent="0.3">
      <c r="A2" s="35">
        <v>1</v>
      </c>
      <c r="B2" s="3" t="s">
        <v>1558</v>
      </c>
      <c r="C2" s="18">
        <f>SUM(Product_Dim!H6:H96)</f>
        <v>22902.941702127664</v>
      </c>
      <c r="D2" s="36">
        <f>SUM(Product_Dim!I6:I96)</f>
        <v>25250.86617647059</v>
      </c>
    </row>
    <row r="3" spans="1:4" x14ac:dyDescent="0.3">
      <c r="A3" s="35">
        <v>2</v>
      </c>
      <c r="B3" s="3" t="s">
        <v>1547</v>
      </c>
      <c r="C3" s="18">
        <f>SUM(Product_Dim!H3:H98)</f>
        <v>24412.881702127666</v>
      </c>
      <c r="D3" s="36">
        <f>SUM(Product_Dim!I3:I98)</f>
        <v>26230.46192115144</v>
      </c>
    </row>
    <row r="4" spans="1:4" x14ac:dyDescent="0.3">
      <c r="A4" s="35">
        <v>3</v>
      </c>
      <c r="B4" s="3" t="s">
        <v>1563</v>
      </c>
      <c r="C4" s="18">
        <f>SUM(Product_Dim!H2:H100)</f>
        <v>25202.951702127666</v>
      </c>
      <c r="D4" s="36">
        <f>SUM(Product_Dim!I2:I100)</f>
        <v>27190.46192115144</v>
      </c>
    </row>
    <row r="5" spans="1:4" x14ac:dyDescent="0.3">
      <c r="A5" s="35">
        <v>4</v>
      </c>
      <c r="B5" s="3" t="s">
        <v>1544</v>
      </c>
      <c r="C5" s="18">
        <f>SUM(Product_Dim!H4:H101)</f>
        <v>24949.381702127663</v>
      </c>
      <c r="D5" s="36">
        <f>SUM(Product_Dim!I4:I101)</f>
        <v>26739.46192115144</v>
      </c>
    </row>
    <row r="6" spans="1:4" x14ac:dyDescent="0.3">
      <c r="A6" s="34">
        <v>5</v>
      </c>
      <c r="B6" s="40" t="s">
        <v>1566</v>
      </c>
      <c r="C6" s="41">
        <f>SUM(Product_Dim!H11:H99)</f>
        <v>22359.221702127667</v>
      </c>
      <c r="D6" s="42">
        <f>SUM(Product_Dim!I11:I99)</f>
        <v>24030.86617647059</v>
      </c>
    </row>
    <row r="9" spans="1:4" x14ac:dyDescent="0.3">
      <c r="A9" s="44" t="s">
        <v>4542</v>
      </c>
      <c r="B9" t="s">
        <v>4564</v>
      </c>
      <c r="C9" t="s">
        <v>4565</v>
      </c>
    </row>
    <row r="10" spans="1:4" x14ac:dyDescent="0.3">
      <c r="A10" s="45" t="s">
        <v>1558</v>
      </c>
      <c r="B10" s="7">
        <v>22902.941702127664</v>
      </c>
      <c r="C10" s="8">
        <v>25250.86617647059</v>
      </c>
    </row>
    <row r="11" spans="1:4" x14ac:dyDescent="0.3">
      <c r="A11" s="45" t="s">
        <v>1547</v>
      </c>
      <c r="B11" s="7">
        <v>24412.881702127666</v>
      </c>
      <c r="C11" s="8">
        <v>26230.46192115144</v>
      </c>
    </row>
    <row r="12" spans="1:4" x14ac:dyDescent="0.3">
      <c r="A12" s="45" t="s">
        <v>1563</v>
      </c>
      <c r="B12" s="7">
        <v>25202.951702127666</v>
      </c>
      <c r="C12" s="8">
        <v>27190.46192115144</v>
      </c>
    </row>
    <row r="13" spans="1:4" x14ac:dyDescent="0.3">
      <c r="A13" s="45" t="s">
        <v>1544</v>
      </c>
      <c r="B13" s="7">
        <v>24949.381702127663</v>
      </c>
      <c r="C13" s="8">
        <v>26739.46192115144</v>
      </c>
    </row>
    <row r="14" spans="1:4" x14ac:dyDescent="0.3">
      <c r="A14" s="45" t="s">
        <v>1566</v>
      </c>
      <c r="B14" s="7">
        <v>22359.221702127667</v>
      </c>
      <c r="C14" s="8">
        <v>24030.86617647059</v>
      </c>
    </row>
    <row r="15" spans="1:4" x14ac:dyDescent="0.3">
      <c r="A15" s="45" t="s">
        <v>4549</v>
      </c>
      <c r="B15" s="7">
        <v>119827.37851063831</v>
      </c>
      <c r="C15" s="8">
        <v>129442.11811639549</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5F14E-2558-4B7B-8BA9-B40F4628E53B}">
  <dimension ref="A1:D12"/>
  <sheetViews>
    <sheetView workbookViewId="0">
      <selection activeCell="R46" sqref="R46"/>
    </sheetView>
  </sheetViews>
  <sheetFormatPr defaultRowHeight="14.4" x14ac:dyDescent="0.3"/>
  <cols>
    <col min="1" max="1" width="12.5546875" bestFit="1" customWidth="1"/>
    <col min="2" max="3" width="21.6640625" bestFit="1" customWidth="1"/>
    <col min="15" max="15" width="12.5546875" bestFit="1" customWidth="1"/>
    <col min="16" max="16" width="11.6640625" bestFit="1" customWidth="1"/>
    <col min="17" max="17" width="21.6640625" bestFit="1" customWidth="1"/>
  </cols>
  <sheetData>
    <row r="1" spans="1:4" x14ac:dyDescent="0.3">
      <c r="A1" s="28" t="s">
        <v>4543</v>
      </c>
      <c r="B1" s="29" t="s">
        <v>4533</v>
      </c>
      <c r="C1" s="30" t="s">
        <v>4512</v>
      </c>
    </row>
    <row r="2" spans="1:4" x14ac:dyDescent="0.3">
      <c r="A2" s="27">
        <v>1</v>
      </c>
      <c r="B2" s="24" t="s">
        <v>4544</v>
      </c>
      <c r="C2" s="25">
        <v>757471.19</v>
      </c>
      <c r="D2" s="26"/>
    </row>
    <row r="3" spans="1:4" x14ac:dyDescent="0.3">
      <c r="A3" s="27">
        <v>2</v>
      </c>
      <c r="B3" s="24" t="s">
        <v>4545</v>
      </c>
      <c r="C3" s="25">
        <v>316567.94</v>
      </c>
      <c r="D3" s="26"/>
    </row>
    <row r="4" spans="1:4" x14ac:dyDescent="0.3">
      <c r="A4" s="27">
        <v>3</v>
      </c>
      <c r="B4" s="24" t="s">
        <v>4546</v>
      </c>
      <c r="C4" s="25">
        <v>744228.94000000064</v>
      </c>
      <c r="D4" s="26"/>
    </row>
    <row r="5" spans="1:4" x14ac:dyDescent="0.3">
      <c r="A5" s="31">
        <v>4</v>
      </c>
      <c r="B5" s="32" t="s">
        <v>4547</v>
      </c>
      <c r="C5" s="33">
        <v>732798.90772158315</v>
      </c>
      <c r="D5" s="26"/>
    </row>
    <row r="7" spans="1:4" x14ac:dyDescent="0.3">
      <c r="A7" s="44" t="s">
        <v>4548</v>
      </c>
      <c r="B7" t="s">
        <v>4556</v>
      </c>
    </row>
    <row r="8" spans="1:4" x14ac:dyDescent="0.3">
      <c r="A8" s="45" t="s">
        <v>4547</v>
      </c>
      <c r="B8" s="7">
        <v>732798.90772158315</v>
      </c>
    </row>
    <row r="9" spans="1:4" x14ac:dyDescent="0.3">
      <c r="A9" s="45" t="s">
        <v>4544</v>
      </c>
      <c r="B9" s="7">
        <v>757471.19</v>
      </c>
    </row>
    <row r="10" spans="1:4" x14ac:dyDescent="0.3">
      <c r="A10" s="45" t="s">
        <v>4546</v>
      </c>
      <c r="B10" s="7">
        <v>744228.94000000064</v>
      </c>
    </row>
    <row r="11" spans="1:4" x14ac:dyDescent="0.3">
      <c r="A11" s="45" t="s">
        <v>4545</v>
      </c>
      <c r="B11" s="7">
        <v>316567.94</v>
      </c>
    </row>
    <row r="12" spans="1:4" x14ac:dyDescent="0.3">
      <c r="A12" s="45" t="s">
        <v>4549</v>
      </c>
      <c r="B12" s="7">
        <v>2551066.9777215836</v>
      </c>
    </row>
  </sheetData>
  <pageMargins left="0.7" right="0.7" top="0.75" bottom="0.75" header="0.3" footer="0.3"/>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C33C-E34B-4824-8384-B7BF433F28FA}">
  <dimension ref="A1:AA119"/>
  <sheetViews>
    <sheetView zoomScale="55" zoomScaleNormal="55" workbookViewId="0">
      <selection activeCell="Q55" sqref="Q55"/>
    </sheetView>
  </sheetViews>
  <sheetFormatPr defaultRowHeight="14.4" x14ac:dyDescent="0.3"/>
  <sheetData>
    <row r="1" spans="1:27" ht="14.4" customHeight="1" x14ac:dyDescent="0.3">
      <c r="A1" s="48"/>
      <c r="B1" s="48"/>
      <c r="C1" s="48"/>
      <c r="D1" s="48"/>
      <c r="E1" s="48"/>
      <c r="F1" s="61" t="s">
        <v>4561</v>
      </c>
      <c r="G1" s="61"/>
      <c r="H1" s="61"/>
      <c r="I1" s="61"/>
      <c r="J1" s="61"/>
      <c r="K1" s="61"/>
      <c r="L1" s="61"/>
      <c r="M1" s="61"/>
      <c r="N1" s="61"/>
      <c r="O1" s="61"/>
      <c r="P1" s="61"/>
      <c r="Q1" s="61"/>
      <c r="R1" s="61"/>
      <c r="S1" s="61"/>
      <c r="T1" s="61"/>
      <c r="U1" s="61"/>
      <c r="V1" s="61"/>
      <c r="W1" s="48"/>
      <c r="X1" s="48"/>
      <c r="Y1" s="48"/>
      <c r="Z1" s="48"/>
      <c r="AA1" s="48"/>
    </row>
    <row r="2" spans="1:27" ht="14.4" customHeight="1" x14ac:dyDescent="0.3">
      <c r="A2" s="48"/>
      <c r="B2" s="48"/>
      <c r="C2" s="48"/>
      <c r="D2" s="48"/>
      <c r="E2" s="48"/>
      <c r="F2" s="61"/>
      <c r="G2" s="61"/>
      <c r="H2" s="61"/>
      <c r="I2" s="61"/>
      <c r="J2" s="61"/>
      <c r="K2" s="61"/>
      <c r="L2" s="61"/>
      <c r="M2" s="61"/>
      <c r="N2" s="61"/>
      <c r="O2" s="61"/>
      <c r="P2" s="61"/>
      <c r="Q2" s="61"/>
      <c r="R2" s="61"/>
      <c r="S2" s="61"/>
      <c r="T2" s="61"/>
      <c r="U2" s="61"/>
      <c r="V2" s="61"/>
      <c r="W2" s="49"/>
      <c r="X2" s="49"/>
      <c r="Y2" s="48"/>
      <c r="Z2" s="48"/>
      <c r="AA2" s="48"/>
    </row>
    <row r="3" spans="1:27" ht="14.4" customHeight="1" x14ac:dyDescent="0.3">
      <c r="A3" s="48"/>
      <c r="B3" s="48"/>
      <c r="C3" s="48"/>
      <c r="D3" s="48"/>
      <c r="E3" s="48"/>
      <c r="F3" s="61"/>
      <c r="G3" s="61"/>
      <c r="H3" s="61"/>
      <c r="I3" s="61"/>
      <c r="J3" s="61"/>
      <c r="K3" s="61"/>
      <c r="L3" s="61"/>
      <c r="M3" s="61"/>
      <c r="N3" s="61"/>
      <c r="O3" s="61"/>
      <c r="P3" s="61"/>
      <c r="Q3" s="61"/>
      <c r="R3" s="61"/>
      <c r="S3" s="61"/>
      <c r="T3" s="61"/>
      <c r="U3" s="61"/>
      <c r="V3" s="61"/>
      <c r="W3" s="49"/>
      <c r="X3" s="49"/>
      <c r="Y3" s="48"/>
      <c r="Z3" s="48"/>
      <c r="AA3" s="48"/>
    </row>
    <row r="4" spans="1:27" ht="14.4" customHeight="1" x14ac:dyDescent="0.3">
      <c r="A4" s="48"/>
      <c r="B4" s="48"/>
      <c r="C4" s="48"/>
      <c r="D4" s="48"/>
      <c r="E4" s="48"/>
      <c r="F4" s="61"/>
      <c r="G4" s="61"/>
      <c r="H4" s="61"/>
      <c r="I4" s="61"/>
      <c r="J4" s="61"/>
      <c r="K4" s="61"/>
      <c r="L4" s="61"/>
      <c r="M4" s="61"/>
      <c r="N4" s="61"/>
      <c r="O4" s="61"/>
      <c r="P4" s="61"/>
      <c r="Q4" s="61"/>
      <c r="R4" s="61"/>
      <c r="S4" s="61"/>
      <c r="T4" s="61"/>
      <c r="U4" s="61"/>
      <c r="V4" s="61"/>
      <c r="W4" s="49"/>
      <c r="X4" s="49"/>
      <c r="Y4" s="48"/>
      <c r="Z4" s="48"/>
      <c r="AA4" s="48"/>
    </row>
    <row r="5" spans="1:27" x14ac:dyDescent="0.3">
      <c r="A5" s="48"/>
      <c r="B5" s="48"/>
      <c r="C5" s="48"/>
      <c r="D5" s="48"/>
      <c r="E5" s="48"/>
      <c r="F5" s="48"/>
      <c r="G5" s="48"/>
      <c r="H5" s="48"/>
      <c r="I5" s="48"/>
      <c r="J5" s="48"/>
      <c r="K5" s="48"/>
      <c r="L5" s="48"/>
      <c r="M5" s="48"/>
      <c r="N5" s="48"/>
      <c r="O5" s="48"/>
      <c r="P5" s="48"/>
      <c r="Q5" s="48"/>
      <c r="R5" s="48"/>
      <c r="S5" s="48"/>
      <c r="T5" s="48"/>
      <c r="U5" s="48"/>
      <c r="V5" s="48"/>
      <c r="W5" s="48"/>
      <c r="X5" s="48"/>
      <c r="Y5" s="48"/>
      <c r="Z5" s="48"/>
      <c r="AA5" s="48"/>
    </row>
    <row r="6" spans="1:27" x14ac:dyDescent="0.3">
      <c r="A6" s="48"/>
      <c r="B6" s="48"/>
      <c r="C6" s="48"/>
      <c r="D6" s="48"/>
      <c r="E6" s="48"/>
      <c r="F6" s="48"/>
      <c r="G6" s="48"/>
      <c r="H6" s="48"/>
      <c r="I6" s="48"/>
      <c r="J6" s="48"/>
      <c r="K6" s="48"/>
      <c r="L6" s="48"/>
      <c r="M6" s="48"/>
      <c r="N6" s="48"/>
      <c r="O6" s="48"/>
      <c r="P6" s="48"/>
      <c r="Q6" s="48"/>
      <c r="R6" s="48"/>
      <c r="S6" s="48"/>
      <c r="T6" s="48"/>
      <c r="U6" s="48"/>
      <c r="V6" s="48"/>
      <c r="W6" s="48"/>
      <c r="X6" s="48"/>
      <c r="Y6" s="48"/>
      <c r="Z6" s="48"/>
      <c r="AA6" s="48"/>
    </row>
    <row r="7" spans="1:27" x14ac:dyDescent="0.3">
      <c r="A7" s="48"/>
      <c r="B7" s="48"/>
      <c r="C7" s="48"/>
      <c r="D7" s="48"/>
      <c r="E7" s="48"/>
      <c r="F7" s="48"/>
      <c r="G7" s="48"/>
      <c r="H7" s="48"/>
      <c r="I7" s="48"/>
      <c r="J7" s="48"/>
      <c r="K7" s="48"/>
      <c r="L7" s="48"/>
      <c r="M7" s="48"/>
      <c r="N7" s="48"/>
      <c r="O7" s="48"/>
      <c r="P7" s="48"/>
      <c r="Q7" s="48"/>
      <c r="R7" s="48"/>
      <c r="S7" s="48"/>
      <c r="T7" s="48"/>
      <c r="U7" s="48"/>
      <c r="V7" s="48"/>
      <c r="W7" s="48"/>
      <c r="X7" s="48"/>
      <c r="Y7" s="48"/>
      <c r="Z7" s="48"/>
      <c r="AA7" s="48"/>
    </row>
    <row r="8" spans="1:27" x14ac:dyDescent="0.3">
      <c r="A8" s="48"/>
      <c r="B8" s="48"/>
      <c r="C8" s="48"/>
      <c r="D8" s="48"/>
      <c r="E8" s="48"/>
      <c r="F8" s="48"/>
      <c r="G8" s="48"/>
      <c r="H8" s="48"/>
      <c r="I8" s="48"/>
      <c r="J8" s="48"/>
      <c r="K8" s="48"/>
      <c r="L8" s="48"/>
      <c r="M8" s="48"/>
      <c r="N8" s="48"/>
      <c r="O8" s="48"/>
      <c r="P8" s="48"/>
      <c r="Q8" s="48"/>
      <c r="R8" s="48"/>
      <c r="S8" s="48"/>
      <c r="T8" s="48"/>
      <c r="U8" s="48"/>
      <c r="V8" s="48"/>
      <c r="W8" s="48"/>
      <c r="X8" s="48"/>
      <c r="Y8" s="48"/>
      <c r="Z8" s="48"/>
      <c r="AA8" s="48"/>
    </row>
    <row r="9" spans="1:27" x14ac:dyDescent="0.3">
      <c r="A9" s="48"/>
      <c r="B9" s="48"/>
      <c r="C9" s="48"/>
      <c r="D9" s="48"/>
      <c r="E9" s="48"/>
      <c r="F9" s="48"/>
      <c r="G9" s="48"/>
      <c r="H9" s="48"/>
      <c r="I9" s="48"/>
      <c r="J9" s="48"/>
      <c r="K9" s="48"/>
      <c r="L9" s="48"/>
      <c r="M9" s="48"/>
      <c r="N9" s="48"/>
      <c r="O9" s="48"/>
      <c r="P9" s="48"/>
      <c r="Q9" s="48"/>
      <c r="R9" s="48"/>
      <c r="S9" s="48"/>
      <c r="T9" s="48"/>
      <c r="U9" s="48"/>
      <c r="V9" s="48"/>
      <c r="W9" s="48"/>
      <c r="X9" s="48"/>
      <c r="Y9" s="48"/>
      <c r="Z9" s="48"/>
      <c r="AA9" s="48"/>
    </row>
    <row r="10" spans="1:27" x14ac:dyDescent="0.3">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row>
    <row r="11" spans="1:27" x14ac:dyDescent="0.3">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row>
    <row r="12" spans="1:27" x14ac:dyDescent="0.3">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row>
    <row r="13" spans="1:27" x14ac:dyDescent="0.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row>
    <row r="14" spans="1:27" x14ac:dyDescent="0.3">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row>
    <row r="15" spans="1:27" x14ac:dyDescent="0.3">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spans="1:27" x14ac:dyDescent="0.3">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row>
    <row r="17" spans="1:27" x14ac:dyDescent="0.3">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row>
    <row r="18" spans="1:27" x14ac:dyDescent="0.3">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row>
    <row r="19" spans="1:27" x14ac:dyDescent="0.3">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row>
    <row r="20" spans="1:27" x14ac:dyDescent="0.3">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row>
    <row r="21" spans="1:27" x14ac:dyDescent="0.3">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spans="1:27" x14ac:dyDescent="0.3">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spans="1:27" x14ac:dyDescent="0.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spans="1:27" x14ac:dyDescent="0.3">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spans="1:27" x14ac:dyDescent="0.3">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spans="1:27" x14ac:dyDescent="0.3">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spans="1:27" x14ac:dyDescent="0.3">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spans="1:27" x14ac:dyDescent="0.3">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spans="1:27" x14ac:dyDescent="0.3">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spans="1:27" x14ac:dyDescent="0.3">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spans="1:27" x14ac:dyDescent="0.3">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spans="1:27" x14ac:dyDescent="0.3">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spans="1:27" x14ac:dyDescent="0.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spans="1:27" x14ac:dyDescent="0.3">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spans="1:27" x14ac:dyDescent="0.3">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spans="1:27" x14ac:dyDescent="0.3">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spans="1:27" x14ac:dyDescent="0.3">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1:27" x14ac:dyDescent="0.3">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spans="1:27" x14ac:dyDescent="0.3">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spans="1:27" x14ac:dyDescent="0.3">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spans="1:27" x14ac:dyDescent="0.3">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spans="1:27" x14ac:dyDescent="0.3">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spans="1:27" x14ac:dyDescent="0.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spans="1:27" x14ac:dyDescent="0.3">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spans="1:27" x14ac:dyDescent="0.3">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spans="1:27" x14ac:dyDescent="0.3">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spans="1:27" x14ac:dyDescent="0.3">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spans="1:27" x14ac:dyDescent="0.3">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spans="1:27" x14ac:dyDescent="0.3">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spans="1:27" x14ac:dyDescent="0.3">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spans="1:27" x14ac:dyDescent="0.3">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spans="1:27" x14ac:dyDescent="0.3">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spans="1:27" x14ac:dyDescent="0.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spans="1:27" x14ac:dyDescent="0.3">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spans="1:27" x14ac:dyDescent="0.3">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spans="1:27" x14ac:dyDescent="0.3">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spans="1:27" x14ac:dyDescent="0.3">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spans="1:27" x14ac:dyDescent="0.3">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spans="1:27" x14ac:dyDescent="0.3">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spans="1:27" x14ac:dyDescent="0.3">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spans="1:27" x14ac:dyDescent="0.3">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spans="1:27" x14ac:dyDescent="0.3">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spans="1:27" x14ac:dyDescent="0.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spans="1:27" x14ac:dyDescent="0.3">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spans="1:27" x14ac:dyDescent="0.3">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spans="1:27" x14ac:dyDescent="0.3">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spans="1:27" x14ac:dyDescent="0.3">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spans="1:27" x14ac:dyDescent="0.3">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spans="1:27" x14ac:dyDescent="0.3">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spans="1:27" x14ac:dyDescent="0.3">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spans="1:27" x14ac:dyDescent="0.3">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spans="1:27" x14ac:dyDescent="0.3">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spans="1:27" x14ac:dyDescent="0.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spans="1:27" x14ac:dyDescent="0.3">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spans="1:27" x14ac:dyDescent="0.3">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spans="1:27" x14ac:dyDescent="0.3">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spans="1:27" x14ac:dyDescent="0.3">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spans="1:27" x14ac:dyDescent="0.3">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spans="1:27" x14ac:dyDescent="0.3">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spans="1:27" x14ac:dyDescent="0.3">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spans="1:27" x14ac:dyDescent="0.3">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spans="1:27" x14ac:dyDescent="0.3">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spans="1:27" x14ac:dyDescent="0.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spans="1:27" x14ac:dyDescent="0.3">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spans="1:27" x14ac:dyDescent="0.3">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spans="1:27" x14ac:dyDescent="0.3">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spans="1:27" x14ac:dyDescent="0.3">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spans="1:27" x14ac:dyDescent="0.3">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spans="1:27" x14ac:dyDescent="0.3">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spans="1:27" x14ac:dyDescent="0.3">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spans="1:27" x14ac:dyDescent="0.3">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spans="1:27" x14ac:dyDescent="0.3">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spans="1:27" x14ac:dyDescent="0.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spans="1:27" x14ac:dyDescent="0.3">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spans="1:27" x14ac:dyDescent="0.3">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spans="1:27" x14ac:dyDescent="0.3">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spans="1:27" x14ac:dyDescent="0.3">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spans="1:27" x14ac:dyDescent="0.3">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spans="1:27" x14ac:dyDescent="0.3">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spans="1:27" x14ac:dyDescent="0.3">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spans="1:27" x14ac:dyDescent="0.3">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spans="1:27" x14ac:dyDescent="0.3">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spans="1:27" x14ac:dyDescent="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spans="1:27" x14ac:dyDescent="0.3">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spans="1:27" x14ac:dyDescent="0.3">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spans="1:27" x14ac:dyDescent="0.3">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spans="1:27" x14ac:dyDescent="0.3">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spans="1:27" x14ac:dyDescent="0.3">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spans="1:27" x14ac:dyDescent="0.3">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spans="1:27" x14ac:dyDescent="0.3">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spans="1:27" x14ac:dyDescent="0.3">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spans="1:27" x14ac:dyDescent="0.3">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spans="1:27" x14ac:dyDescent="0.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spans="1:27" x14ac:dyDescent="0.3">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spans="1:27" x14ac:dyDescent="0.3">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spans="1:27" x14ac:dyDescent="0.3">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spans="1:27" x14ac:dyDescent="0.3">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spans="1:27" x14ac:dyDescent="0.3">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spans="1:27" x14ac:dyDescent="0.3">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sheetData>
  <mergeCells count="1">
    <mergeCell ref="F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33A5A5D-E911-4691-A707-5947C4ECE8E9}">
  <ds:schemaRefs/>
</ds:datastoreItem>
</file>

<file path=customXml/itemProps2.xml><?xml version="1.0" encoding="utf-8"?>
<ds:datastoreItem xmlns:ds="http://schemas.openxmlformats.org/officeDocument/2006/customXml" ds:itemID="{100DEAE8-A79B-4567-B7B0-0EE7E2D052CC}">
  <ds:schemaRefs/>
</ds:datastoreItem>
</file>

<file path=customXml/itemProps3.xml><?xml version="1.0" encoding="utf-8"?>
<ds:datastoreItem xmlns:ds="http://schemas.openxmlformats.org/officeDocument/2006/customXml" ds:itemID="{B4356630-A702-4F82-A5B8-CDCA2177364E}">
  <ds:schemaRefs/>
</ds:datastoreItem>
</file>

<file path=customXml/itemProps4.xml><?xml version="1.0" encoding="utf-8"?>
<ds:datastoreItem xmlns:ds="http://schemas.openxmlformats.org/officeDocument/2006/customXml" ds:itemID="{4B6B6C7B-F617-4404-9052-DCAE2C5E984B}">
  <ds:schemaRefs/>
</ds:datastoreItem>
</file>

<file path=customXml/itemProps5.xml><?xml version="1.0" encoding="utf-8"?>
<ds:datastoreItem xmlns:ds="http://schemas.openxmlformats.org/officeDocument/2006/customXml" ds:itemID="{647E1E9D-76B5-404B-BDE6-9A3A52B4451F}">
  <ds:schemaRefs/>
</ds:datastoreItem>
</file>

<file path=customXml/itemProps6.xml><?xml version="1.0" encoding="utf-8"?>
<ds:datastoreItem xmlns:ds="http://schemas.openxmlformats.org/officeDocument/2006/customXml" ds:itemID="{5388D613-7AE1-4B9E-B3E8-37A73158DD02}">
  <ds:schemaRefs/>
</ds:datastoreItem>
</file>

<file path=customXml/itemProps7.xml><?xml version="1.0" encoding="utf-8"?>
<ds:datastoreItem xmlns:ds="http://schemas.openxmlformats.org/officeDocument/2006/customXml" ds:itemID="{AB7363B5-F9F8-4278-91A2-F0215911EF88}">
  <ds:schemaRefs/>
</ds:datastoreItem>
</file>

<file path=customXml/itemProps8.xml><?xml version="1.0" encoding="utf-8"?>
<ds:datastoreItem xmlns:ds="http://schemas.openxmlformats.org/officeDocument/2006/customXml" ds:itemID="{E1CD5B59-EAF8-42D4-B5B7-AA3B1F032B14}">
  <ds:schemaRefs/>
</ds:datastoreItem>
</file>

<file path=customXml/itemProps9.xml><?xml version="1.0" encoding="utf-8"?>
<ds:datastoreItem xmlns:ds="http://schemas.openxmlformats.org/officeDocument/2006/customXml" ds:itemID="{EB9C1E0A-9161-42C8-989E-10D733A01DB0}">
  <ds:schemaRefs>
    <ds:schemaRef ds:uri="http://schemas.microsoft.com/DataMashup"/>
  </ds:schemaRefs>
</ds:datastoreItem>
</file>

<file path=customXml/itemProps10.xml><?xml version="1.0" encoding="utf-8"?>
<ds:datastoreItem xmlns:ds="http://schemas.openxmlformats.org/officeDocument/2006/customXml" ds:itemID="{A896AE12-B239-474C-823E-866107643C15}">
  <ds:schemaRefs/>
</ds:datastoreItem>
</file>

<file path=customXml/itemProps11.xml><?xml version="1.0" encoding="utf-8"?>
<ds:datastoreItem xmlns:ds="http://schemas.openxmlformats.org/officeDocument/2006/customXml" ds:itemID="{92BE8AFF-3A8F-4F8B-AF23-7F18862BF618}">
  <ds:schemaRefs/>
</ds:datastoreItem>
</file>

<file path=customXml/itemProps12.xml><?xml version="1.0" encoding="utf-8"?>
<ds:datastoreItem xmlns:ds="http://schemas.openxmlformats.org/officeDocument/2006/customXml" ds:itemID="{F764C99A-FDBD-4D37-B11B-1DBA165AE50C}">
  <ds:schemaRefs/>
</ds:datastoreItem>
</file>

<file path=customXml/itemProps13.xml><?xml version="1.0" encoding="utf-8"?>
<ds:datastoreItem xmlns:ds="http://schemas.openxmlformats.org/officeDocument/2006/customXml" ds:itemID="{D399B0AF-5788-45AF-8A0E-8207E545AAA7}">
  <ds:schemaRefs/>
</ds:datastoreItem>
</file>

<file path=customXml/itemProps14.xml><?xml version="1.0" encoding="utf-8"?>
<ds:datastoreItem xmlns:ds="http://schemas.openxmlformats.org/officeDocument/2006/customXml" ds:itemID="{C1C721CF-29D1-442D-8512-CB15E4FFE8B8}">
  <ds:schemaRefs/>
</ds:datastoreItem>
</file>

<file path=customXml/itemProps15.xml><?xml version="1.0" encoding="utf-8"?>
<ds:datastoreItem xmlns:ds="http://schemas.openxmlformats.org/officeDocument/2006/customXml" ds:itemID="{8A6B680A-A104-4B31-B774-FF286F7487AC}">
  <ds:schemaRefs/>
</ds:datastoreItem>
</file>

<file path=customXml/itemProps16.xml><?xml version="1.0" encoding="utf-8"?>
<ds:datastoreItem xmlns:ds="http://schemas.openxmlformats.org/officeDocument/2006/customXml" ds:itemID="{7CE7D9D1-BE7E-4296-AE10-B51F0F08B939}">
  <ds:schemaRefs/>
</ds:datastoreItem>
</file>

<file path=customXml/itemProps17.xml><?xml version="1.0" encoding="utf-8"?>
<ds:datastoreItem xmlns:ds="http://schemas.openxmlformats.org/officeDocument/2006/customXml" ds:itemID="{8FDDA62F-C690-4536-ADAD-3390822D7C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cleaned customer data</vt:lpstr>
      <vt:lpstr>Product_Dim</vt:lpstr>
      <vt:lpstr>Store_Dim</vt:lpstr>
      <vt:lpstr>region vs store vs rev</vt:lpstr>
      <vt:lpstr>Sales_Fact</vt:lpstr>
      <vt:lpstr>GENDER VS LOYALTY LEVEL</vt:lpstr>
      <vt:lpstr>product vs dis vs quty</vt:lpstr>
      <vt:lpstr>STORE VS REV VS QUN</vt:lpstr>
      <vt:lpstr>REGION VS QT &amp; DIS</vt:lpstr>
      <vt:lpstr>REGION VS YEAR VS REV</vt:lpstr>
      <vt:lpstr>CATEGORY</vt:lpstr>
      <vt:lpstr>REGION</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pavithra nataraj</cp:lastModifiedBy>
  <dcterms:created xsi:type="dcterms:W3CDTF">2025-10-14T06:00:18Z</dcterms:created>
  <dcterms:modified xsi:type="dcterms:W3CDTF">2026-10-10T18:22:56Z</dcterms:modified>
</cp:coreProperties>
</file>