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10.xml" ContentType="application/vnd.ms-excel.controlproperties+xml"/>
  <Override PartName="/xl/ctrlProps/ctrlProps9.xml" ContentType="application/vnd.ms-excel.controlproperties+xml"/>
  <Override PartName="/xl/ctrlProps/ctrlProps18.xml" ContentType="application/vnd.ms-excel.controlproperties+xml"/>
  <Override PartName="/xl/ctrlProps/ctrlProps20.xml" ContentType="application/vnd.ms-excel.controlproperties+xml"/>
  <Override PartName="/xl/ctrlProps/ctrlProps8.xml" ContentType="application/vnd.ms-excel.controlproperties+xml"/>
  <Override PartName="/xl/ctrlProps/ctrlProps17.xml" ContentType="application/vnd.ms-excel.controlproperties+xml"/>
  <Override PartName="/xl/ctrlProps/ctrlProps19.xml" ContentType="application/vnd.ms-excel.controlproperties+xml"/>
  <Override PartName="/xl/ctrlProps/ctrlProps2.xml" ContentType="application/vnd.ms-excel.controlproperties+xml"/>
  <Override PartName="/xl/ctrlProps/ctrlProps11.xml" ContentType="application/vnd.ms-excel.controlproperties+xml"/>
  <Override PartName="/xl/ctrlProps/ctrlProps3.xml" ContentType="application/vnd.ms-excel.controlproperties+xml"/>
  <Override PartName="/xl/ctrlProps/ctrlProps12.xml" ContentType="application/vnd.ms-excel.controlproperties+xml"/>
  <Override PartName="/xl/ctrlProps/ctrlProps4.xml" ContentType="application/vnd.ms-excel.controlproperties+xml"/>
  <Override PartName="/xl/ctrlProps/ctrlProps13.xml" ContentType="application/vnd.ms-excel.controlproperties+xml"/>
  <Override PartName="/xl/ctrlProps/ctrlProps5.xml" ContentType="application/vnd.ms-excel.controlproperties+xml"/>
  <Override PartName="/xl/ctrlProps/ctrlProps14.xml" ContentType="application/vnd.ms-excel.controlproperties+xml"/>
  <Override PartName="/xl/ctrlProps/ctrlProps15.xml" ContentType="application/vnd.ms-excel.controlproperties+xml"/>
  <Override PartName="/xl/ctrlProps/ctrlProps6.xml" ContentType="application/vnd.ms-excel.controlproperties+xml"/>
  <Override PartName="/xl/ctrlProps/ctrlProps16.xml" ContentType="application/vnd.ms-excel.controlproperties+xml"/>
  <Override PartName="/xl/ctrlProps/ctrlProps7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eck List" sheetId="1" state="visible" r:id="rId3"/>
    <sheet name="Menaje y cocina" sheetId="2" state="visible" r:id="rId4"/>
    <sheet name="Locales" sheetId="3" state="visible" r:id="rId5"/>
    <sheet name="JDM" sheetId="4" state="visible" r:id="rId6"/>
    <sheet name="Hoja1" sheetId="5" state="visible" r:id="rId7"/>
    <sheet name="AMER-EXPR" sheetId="6" state="visible" r:id="rId8"/>
    <sheet name="CAPU-LATE-MOCH" sheetId="7" state="visible" r:id="rId9"/>
    <sheet name="CARA-CHOC" sheetId="8" state="visible" r:id="rId10"/>
    <sheet name="TÉ" sheetId="9" state="visible" r:id="rId11"/>
    <sheet name="TORTAS" sheetId="10" state="visible" r:id="rId12"/>
    <sheet name="MUFFINS" sheetId="11" state="visible" r:id="rId13"/>
    <sheet name="KUCH-PIE" sheetId="12" state="visible" r:id="rId14"/>
    <sheet name="CHEES" sheetId="13" state="visible" r:id="rId15"/>
    <sheet name="DONAS" sheetId="14" state="visible" r:id="rId16"/>
    <sheet name="TABLAS" sheetId="15" state="visible" r:id="rId17"/>
    <sheet name="SANDW" sheetId="16" state="visible" r:id="rId18"/>
    <sheet name="HAMB" sheetId="17" state="visible" r:id="rId19"/>
    <sheet name="BEBESTIBLES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<sst xmlns="http://schemas.openxmlformats.org/spreadsheetml/2006/main" count="904" uniqueCount="302">
  <si>
    <t xml:space="preserve">LISTADO MOBILIARIO</t>
  </si>
  <si>
    <t xml:space="preserve">GASTOS</t>
  </si>
  <si>
    <t xml:space="preserve">Cafetera</t>
  </si>
  <si>
    <t xml:space="preserve">Empresa en un día </t>
  </si>
  <si>
    <t xml:space="preserve">Taza Café - Te</t>
  </si>
  <si>
    <t xml:space="preserve">Carolina - Abogada (Asesoria Legal)</t>
  </si>
  <si>
    <t xml:space="preserve">Cucharas</t>
  </si>
  <si>
    <t xml:space="preserve">De donde sale el capital </t>
  </si>
  <si>
    <t xml:space="preserve">Tetera Individual</t>
  </si>
  <si>
    <t xml:space="preserve">Ambos como Representantes Legales </t>
  </si>
  <si>
    <t xml:space="preserve">Vitrina dulces</t>
  </si>
  <si>
    <t xml:space="preserve">Dirección, ni es necesaria por el </t>
  </si>
  <si>
    <t xml:space="preserve">Platos</t>
  </si>
  <si>
    <t xml:space="preserve">Numero de rol de la propiedad </t>
  </si>
  <si>
    <t xml:space="preserve">Servilletero</t>
  </si>
  <si>
    <t xml:space="preserve">Tablas de Picar</t>
  </si>
  <si>
    <t xml:space="preserve">Mesas</t>
  </si>
  <si>
    <t xml:space="preserve">Sillas</t>
  </si>
  <si>
    <t xml:space="preserve">Estantes Juegos</t>
  </si>
  <si>
    <t xml:space="preserve">Caja</t>
  </si>
  <si>
    <t xml:space="preserve">Uniformes</t>
  </si>
  <si>
    <t xml:space="preserve">Utiles de Aseo </t>
  </si>
  <si>
    <t xml:space="preserve">Congelador</t>
  </si>
  <si>
    <t xml:space="preserve">Refrigedor</t>
  </si>
  <si>
    <t xml:space="preserve">Tostadora</t>
  </si>
  <si>
    <t xml:space="preserve">Utensilios de Cocina</t>
  </si>
  <si>
    <t xml:space="preserve">Licuadora / Frapé</t>
  </si>
  <si>
    <t xml:space="preserve">TOTAL</t>
  </si>
  <si>
    <t xml:space="preserve">https://menajexpress.cl/productos-para-cafeteria/</t>
  </si>
  <si>
    <t xml:space="preserve">https://www.patronatopormayor.cl/hogar-por-mayor-chile/menaje-cocina/tazas-y-vasos.html</t>
  </si>
  <si>
    <t xml:space="preserve">https://faststore.cl/product?id=736&amp;k=tazas-y-tazones</t>
  </si>
  <si>
    <t xml:space="preserve">Esquina Av Italia c/ Sta. Isabel</t>
  </si>
  <si>
    <t xml:space="preserve">70m2 </t>
  </si>
  <si>
    <t xml:space="preserve">76uf</t>
  </si>
  <si>
    <t xml:space="preserve">15 dias gracia</t>
  </si>
  <si>
    <t xml:space="preserve">Jorge Pizarro</t>
  </si>
  <si>
    <t xml:space="preserve">Al Lado de Shivano</t>
  </si>
  <si>
    <t xml:space="preserve">Calle Merced s/ numero</t>
  </si>
  <si>
    <t xml:space="preserve">Monjitas </t>
  </si>
  <si>
    <t xml:space="preserve">mjureta.cl</t>
  </si>
  <si>
    <t xml:space="preserve">Merced centro</t>
  </si>
  <si>
    <t xml:space="preserve">info@propiedades.cl</t>
  </si>
  <si>
    <t xml:space="preserve">Patente</t>
  </si>
  <si>
    <t xml:space="preserve">Valor</t>
  </si>
  <si>
    <t xml:space="preserve">MT2</t>
  </si>
  <si>
    <t xml:space="preserve">Gracia</t>
  </si>
  <si>
    <t xml:space="preserve">Contacto</t>
  </si>
  <si>
    <t xml:space="preserve">Adicional</t>
  </si>
  <si>
    <t xml:space="preserve">Providencia c/ Cirujano Guzman</t>
  </si>
  <si>
    <t xml:space="preserve">Comercial tramitar</t>
  </si>
  <si>
    <t xml:space="preserve">Lo olvidé xd</t>
  </si>
  <si>
    <t xml:space="preserve">280mt</t>
  </si>
  <si>
    <t xml:space="preserve">1 mes</t>
  </si>
  <si>
    <t xml:space="preserve">Poliana </t>
  </si>
  <si>
    <t xml:space="preserve">2 pisos</t>
  </si>
  <si>
    <t xml:space="preserve">wsp</t>
  </si>
  <si>
    <t xml:space="preserve">Anteriormente era banco</t>
  </si>
  <si>
    <t xml:space="preserve">Calle Manuel Montt</t>
  </si>
  <si>
    <t xml:space="preserve">No se arrienda</t>
  </si>
  <si>
    <t xml:space="preserve">Calle Manuel Montt (Al lado de Teclados)</t>
  </si>
  <si>
    <t xml:space="preserve">260uf</t>
  </si>
  <si>
    <t xml:space="preserve">Edificio completo</t>
  </si>
  <si>
    <t xml:space="preserve">3 pisos</t>
  </si>
  <si>
    <t xml:space="preserve">Providencia c/ Antonio Ballet</t>
  </si>
  <si>
    <t xml:space="preserve">Ya fue arrendado en 6.900.000</t>
  </si>
  <si>
    <t xml:space="preserve">Frente al metro Pedro de Valdivia</t>
  </si>
  <si>
    <t xml:space="preserve">no responden</t>
  </si>
  <si>
    <t xml:space="preserve">N.º</t>
  </si>
  <si>
    <t xml:space="preserve">Nombre</t>
  </si>
  <si>
    <t xml:space="preserve">Jugadores</t>
  </si>
  <si>
    <t xml:space="preserve">Edad</t>
  </si>
  <si>
    <t xml:space="preserve">7 Wonder Duel Agora</t>
  </si>
  <si>
    <t xml:space="preserve">2</t>
  </si>
  <si>
    <t xml:space="preserve">10+</t>
  </si>
  <si>
    <t xml:space="preserve">7 Wonders Duel</t>
  </si>
  <si>
    <t xml:space="preserve">7 Wonders Duel Panteon</t>
  </si>
  <si>
    <t xml:space="preserve">Agricola Edición Aniversario</t>
  </si>
  <si>
    <t xml:space="preserve">1-4</t>
  </si>
  <si>
    <t xml:space="preserve">12+</t>
  </si>
  <si>
    <t xml:space="preserve">Anda a lavar</t>
  </si>
  <si>
    <t xml:space="preserve">2-8</t>
  </si>
  <si>
    <t xml:space="preserve">8+</t>
  </si>
  <si>
    <t xml:space="preserve">Arte Moderno</t>
  </si>
  <si>
    <t xml:space="preserve">3-5</t>
  </si>
  <si>
    <t xml:space="preserve">Azul Master Chocolatier</t>
  </si>
  <si>
    <t xml:space="preserve">2-4</t>
  </si>
  <si>
    <t xml:space="preserve">Beez</t>
  </si>
  <si>
    <t xml:space="preserve">Bohnanza</t>
  </si>
  <si>
    <t xml:space="preserve">Boon Lake</t>
  </si>
  <si>
    <t xml:space="preserve">14+</t>
  </si>
  <si>
    <t xml:space="preserve">Brain box Harry Potter</t>
  </si>
  <si>
    <t xml:space="preserve">1+</t>
  </si>
  <si>
    <t xml:space="preserve">Break the Code</t>
  </si>
  <si>
    <t xml:space="preserve">Bubble Stories</t>
  </si>
  <si>
    <t xml:space="preserve">1-2</t>
  </si>
  <si>
    <t xml:space="preserve">+4</t>
  </si>
  <si>
    <t xml:space="preserve">Carcassonne base</t>
  </si>
  <si>
    <t xml:space="preserve">2-5</t>
  </si>
  <si>
    <t xml:space="preserve">7+</t>
  </si>
  <si>
    <t xml:space="preserve">Carcassonne big box</t>
  </si>
  <si>
    <t xml:space="preserve">2-6</t>
  </si>
  <si>
    <t xml:space="preserve">Catan Edicion de Viaje</t>
  </si>
  <si>
    <t xml:space="preserve">Catan El Juego</t>
  </si>
  <si>
    <t xml:space="preserve">3-4</t>
  </si>
  <si>
    <t xml:space="preserve">Clue</t>
  </si>
  <si>
    <t xml:space="preserve">Codigo Secreto Duo </t>
  </si>
  <si>
    <t xml:space="preserve">11+</t>
  </si>
  <si>
    <t xml:space="preserve">Con eso no se jode</t>
  </si>
  <si>
    <t xml:space="preserve">3-10</t>
  </si>
  <si>
    <t xml:space="preserve">18+</t>
  </si>
  <si>
    <t xml:space="preserve">Corruptia segunda vuelta</t>
  </si>
  <si>
    <t xml:space="preserve">Cortex challenge</t>
  </si>
  <si>
    <t xml:space="preserve">6+</t>
  </si>
  <si>
    <t xml:space="preserve">Crop circle</t>
  </si>
  <si>
    <t xml:space="preserve">1-12</t>
  </si>
  <si>
    <t xml:space="preserve">Cthuthu Deadh May Die</t>
  </si>
  <si>
    <t xml:space="preserve">1-5</t>
  </si>
  <si>
    <t xml:space="preserve">Dixit Base</t>
  </si>
  <si>
    <t xml:space="preserve">3-8</t>
  </si>
  <si>
    <t xml:space="preserve">Dixit Daydreams</t>
  </si>
  <si>
    <t xml:space="preserve">Dobble Clasico</t>
  </si>
  <si>
    <t xml:space="preserve">Dobble Harry Potter</t>
  </si>
  <si>
    <t xml:space="preserve">Donde las papas queman</t>
  </si>
  <si>
    <t xml:space="preserve">El Dilema del Rey</t>
  </si>
  <si>
    <t xml:space="preserve">El Monstruo de Colores</t>
  </si>
  <si>
    <t xml:space="preserve">3+</t>
  </si>
  <si>
    <t xml:space="preserve">Ensalada de puntos </t>
  </si>
  <si>
    <t xml:space="preserve">Exploding Kittens</t>
  </si>
  <si>
    <t xml:space="preserve">Fantasma Blitz</t>
  </si>
  <si>
    <t xml:space="preserve">Fast food fear</t>
  </si>
  <si>
    <t xml:space="preserve">3-6</t>
  </si>
  <si>
    <t xml:space="preserve">Globe Twister</t>
  </si>
  <si>
    <t xml:space="preserve">Granjeros</t>
  </si>
  <si>
    <t xml:space="preserve">4-5</t>
  </si>
  <si>
    <t xml:space="preserve">Happy Little Dinosaurs</t>
  </si>
  <si>
    <t xml:space="preserve">Happy Little Dinosaurs Citas desastrosas</t>
  </si>
  <si>
    <t xml:space="preserve">Happy Little Dinosaurs Los Peligros de la pubertad</t>
  </si>
  <si>
    <t xml:space="preserve">Hogar dulce hogar o no </t>
  </si>
  <si>
    <t xml:space="preserve">Imploding Kittengs</t>
  </si>
  <si>
    <t xml:space="preserve">IQ Files pecados</t>
  </si>
  <si>
    <t xml:space="preserve">1-6</t>
  </si>
  <si>
    <t xml:space="preserve">Ishtar</t>
  </si>
  <si>
    <t xml:space="preserve">King of New York</t>
  </si>
  <si>
    <t xml:space="preserve">King of Tokio</t>
  </si>
  <si>
    <t xml:space="preserve">La Isla Prohibida</t>
  </si>
  <si>
    <t xml:space="preserve">Las Brujas de Cernegula</t>
  </si>
  <si>
    <t xml:space="preserve">+10</t>
  </si>
  <si>
    <t xml:space="preserve">Legado Perdido: El Grial Sagrado y el Baculo de Dragones</t>
  </si>
  <si>
    <t xml:space="preserve">Legado Perdido: La Espada Vorpal y el Chapitel de Electro</t>
  </si>
  <si>
    <t xml:space="preserve">Legado Perdido: La Nave y el Jardin Flotante</t>
  </si>
  <si>
    <t xml:space="preserve">Llama</t>
  </si>
  <si>
    <t xml:space="preserve">Los 7 odiosos</t>
  </si>
  <si>
    <t xml:space="preserve">Los Castillos de Borgoña</t>
  </si>
  <si>
    <t xml:space="preserve">Luna Capital</t>
  </si>
  <si>
    <t xml:space="preserve">Mada</t>
  </si>
  <si>
    <t xml:space="preserve">Mal trago</t>
  </si>
  <si>
    <t xml:space="preserve">4-10</t>
  </si>
  <si>
    <t xml:space="preserve">Mariposas</t>
  </si>
  <si>
    <t xml:space="preserve">Mazescape Ariadne</t>
  </si>
  <si>
    <t xml:space="preserve">1</t>
  </si>
  <si>
    <t xml:space="preserve">Mazescape Cryo-C</t>
  </si>
  <si>
    <t xml:space="preserve">Mazescape Kids Hypnos</t>
  </si>
  <si>
    <t xml:space="preserve">Mazescape Labyrinthos</t>
  </si>
  <si>
    <t xml:space="preserve">Messina 1347</t>
  </si>
  <si>
    <t xml:space="preserve">Mindbug</t>
  </si>
  <si>
    <t xml:space="preserve">Monkeelaus</t>
  </si>
  <si>
    <t xml:space="preserve">Monopoly Base</t>
  </si>
  <si>
    <t xml:space="preserve">Monopoly Mario Car</t>
  </si>
  <si>
    <t xml:space="preserve">My City</t>
  </si>
  <si>
    <t xml:space="preserve">Oso Park</t>
  </si>
  <si>
    <t xml:space="preserve">Pandemic</t>
  </si>
  <si>
    <t xml:space="preserve">Paris La Cité de la Lumiere</t>
  </si>
  <si>
    <t xml:space="preserve">Patchwork</t>
  </si>
  <si>
    <t xml:space="preserve">Patzcuaro</t>
  </si>
  <si>
    <t xml:space="preserve">Polilla tramposa</t>
  </si>
  <si>
    <t xml:space="preserve">Regicide</t>
  </si>
  <si>
    <t xml:space="preserve">Regine</t>
  </si>
  <si>
    <t xml:space="preserve">Revolucion 1828</t>
  </si>
  <si>
    <t xml:space="preserve">Sand</t>
  </si>
  <si>
    <t xml:space="preserve">Sanssouci</t>
  </si>
  <si>
    <t xml:space="preserve">Scout</t>
  </si>
  <si>
    <t xml:space="preserve">9+</t>
  </si>
  <si>
    <t xml:space="preserve">Scrabble</t>
  </si>
  <si>
    <t xml:space="preserve">Silk</t>
  </si>
  <si>
    <t xml:space="preserve">Simplicity</t>
  </si>
  <si>
    <t xml:space="preserve">Skull King</t>
  </si>
  <si>
    <t xml:space="preserve">Sonora</t>
  </si>
  <si>
    <t xml:space="preserve">Stranger Things Mundo del reves</t>
  </si>
  <si>
    <t xml:space="preserve">Sushi go</t>
  </si>
  <si>
    <t xml:space="preserve">Terraforming Mars</t>
  </si>
  <si>
    <t xml:space="preserve">The game</t>
  </si>
  <si>
    <t xml:space="preserve">The Island</t>
  </si>
  <si>
    <t xml:space="preserve">The mind</t>
  </si>
  <si>
    <t xml:space="preserve">The Red Cathedral</t>
  </si>
  <si>
    <t xml:space="preserve">3 Ring Circus</t>
  </si>
  <si>
    <t xml:space="preserve">Ticket to Ride Amsterdam</t>
  </si>
  <si>
    <t xml:space="preserve">Ticket to Ride Europa</t>
  </si>
  <si>
    <t xml:space="preserve">Time Line Eventos</t>
  </si>
  <si>
    <t xml:space="preserve">Tzolk'in</t>
  </si>
  <si>
    <t xml:space="preserve">13+</t>
  </si>
  <si>
    <t xml:space="preserve">Unlock scape adventures</t>
  </si>
  <si>
    <t xml:space="preserve">Veggies</t>
  </si>
  <si>
    <t xml:space="preserve">Virus 2</t>
  </si>
  <si>
    <t xml:space="preserve">Virus base</t>
  </si>
  <si>
    <t xml:space="preserve">Wingspan</t>
  </si>
  <si>
    <t xml:space="preserve">Winter 4 Temporada</t>
  </si>
  <si>
    <t xml:space="preserve">Winter Kingdom</t>
  </si>
  <si>
    <t xml:space="preserve">Wyrmspan</t>
  </si>
  <si>
    <t xml:space="preserve">Menú Cafeteria Tematica</t>
  </si>
  <si>
    <t xml:space="preserve">MOBILIARIO NECESARIO</t>
  </si>
  <si>
    <t xml:space="preserve">MOBILIARIO</t>
  </si>
  <si>
    <t xml:space="preserve">COSTO</t>
  </si>
  <si>
    <t xml:space="preserve">Cafeteria</t>
  </si>
  <si>
    <t xml:space="preserve">*</t>
  </si>
  <si>
    <r>
      <rPr>
        <b val="true"/>
        <sz val="12"/>
        <color rgb="FF1F1F1F"/>
        <rFont val="Arial"/>
        <family val="2"/>
        <charset val="1"/>
      </rPr>
      <t xml:space="preserve">Café</t>
    </r>
    <r>
      <rPr>
        <sz val="12"/>
        <color rgb="FF1F1F1F"/>
        <rFont val="Arial"/>
        <family val="2"/>
        <charset val="1"/>
      </rPr>
      <t xml:space="preserve"> Expreso.</t>
    </r>
  </si>
  <si>
    <t xml:space="preserve">Americano</t>
  </si>
  <si>
    <r>
      <rPr>
        <b val="true"/>
        <sz val="12"/>
        <color rgb="FF1F1F1F"/>
        <rFont val="Arial"/>
        <family val="2"/>
        <charset val="1"/>
      </rPr>
      <t xml:space="preserve">Café</t>
    </r>
    <r>
      <rPr>
        <sz val="12"/>
        <color rgb="FF1F1F1F"/>
        <rFont val="Arial"/>
        <family val="2"/>
        <charset val="1"/>
      </rPr>
      <t xml:space="preserve"> Cortado.</t>
    </r>
  </si>
  <si>
    <t xml:space="preserve">Cappuccino</t>
  </si>
  <si>
    <t xml:space="preserve">Capuchino.</t>
  </si>
  <si>
    <t xml:space="preserve">Latte Vainilla</t>
  </si>
  <si>
    <r>
      <rPr>
        <b val="true"/>
        <sz val="12"/>
        <color rgb="FF1F1F1F"/>
        <rFont val="Arial"/>
        <family val="2"/>
        <charset val="1"/>
      </rPr>
      <t xml:space="preserve">Café</t>
    </r>
    <r>
      <rPr>
        <sz val="12"/>
        <color rgb="FF1F1F1F"/>
        <rFont val="Arial"/>
        <family val="2"/>
        <charset val="1"/>
      </rPr>
      <t xml:space="preserve"> Latte.</t>
    </r>
  </si>
  <si>
    <t xml:space="preserve">Expresso</t>
  </si>
  <si>
    <t xml:space="preserve">Latte Macchiato.</t>
  </si>
  <si>
    <t xml:space="preserve">Caramel Macchiato</t>
  </si>
  <si>
    <r>
      <rPr>
        <b val="true"/>
        <sz val="12"/>
        <color rgb="FF1F1F1F"/>
        <rFont val="Arial"/>
        <family val="2"/>
        <charset val="1"/>
      </rPr>
      <t xml:space="preserve">Café</t>
    </r>
    <r>
      <rPr>
        <sz val="12"/>
        <color rgb="FF1F1F1F"/>
        <rFont val="Arial"/>
        <family val="2"/>
        <charset val="1"/>
      </rPr>
      <t xml:space="preserve"> Bombón.</t>
    </r>
  </si>
  <si>
    <t xml:space="preserve">Mocha</t>
  </si>
  <si>
    <t xml:space="preserve">Chocolate</t>
  </si>
  <si>
    <t xml:space="preserve">tamaños 30x25 40x25 70x25 100x25</t>
  </si>
  <si>
    <t xml:space="preserve">Té</t>
  </si>
  <si>
    <t xml:space="preserve">2g 3p</t>
  </si>
  <si>
    <t xml:space="preserve">Pasteleria</t>
  </si>
  <si>
    <t xml:space="preserve">Torta</t>
  </si>
  <si>
    <t xml:space="preserve">Queque</t>
  </si>
  <si>
    <t xml:space="preserve">Pie</t>
  </si>
  <si>
    <t xml:space="preserve">Kuchen</t>
  </si>
  <si>
    <t xml:space="preserve">Helado</t>
  </si>
  <si>
    <t xml:space="preserve">Tabla Dulce</t>
  </si>
  <si>
    <t xml:space="preserve">Salado</t>
  </si>
  <si>
    <t xml:space="preserve">Sandwich</t>
  </si>
  <si>
    <t xml:space="preserve">Tabla Salada</t>
  </si>
  <si>
    <t xml:space="preserve">Tabla Mixta</t>
  </si>
  <si>
    <t xml:space="preserve">Bebestibles</t>
  </si>
  <si>
    <t xml:space="preserve">Coca Cola</t>
  </si>
  <si>
    <t xml:space="preserve">CCU</t>
  </si>
  <si>
    <t xml:space="preserve">Energeticas</t>
  </si>
  <si>
    <t xml:space="preserve">Agua Mineral</t>
  </si>
  <si>
    <t xml:space="preserve">Jugos envasados</t>
  </si>
  <si>
    <t xml:space="preserve">Ingredientes</t>
  </si>
  <si>
    <t xml:space="preserve">Cantidad</t>
  </si>
  <si>
    <t xml:space="preserve">Und Medida</t>
  </si>
  <si>
    <t xml:space="preserve">P/C Presentación</t>
  </si>
  <si>
    <t xml:space="preserve">P/Compra</t>
  </si>
  <si>
    <t xml:space="preserve">P/Porción</t>
  </si>
  <si>
    <t xml:space="preserve">Capsula</t>
  </si>
  <si>
    <t xml:space="preserve">UND</t>
  </si>
  <si>
    <t xml:space="preserve">Azucar</t>
  </si>
  <si>
    <t xml:space="preserve">Endulzante</t>
  </si>
  <si>
    <t xml:space="preserve">OZ</t>
  </si>
  <si>
    <t xml:space="preserve">ML</t>
  </si>
  <si>
    <t xml:space="preserve">Resultado</t>
  </si>
  <si>
    <t xml:space="preserve">Vaso</t>
  </si>
  <si>
    <t xml:space="preserve">Tapa</t>
  </si>
  <si>
    <t xml:space="preserve">Revolvedor</t>
  </si>
  <si>
    <t xml:space="preserve">Descripción</t>
  </si>
  <si>
    <t xml:space="preserve">Coste x Mes</t>
  </si>
  <si>
    <t xml:space="preserve">DIAS DE TRABAJO</t>
  </si>
  <si>
    <t xml:space="preserve">COSTE POR DÍA</t>
  </si>
  <si>
    <t xml:space="preserve">Arriendo</t>
  </si>
  <si>
    <t xml:space="preserve">Sueldos</t>
  </si>
  <si>
    <t xml:space="preserve">Luz</t>
  </si>
  <si>
    <t xml:space="preserve">N° PROMEDIO DE CAFES QUE SE PUEDAN VENDER CADA DÍA</t>
  </si>
  <si>
    <t xml:space="preserve">Agua</t>
  </si>
  <si>
    <t xml:space="preserve">COSTES REST.</t>
  </si>
  <si>
    <t xml:space="preserve">PRECIO VENTA</t>
  </si>
  <si>
    <t xml:space="preserve">COSTO FAB.</t>
  </si>
  <si>
    <t xml:space="preserve">COSTO REST.</t>
  </si>
  <si>
    <t xml:space="preserve">PORCENTAJE </t>
  </si>
  <si>
    <t xml:space="preserve">PRECIO </t>
  </si>
  <si>
    <t xml:space="preserve">MARGEN DE GANANCIA</t>
  </si>
  <si>
    <t xml:space="preserve">Precio de Venta</t>
  </si>
  <si>
    <t xml:space="preserve">TE</t>
  </si>
  <si>
    <t xml:space="preserve">GR</t>
  </si>
  <si>
    <t xml:space="preserve">Servilleta</t>
  </si>
  <si>
    <t xml:space="preserve">Envase</t>
  </si>
  <si>
    <t xml:space="preserve">Muffin</t>
  </si>
  <si>
    <t xml:space="preserve">Kuchen - Pie</t>
  </si>
  <si>
    <t xml:space="preserve">Cheescake</t>
  </si>
  <si>
    <t xml:space="preserve">Donas</t>
  </si>
  <si>
    <t xml:space="preserve">Galletas</t>
  </si>
  <si>
    <t xml:space="preserve">Chispop</t>
  </si>
  <si>
    <t xml:space="preserve">mini donas</t>
  </si>
  <si>
    <t xml:space="preserve">mini brownies</t>
  </si>
  <si>
    <t xml:space="preserve">mini pie</t>
  </si>
  <si>
    <t xml:space="preserve">Hamburguesa</t>
  </si>
  <si>
    <t xml:space="preserve">Queso</t>
  </si>
  <si>
    <t xml:space="preserve">Bebida</t>
  </si>
  <si>
    <t xml:space="preserve">P/UNI</t>
  </si>
  <si>
    <t xml:space="preserve">MG GANANCIA</t>
  </si>
  <si>
    <t xml:space="preserve">PVP</t>
  </si>
  <si>
    <t xml:space="preserve">Coca Cola (Variedades)</t>
  </si>
  <si>
    <t xml:space="preserve">Jugos del Valle</t>
  </si>
  <si>
    <t xml:space="preserve">Bombillas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</si>
</sst>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 \$* #,##0_ ;_ \$* \-#,##0_ ;_ \$* \-_ ;_ @_ "/>
    <numFmt numFmtId="167" formatCode="dd/mmm"/>
    <numFmt numFmtId="168" formatCode="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2"/>
      <color rgb="FF1F1F1F"/>
      <name val="Arial"/>
      <family val="2"/>
      <charset val="1"/>
    </font>
    <font>
      <sz val="12"/>
      <color rgb="FF1F1F1F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"/>
        <bgColor rgb="FF99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urrency [0] 1" xfId="21"/>
    <cellStyle name="*unknown*" xfId="20" builtinId="8"/>
  </cellStyles>
  <dxfs count="1">
    <dxf>
      <font>
        <b val="1"/>
        <i val="0"/>
        <color rgb="FF385724"/>
      </font>
      <fill>
        <patternFill>
          <bgColor theme="9" tint="0.3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724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Check List!$A$14" lockText="1" noThreeD="1"/>
</file>

<file path=xl/ctrlProps/ctrlProps11.xml><?xml version="1.0" encoding="utf-8"?>
<formControlPr xmlns="http://schemas.microsoft.com/office/spreadsheetml/2009/9/main" objectType="CheckBox" autoLine="false" print="true" fmlaLink="Check List!$A$13" lockText="1" noThreeD="1"/>
</file>

<file path=xl/ctrlProps/ctrlProps12.xml><?xml version="1.0" encoding="utf-8"?>
<formControlPr xmlns="http://schemas.microsoft.com/office/spreadsheetml/2009/9/main" objectType="CheckBox" autoLine="false" print="true" fmlaLink="Check List!$A$15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heck List!$A$17" lockText="1" noThreeD="1"/>
</file>

<file path=xl/ctrlProps/ctrlProps14.xml><?xml version="1.0" encoding="utf-8"?>
<formControlPr xmlns="http://schemas.microsoft.com/office/spreadsheetml/2009/9/main" objectType="CheckBox" autoLine="false" print="true" fmlaLink="Check List!$A$16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heck List!$A$18" lockText="1" noThreeD="1"/>
</file>

<file path=xl/ctrlProps/ctrlProps16.xml><?xml version="1.0" encoding="utf-8"?>
<formControlPr xmlns="http://schemas.microsoft.com/office/spreadsheetml/2009/9/main" objectType="CheckBox" autoLine="false" print="true" fmlaLink="Check List!$A$20" lockText="1" noThreeD="1"/>
</file>

<file path=xl/ctrlProps/ctrlProps17.xml><?xml version="1.0" encoding="utf-8"?>
<formControlPr xmlns="http://schemas.microsoft.com/office/spreadsheetml/2009/9/main" objectType="CheckBox" autoLine="false" print="true" fmlaLink="Check List!$A$19" lockText="1" noThreeD="1"/>
</file>

<file path=xl/ctrlProps/ctrlProps18.xml><?xml version="1.0" encoding="utf-8"?>
<formControlPr xmlns="http://schemas.microsoft.com/office/spreadsheetml/2009/9/main" objectType="CheckBox" autoLine="false" print="true" fmlaLink="Check List!$A$6" lockText="1" noThreeD="1"/>
</file>

<file path=xl/ctrlProps/ctrlProps19.xml><?xml version="1.0" encoding="utf-8"?>
<formControlPr xmlns="http://schemas.microsoft.com/office/spreadsheetml/2009/9/main" objectType="CheckBox" autoLine="false" print="true" fmlaLink="Check List!$A$8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Check List!$A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heck List!$A$21" lockText="1" noThreeD="1"/>
</file>

<file path=xl/ctrlProps/ctrlProps3.xml><?xml version="1.0" encoding="utf-8"?>
<formControlPr xmlns="http://schemas.microsoft.com/office/spreadsheetml/2009/9/main" objectType="CheckBox" autoLine="false" print="true" fmlaLink="Check List!$A$5" lockText="1" noThreeD="1"/>
</file>

<file path=xl/ctrlProps/ctrlProps4.xml><?xml version="1.0" encoding="utf-8"?>
<formControlPr xmlns="http://schemas.microsoft.com/office/spreadsheetml/2009/9/main" objectType="CheckBox" autoLine="false" print="true" fmlaLink="Check List!$A$4" lockText="1" noThreeD="1"/>
</file>

<file path=xl/ctrlProps/ctrlProps5.xml><?xml version="1.0" encoding="utf-8"?>
<formControlPr xmlns="http://schemas.microsoft.com/office/spreadsheetml/2009/9/main" objectType="CheckBox" autoLine="false" print="true" fmlaLink="Check List!$A$7" lockText="1" noThreeD="1"/>
</file>

<file path=xl/ctrlProps/ctrlProps6.xml><?xml version="1.0" encoding="utf-8"?>
<formControlPr xmlns="http://schemas.microsoft.com/office/spreadsheetml/2009/9/main" objectType="CheckBox" autoLine="false" print="true" fmlaLink="Check List!$A$9" lockText="1" noThreeD="1"/>
</file>

<file path=xl/ctrlProps/ctrlProps7.xml><?xml version="1.0" encoding="utf-8"?>
<formControlPr xmlns="http://schemas.microsoft.com/office/spreadsheetml/2009/9/main" objectType="CheckBox" autoLine="false" print="true" fmlaLink="Check List!$A$11" lockText="1" noThreeD="1"/>
</file>

<file path=xl/ctrlProps/ctrlProps8.xml><?xml version="1.0" encoding="utf-8"?>
<formControlPr xmlns="http://schemas.microsoft.com/office/spreadsheetml/2009/9/main" objectType="CheckBox" autoLine="false" print="true" fmlaLink="Check List!$A$10" lockText="1" noThreeD="1"/>
</file>

<file path=xl/ctrlProps/ctrlProps9.xml><?xml version="1.0" encoding="utf-8"?>
<formControlPr xmlns="http://schemas.microsoft.com/office/spreadsheetml/2009/9/main" objectType="CheckBox" autoLine="false" print="true" fmlaLink="Check List!$A$12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</xdr:row>
          <xdr:rowOff>181080</xdr:rowOff>
        </xdr:from>
        <xdr:to>
          <xdr:col>2</xdr:col>
          <xdr:colOff>-342720</xdr:colOff>
          <xdr:row>2</xdr:row>
          <xdr:rowOff>200160</xdr:rowOff>
        </xdr:to>
        <xdr:sp>
          <xdr:nvSpPr>
            <xdr:cNvPr id="1001" name="Check Box 1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3</xdr:row>
          <xdr:rowOff>171360</xdr:rowOff>
        </xdr:from>
        <xdr:to>
          <xdr:col>2</xdr:col>
          <xdr:colOff>-342720</xdr:colOff>
          <xdr:row>4</xdr:row>
          <xdr:rowOff>171360</xdr:rowOff>
        </xdr:to>
        <xdr:sp>
          <xdr:nvSpPr>
            <xdr:cNvPr id="1002" name="Check Box 2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2</xdr:row>
          <xdr:rowOff>181080</xdr:rowOff>
        </xdr:from>
        <xdr:to>
          <xdr:col>2</xdr:col>
          <xdr:colOff>-342720</xdr:colOff>
          <xdr:row>3</xdr:row>
          <xdr:rowOff>181080</xdr:rowOff>
        </xdr:to>
        <xdr:sp>
          <xdr:nvSpPr>
            <xdr:cNvPr id="1003" name="Check Box 3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5</xdr:row>
          <xdr:rowOff>133200</xdr:rowOff>
        </xdr:from>
        <xdr:to>
          <xdr:col>2</xdr:col>
          <xdr:colOff>-342720</xdr:colOff>
          <xdr:row>6</xdr:row>
          <xdr:rowOff>142560</xdr:rowOff>
        </xdr:to>
        <xdr:sp>
          <xdr:nvSpPr>
            <xdr:cNvPr id="1004" name="Check Box 4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7</xdr:row>
          <xdr:rowOff>104760</xdr:rowOff>
        </xdr:from>
        <xdr:to>
          <xdr:col>2</xdr:col>
          <xdr:colOff>-342720</xdr:colOff>
          <xdr:row>8</xdr:row>
          <xdr:rowOff>104760</xdr:rowOff>
        </xdr:to>
        <xdr:sp>
          <xdr:nvSpPr>
            <xdr:cNvPr id="1005" name="Check Box 5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9</xdr:row>
          <xdr:rowOff>66600</xdr:rowOff>
        </xdr:from>
        <xdr:to>
          <xdr:col>2</xdr:col>
          <xdr:colOff>-342720</xdr:colOff>
          <xdr:row>10</xdr:row>
          <xdr:rowOff>66600</xdr:rowOff>
        </xdr:to>
        <xdr:sp>
          <xdr:nvSpPr>
            <xdr:cNvPr id="1006" name="Check Box 6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8</xdr:row>
          <xdr:rowOff>76320</xdr:rowOff>
        </xdr:from>
        <xdr:to>
          <xdr:col>2</xdr:col>
          <xdr:colOff>-342720</xdr:colOff>
          <xdr:row>9</xdr:row>
          <xdr:rowOff>76320</xdr:rowOff>
        </xdr:to>
        <xdr:sp>
          <xdr:nvSpPr>
            <xdr:cNvPr id="1007" name="Check Box 7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10</xdr:row>
          <xdr:rowOff>47520</xdr:rowOff>
        </xdr:from>
        <xdr:to>
          <xdr:col>2</xdr:col>
          <xdr:colOff>-342720</xdr:colOff>
          <xdr:row>11</xdr:row>
          <xdr:rowOff>47520</xdr:rowOff>
        </xdr:to>
        <xdr:sp>
          <xdr:nvSpPr>
            <xdr:cNvPr id="1008" name="Check Box 8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12</xdr:row>
          <xdr:rowOff>9360</xdr:rowOff>
        </xdr:from>
        <xdr:to>
          <xdr:col>2</xdr:col>
          <xdr:colOff>-342720</xdr:colOff>
          <xdr:row>13</xdr:row>
          <xdr:rowOff>9360</xdr:rowOff>
        </xdr:to>
        <xdr:sp>
          <xdr:nvSpPr>
            <xdr:cNvPr id="1009" name="Check Box 9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11</xdr:row>
          <xdr:rowOff>19080</xdr:rowOff>
        </xdr:from>
        <xdr:to>
          <xdr:col>2</xdr:col>
          <xdr:colOff>-342720</xdr:colOff>
          <xdr:row>12</xdr:row>
          <xdr:rowOff>19080</xdr:rowOff>
        </xdr:to>
        <xdr:sp>
          <xdr:nvSpPr>
            <xdr:cNvPr id="1010" name="Check Box 10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12</xdr:row>
          <xdr:rowOff>200160</xdr:rowOff>
        </xdr:from>
        <xdr:to>
          <xdr:col>2</xdr:col>
          <xdr:colOff>-342720</xdr:colOff>
          <xdr:row>13</xdr:row>
          <xdr:rowOff>200160</xdr:rowOff>
        </xdr:to>
        <xdr:sp>
          <xdr:nvSpPr>
            <xdr:cNvPr id="1011" name="Check Box 11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14</xdr:row>
          <xdr:rowOff>171360</xdr:rowOff>
        </xdr:from>
        <xdr:to>
          <xdr:col>2</xdr:col>
          <xdr:colOff>-342720</xdr:colOff>
          <xdr:row>15</xdr:row>
          <xdr:rowOff>171360</xdr:rowOff>
        </xdr:to>
        <xdr:sp>
          <xdr:nvSpPr>
            <xdr:cNvPr id="1012" name="Check Box 12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13</xdr:row>
          <xdr:rowOff>171360</xdr:rowOff>
        </xdr:from>
        <xdr:to>
          <xdr:col>2</xdr:col>
          <xdr:colOff>-342720</xdr:colOff>
          <xdr:row>14</xdr:row>
          <xdr:rowOff>180720</xdr:rowOff>
        </xdr:to>
        <xdr:sp>
          <xdr:nvSpPr>
            <xdr:cNvPr id="1013" name="Check Box 13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15</xdr:row>
          <xdr:rowOff>152280</xdr:rowOff>
        </xdr:from>
        <xdr:to>
          <xdr:col>2</xdr:col>
          <xdr:colOff>-342720</xdr:colOff>
          <xdr:row>16</xdr:row>
          <xdr:rowOff>152280</xdr:rowOff>
        </xdr:to>
        <xdr:sp>
          <xdr:nvSpPr>
            <xdr:cNvPr id="1014" name="Check Box 14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17</xdr:row>
          <xdr:rowOff>114120</xdr:rowOff>
        </xdr:from>
        <xdr:to>
          <xdr:col>2</xdr:col>
          <xdr:colOff>-342720</xdr:colOff>
          <xdr:row>18</xdr:row>
          <xdr:rowOff>114120</xdr:rowOff>
        </xdr:to>
        <xdr:sp>
          <xdr:nvSpPr>
            <xdr:cNvPr id="1015" name="Check Box 15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16</xdr:row>
          <xdr:rowOff>123840</xdr:rowOff>
        </xdr:from>
        <xdr:to>
          <xdr:col>2</xdr:col>
          <xdr:colOff>-342720</xdr:colOff>
          <xdr:row>17</xdr:row>
          <xdr:rowOff>123840</xdr:rowOff>
        </xdr:to>
        <xdr:sp>
          <xdr:nvSpPr>
            <xdr:cNvPr id="1016" name="Check Box 16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4</xdr:row>
          <xdr:rowOff>152280</xdr:rowOff>
        </xdr:from>
        <xdr:to>
          <xdr:col>2</xdr:col>
          <xdr:colOff>-342720</xdr:colOff>
          <xdr:row>5</xdr:row>
          <xdr:rowOff>152280</xdr:rowOff>
        </xdr:to>
        <xdr:sp>
          <xdr:nvSpPr>
            <xdr:cNvPr id="1017" name="Check Box 17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6</xdr:row>
          <xdr:rowOff>123840</xdr:rowOff>
        </xdr:from>
        <xdr:to>
          <xdr:col>2</xdr:col>
          <xdr:colOff>-342720</xdr:colOff>
          <xdr:row>7</xdr:row>
          <xdr:rowOff>123840</xdr:rowOff>
        </xdr:to>
        <xdr:sp>
          <xdr:nvSpPr>
            <xdr:cNvPr id="1018" name="Check Box 18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285840</xdr:colOff>
          <xdr:row>18</xdr:row>
          <xdr:rowOff>95400</xdr:rowOff>
        </xdr:from>
        <xdr:to>
          <xdr:col>2</xdr:col>
          <xdr:colOff>-342720</xdr:colOff>
          <xdr:row>19</xdr:row>
          <xdr:rowOff>95400</xdr:rowOff>
        </xdr:to>
        <xdr:sp>
          <xdr:nvSpPr>
            <xdr:cNvPr id="1019" name="Check Box 19" descr=" 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 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<Relationship Id="rId12" Type="http://schemas.openxmlformats.org/officeDocument/2006/relationships/ctrlProp" Target="../ctrlProps/ctrlProps11.xml"/><Relationship Id="rId13" Type="http://schemas.openxmlformats.org/officeDocument/2006/relationships/ctrlProp" Target="../ctrlProps/ctrlProps12.xml"/><Relationship Id="rId14" Type="http://schemas.openxmlformats.org/officeDocument/2006/relationships/ctrlProp" Target="../ctrlProps/ctrlProps13.xml"/><Relationship Id="rId15" Type="http://schemas.openxmlformats.org/officeDocument/2006/relationships/ctrlProp" Target="../ctrlProps/ctrlProps14.xml"/><Relationship Id="rId16" Type="http://schemas.openxmlformats.org/officeDocument/2006/relationships/ctrlProp" Target="../ctrlProps/ctrlProps15.xml"/><Relationship Id="rId17" Type="http://schemas.openxmlformats.org/officeDocument/2006/relationships/ctrlProp" Target="../ctrlProps/ctrlProps16.xml"/><Relationship Id="rId18" Type="http://schemas.openxmlformats.org/officeDocument/2006/relationships/ctrlProp" Target="../ctrlProps/ctrlProps17.xml"/><Relationship Id="rId19" Type="http://schemas.openxmlformats.org/officeDocument/2006/relationships/ctrlProp" Target="../ctrlProps/ctrlProps18.xml"/><Relationship Id="rId20" Type="http://schemas.openxmlformats.org/officeDocument/2006/relationships/ctrlProp" Target="../ctrlProps/ctrlProps19.xml"/><Relationship Id="rId21" Type="http://schemas.openxmlformats.org/officeDocument/2006/relationships/ctrlProp" Target="../ctrlProps/ctrlProps2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nfo@propiedades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E6" activeCellId="0" sqref="E6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.57"/>
    <col collapsed="false" customWidth="true" hidden="false" outlineLevel="0" max="3" min="3" style="2" width="19"/>
    <col collapsed="false" customWidth="true" hidden="false" outlineLevel="0" max="6" min="6" style="2" width="34.86"/>
  </cols>
  <sheetData>
    <row r="1" customFormat="false" ht="7.5" hidden="false" customHeight="true" outlineLevel="0" collapsed="false"/>
    <row r="2" customFormat="false" ht="15" hidden="false" customHeight="false" outlineLevel="0" collapsed="false">
      <c r="B2" s="3" t="s">
        <v>0</v>
      </c>
      <c r="C2" s="3"/>
      <c r="D2" s="4" t="s">
        <v>1</v>
      </c>
    </row>
    <row r="3" customFormat="false" ht="16.4" hidden="false" customHeight="false" outlineLevel="0" collapsed="false">
      <c r="A3" s="5" t="b">
        <f aca="false">TRUE()</f>
        <v>1</v>
      </c>
      <c r="B3" s="6"/>
      <c r="C3" s="7" t="s">
        <v>2</v>
      </c>
      <c r="D3" s="8" t="n">
        <v>299990</v>
      </c>
      <c r="F3" s="9" t="s">
        <v>3</v>
      </c>
    </row>
    <row r="4" customFormat="false" ht="16.4" hidden="false" customHeight="false" outlineLevel="0" collapsed="false">
      <c r="B4" s="10"/>
      <c r="C4" s="11" t="s">
        <v>4</v>
      </c>
      <c r="D4" s="12"/>
      <c r="F4" s="9" t="s">
        <v>5</v>
      </c>
    </row>
    <row r="5" customFormat="false" ht="16.4" hidden="false" customHeight="false" outlineLevel="0" collapsed="false">
      <c r="B5" s="10"/>
      <c r="C5" s="11" t="s">
        <v>6</v>
      </c>
      <c r="D5" s="12"/>
      <c r="F5" s="9" t="s">
        <v>7</v>
      </c>
    </row>
    <row r="6" customFormat="false" ht="16.4" hidden="false" customHeight="false" outlineLevel="0" collapsed="false">
      <c r="B6" s="10"/>
      <c r="C6" s="11" t="s">
        <v>8</v>
      </c>
      <c r="D6" s="12"/>
      <c r="F6" s="9" t="s">
        <v>9</v>
      </c>
    </row>
    <row r="7" customFormat="false" ht="16.4" hidden="false" customHeight="false" outlineLevel="0" collapsed="false">
      <c r="B7" s="10"/>
      <c r="C7" s="11" t="s">
        <v>10</v>
      </c>
      <c r="D7" s="12"/>
      <c r="F7" s="9" t="s">
        <v>11</v>
      </c>
    </row>
    <row r="8" customFormat="false" ht="16.4" hidden="false" customHeight="false" outlineLevel="0" collapsed="false">
      <c r="B8" s="10"/>
      <c r="C8" s="11" t="s">
        <v>12</v>
      </c>
      <c r="D8" s="12"/>
      <c r="F8" s="9" t="s">
        <v>13</v>
      </c>
    </row>
    <row r="9" customFormat="false" ht="16.4" hidden="false" customHeight="false" outlineLevel="0" collapsed="false">
      <c r="B9" s="10"/>
      <c r="C9" s="11" t="s">
        <v>14</v>
      </c>
      <c r="D9" s="12"/>
    </row>
    <row r="10" customFormat="false" ht="16.4" hidden="false" customHeight="false" outlineLevel="0" collapsed="false">
      <c r="B10" s="10"/>
      <c r="C10" s="11" t="s">
        <v>15</v>
      </c>
      <c r="D10" s="12"/>
    </row>
    <row r="11" customFormat="false" ht="16.4" hidden="false" customHeight="false" outlineLevel="0" collapsed="false">
      <c r="B11" s="10"/>
      <c r="C11" s="11" t="s">
        <v>16</v>
      </c>
      <c r="D11" s="12"/>
    </row>
    <row r="12" customFormat="false" ht="16.4" hidden="false" customHeight="false" outlineLevel="0" collapsed="false">
      <c r="B12" s="10"/>
      <c r="C12" s="11" t="s">
        <v>17</v>
      </c>
      <c r="D12" s="12"/>
    </row>
    <row r="13" customFormat="false" ht="16.4" hidden="false" customHeight="false" outlineLevel="0" collapsed="false">
      <c r="B13" s="10"/>
      <c r="C13" s="11" t="s">
        <v>18</v>
      </c>
      <c r="D13" s="12"/>
    </row>
    <row r="14" customFormat="false" ht="16.4" hidden="false" customHeight="false" outlineLevel="0" collapsed="false">
      <c r="A14" s="5" t="b">
        <f aca="false">FALSE()</f>
        <v>0</v>
      </c>
      <c r="B14" s="10"/>
      <c r="C14" s="11" t="s">
        <v>19</v>
      </c>
      <c r="D14" s="12"/>
    </row>
    <row r="15" customFormat="false" ht="16.4" hidden="false" customHeight="false" outlineLevel="0" collapsed="false">
      <c r="B15" s="10"/>
      <c r="C15" s="11" t="s">
        <v>20</v>
      </c>
      <c r="D15" s="12"/>
    </row>
    <row r="16" customFormat="false" ht="16.4" hidden="false" customHeight="false" outlineLevel="0" collapsed="false">
      <c r="B16" s="10"/>
      <c r="C16" s="11" t="s">
        <v>21</v>
      </c>
      <c r="D16" s="12"/>
    </row>
    <row r="17" customFormat="false" ht="16.4" hidden="false" customHeight="false" outlineLevel="0" collapsed="false">
      <c r="A17" s="5" t="b">
        <f aca="false">TRUE()</f>
        <v>1</v>
      </c>
      <c r="B17" s="10"/>
      <c r="C17" s="11" t="s">
        <v>22</v>
      </c>
      <c r="D17" s="12" t="n">
        <v>0</v>
      </c>
    </row>
    <row r="18" customFormat="false" ht="16.4" hidden="false" customHeight="false" outlineLevel="0" collapsed="false">
      <c r="A18" s="5" t="b">
        <f aca="false">TRUE()</f>
        <v>1</v>
      </c>
      <c r="B18" s="10"/>
      <c r="C18" s="11" t="s">
        <v>23</v>
      </c>
      <c r="D18" s="12" t="n">
        <v>0</v>
      </c>
    </row>
    <row r="19" customFormat="false" ht="16.4" hidden="false" customHeight="false" outlineLevel="0" collapsed="false">
      <c r="B19" s="10"/>
      <c r="C19" s="11" t="s">
        <v>24</v>
      </c>
      <c r="D19" s="12"/>
    </row>
    <row r="20" customFormat="false" ht="16.4" hidden="false" customHeight="false" outlineLevel="0" collapsed="false">
      <c r="B20" s="10"/>
      <c r="C20" s="11" t="s">
        <v>25</v>
      </c>
      <c r="D20" s="12"/>
    </row>
    <row r="21" customFormat="false" ht="16.4" hidden="false" customHeight="false" outlineLevel="0" collapsed="false">
      <c r="A21" s="5" t="b">
        <f aca="false">TRUE()</f>
        <v>1</v>
      </c>
      <c r="B21" s="10"/>
      <c r="C21" s="13" t="s">
        <v>26</v>
      </c>
      <c r="D21" s="14" t="n">
        <v>59990</v>
      </c>
    </row>
    <row r="22" customFormat="false" ht="16.4" hidden="false" customHeight="false" outlineLevel="0" collapsed="false">
      <c r="C22" s="15" t="s">
        <v>27</v>
      </c>
      <c r="D22" s="16" t="n">
        <f aca="false">SUM(D3:D21)</f>
        <v>359980</v>
      </c>
    </row>
  </sheetData>
  <mergeCells count="1">
    <mergeCell ref="B2:C2"/>
  </mergeCells>
  <conditionalFormatting sqref="B3:C20 C21:C22">
    <cfRule type="expression" priority="2" aboveAverage="0" equalAverage="0" bottom="0" percent="0" rank="0" text="" dxfId="0">
      <formula>$A3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 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285840</xdr:colOff>
                    <xdr:row>1</xdr:row>
                    <xdr:rowOff>181080</xdr:rowOff>
                  </from>
                  <to>
                    <xdr:col>2</xdr:col>
                    <xdr:colOff>-342720</xdr:colOff>
                    <xdr:row>2</xdr:row>
                    <xdr:rowOff>200160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 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285840</xdr:colOff>
                    <xdr:row>3</xdr:row>
                    <xdr:rowOff>171360</xdr:rowOff>
                  </from>
                  <to>
                    <xdr:col>2</xdr:col>
                    <xdr:colOff>-342720</xdr:colOff>
                    <xdr:row>4</xdr:row>
                    <xdr:rowOff>171360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 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285840</xdr:colOff>
                    <xdr:row>2</xdr:row>
                    <xdr:rowOff>181080</xdr:rowOff>
                  </from>
                  <to>
                    <xdr:col>2</xdr:col>
                    <xdr:colOff>-342720</xdr:colOff>
                    <xdr:row>3</xdr:row>
                    <xdr:rowOff>181080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 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285840</xdr:colOff>
                    <xdr:row>5</xdr:row>
                    <xdr:rowOff>133200</xdr:rowOff>
                  </from>
                  <to>
                    <xdr:col>2</xdr:col>
                    <xdr:colOff>-342720</xdr:colOff>
                    <xdr:row>6</xdr:row>
                    <xdr:rowOff>142560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 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285840</xdr:colOff>
                    <xdr:row>7</xdr:row>
                    <xdr:rowOff>104760</xdr:rowOff>
                  </from>
                  <to>
                    <xdr:col>2</xdr:col>
                    <xdr:colOff>-342720</xdr:colOff>
                    <xdr:row>8</xdr:row>
                    <xdr:rowOff>104760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 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285840</xdr:colOff>
                    <xdr:row>9</xdr:row>
                    <xdr:rowOff>66600</xdr:rowOff>
                  </from>
                  <to>
                    <xdr:col>2</xdr:col>
                    <xdr:colOff>-342720</xdr:colOff>
                    <xdr:row>10</xdr:row>
                    <xdr:rowOff>66600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 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285840</xdr:colOff>
                    <xdr:row>8</xdr:row>
                    <xdr:rowOff>76320</xdr:rowOff>
                  </from>
                  <to>
                    <xdr:col>2</xdr:col>
                    <xdr:colOff>-342720</xdr:colOff>
                    <xdr:row>9</xdr:row>
                    <xdr:rowOff>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 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285840</xdr:colOff>
                    <xdr:row>10</xdr:row>
                    <xdr:rowOff>47520</xdr:rowOff>
                  </from>
                  <to>
                    <xdr:col>2</xdr:col>
                    <xdr:colOff>-342720</xdr:colOff>
                    <xdr:row>11</xdr:row>
                    <xdr:rowOff>47520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 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285840</xdr:colOff>
                    <xdr:row>12</xdr:row>
                    <xdr:rowOff>9360</xdr:rowOff>
                  </from>
                  <to>
                    <xdr:col>2</xdr:col>
                    <xdr:colOff>-342720</xdr:colOff>
                    <xdr:row>13</xdr:row>
                    <xdr:rowOff>9360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 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285840</xdr:colOff>
                    <xdr:row>11</xdr:row>
                    <xdr:rowOff>19080</xdr:rowOff>
                  </from>
                  <to>
                    <xdr:col>2</xdr:col>
                    <xdr:colOff>-342720</xdr:colOff>
                    <xdr:row>12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 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285840</xdr:colOff>
                    <xdr:row>12</xdr:row>
                    <xdr:rowOff>200160</xdr:rowOff>
                  </from>
                  <to>
                    <xdr:col>2</xdr:col>
                    <xdr:colOff>-342720</xdr:colOff>
                    <xdr:row>13</xdr:row>
                    <xdr:rowOff>200160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 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285840</xdr:colOff>
                    <xdr:row>14</xdr:row>
                    <xdr:rowOff>171360</xdr:rowOff>
                  </from>
                  <to>
                    <xdr:col>2</xdr:col>
                    <xdr:colOff>-342720</xdr:colOff>
                    <xdr:row>15</xdr:row>
                    <xdr:rowOff>171360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 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285840</xdr:colOff>
                    <xdr:row>13</xdr:row>
                    <xdr:rowOff>171360</xdr:rowOff>
                  </from>
                  <to>
                    <xdr:col>2</xdr:col>
                    <xdr:colOff>-342720</xdr:colOff>
                    <xdr:row>14</xdr:row>
                    <xdr:rowOff>180720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 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285840</xdr:colOff>
                    <xdr:row>15</xdr:row>
                    <xdr:rowOff>152280</xdr:rowOff>
                  </from>
                  <to>
                    <xdr:col>2</xdr:col>
                    <xdr:colOff>-342720</xdr:colOff>
                    <xdr:row>16</xdr:row>
                    <xdr:rowOff>152280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 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285840</xdr:colOff>
                    <xdr:row>17</xdr:row>
                    <xdr:rowOff>114120</xdr:rowOff>
                  </from>
                  <to>
                    <xdr:col>2</xdr:col>
                    <xdr:colOff>-342720</xdr:colOff>
                    <xdr:row>18</xdr:row>
                    <xdr:rowOff>114120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 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285840</xdr:colOff>
                    <xdr:row>16</xdr:row>
                    <xdr:rowOff>123840</xdr:rowOff>
                  </from>
                  <to>
                    <xdr:col>2</xdr:col>
                    <xdr:colOff>-342720</xdr:colOff>
                    <xdr:row>17</xdr:row>
                    <xdr:rowOff>123840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 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285840</xdr:colOff>
                    <xdr:row>4</xdr:row>
                    <xdr:rowOff>152280</xdr:rowOff>
                  </from>
                  <to>
                    <xdr:col>2</xdr:col>
                    <xdr:colOff>-342720</xdr:colOff>
                    <xdr:row>5</xdr:row>
                    <xdr:rowOff>152280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 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285840</xdr:colOff>
                    <xdr:row>6</xdr:row>
                    <xdr:rowOff>123840</xdr:rowOff>
                  </from>
                  <to>
                    <xdr:col>2</xdr:col>
                    <xdr:colOff>-342720</xdr:colOff>
                    <xdr:row>7</xdr:row>
                    <xdr:rowOff>123840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 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285840</xdr:colOff>
                    <xdr:row>18</xdr:row>
                    <xdr:rowOff>95400</xdr:rowOff>
                  </from>
                  <to>
                    <xdr:col>2</xdr:col>
                    <xdr:colOff>-342720</xdr:colOff>
                    <xdr:row>19</xdr:row>
                    <xdr:rowOff>95400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G31" activeCellId="0" sqref="G31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231</v>
      </c>
      <c r="C4" s="10" t="n">
        <v>1</v>
      </c>
      <c r="D4" s="10" t="s">
        <v>254</v>
      </c>
      <c r="E4" s="10" t="n">
        <v>12</v>
      </c>
      <c r="F4" s="12" t="n">
        <v>13400</v>
      </c>
      <c r="G4" s="12" t="n">
        <f aca="false">+C4*F4/E4</f>
        <v>1116.66666666667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1209.32666666667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1209.32666666667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3962.798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17172.1246666667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2418.65333333333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F5" activeCellId="0" sqref="F5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284</v>
      </c>
      <c r="C4" s="10" t="n">
        <v>1</v>
      </c>
      <c r="D4" s="10" t="s">
        <v>254</v>
      </c>
      <c r="E4" s="10" t="n">
        <v>1</v>
      </c>
      <c r="F4" s="12" t="n">
        <v>580</v>
      </c>
      <c r="G4" s="12" t="n">
        <f aca="false">+C4*F4/E4</f>
        <v>580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672.66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672.66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3801.798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16474.458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1345.32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F5" activeCellId="0" sqref="F5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285</v>
      </c>
      <c r="C4" s="10" t="n">
        <v>1</v>
      </c>
      <c r="D4" s="10" t="s">
        <v>254</v>
      </c>
      <c r="E4" s="10" t="n">
        <v>4</v>
      </c>
      <c r="F4" s="12" t="n">
        <v>5034</v>
      </c>
      <c r="G4" s="12" t="n">
        <f aca="false">+C4*F4/E4</f>
        <v>1258.5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1351.16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1351.16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4005.348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17356.508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2702.32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F5" activeCellId="0" sqref="F5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286</v>
      </c>
      <c r="C4" s="10" t="n">
        <v>1</v>
      </c>
      <c r="D4" s="10" t="s">
        <v>254</v>
      </c>
      <c r="E4" s="10" t="n">
        <v>12</v>
      </c>
      <c r="F4" s="12" t="n">
        <v>6714</v>
      </c>
      <c r="G4" s="12" t="n">
        <f aca="false">+C4*F4/E4</f>
        <v>559.5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652.16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652.16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3795.648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16447.808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1304.32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I31" activeCellId="0" sqref="I31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287</v>
      </c>
      <c r="C4" s="10" t="n">
        <v>1</v>
      </c>
      <c r="D4" s="10" t="s">
        <v>254</v>
      </c>
      <c r="E4" s="10" t="n">
        <v>1</v>
      </c>
      <c r="F4" s="12" t="n">
        <v>412</v>
      </c>
      <c r="G4" s="12" t="n">
        <f aca="false">+C4*F4/E4</f>
        <v>412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504.66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504.66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3751.398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16256.058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1009.32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8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F35" activeCellId="0" sqref="F35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287</v>
      </c>
      <c r="C4" s="10" t="n">
        <v>1</v>
      </c>
      <c r="D4" s="10" t="s">
        <v>254</v>
      </c>
      <c r="E4" s="10" t="n">
        <v>1</v>
      </c>
      <c r="F4" s="12" t="n">
        <v>412</v>
      </c>
      <c r="G4" s="12" t="n">
        <f aca="false">+C4*F4/E4</f>
        <v>412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504.66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504.66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3751.398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16256.058</v>
      </c>
    </row>
    <row r="24" customFormat="false" ht="15" hidden="false" customHeight="false" outlineLevel="0" collapsed="false">
      <c r="I24" s="2" t="s">
        <v>288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  <c r="I25" s="9" t="s">
        <v>289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1009.32</v>
      </c>
      <c r="I26" s="9" t="s">
        <v>290</v>
      </c>
    </row>
    <row r="27" customFormat="false" ht="15" hidden="false" customHeight="false" outlineLevel="0" collapsed="false">
      <c r="I27" s="2" t="s">
        <v>291</v>
      </c>
    </row>
    <row r="28" customFormat="false" ht="15" hidden="false" customHeight="false" outlineLevel="0" collapsed="false">
      <c r="I28" s="2" t="s">
        <v>292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6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K33" activeCellId="0" sqref="K33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238</v>
      </c>
      <c r="C4" s="10" t="n">
        <v>1</v>
      </c>
      <c r="D4" s="10" t="s">
        <v>254</v>
      </c>
      <c r="E4" s="10" t="n">
        <v>1</v>
      </c>
      <c r="F4" s="12" t="n">
        <v>1641</v>
      </c>
      <c r="G4" s="12" t="n">
        <f aca="false">+C4*F4/E4</f>
        <v>1641</v>
      </c>
    </row>
    <row r="5" customFormat="false" ht="15" hidden="false" customHeight="false" outlineLevel="0" collapsed="false">
      <c r="B5" s="10" t="s">
        <v>282</v>
      </c>
      <c r="C5" s="10" t="n">
        <v>4</v>
      </c>
      <c r="D5" s="10" t="s">
        <v>254</v>
      </c>
      <c r="E5" s="10" t="n">
        <v>6000</v>
      </c>
      <c r="F5" s="12" t="n">
        <v>18990</v>
      </c>
      <c r="G5" s="12" t="n">
        <f aca="false">+C5*F5/E5</f>
        <v>12.66</v>
      </c>
    </row>
    <row r="6" customFormat="false" ht="15" hidden="false" customHeight="false" outlineLevel="0" collapsed="false">
      <c r="B6" s="10" t="s">
        <v>283</v>
      </c>
      <c r="C6" s="10" t="n">
        <v>1</v>
      </c>
      <c r="D6" s="10" t="s">
        <v>254</v>
      </c>
      <c r="E6" s="10" t="n">
        <v>1</v>
      </c>
      <c r="F6" s="12" t="n">
        <v>80</v>
      </c>
      <c r="G6" s="12" t="n">
        <f aca="false">+C6*F6/E6</f>
        <v>80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F7" s="28" t="s">
        <v>27</v>
      </c>
      <c r="G7" s="28" t="n">
        <f aca="false">SUM(G4:G6)</f>
        <v>1733.66</v>
      </c>
    </row>
    <row r="10" customFormat="false" ht="15" hidden="true" customHeight="false" outlineLevel="0" collapsed="false"/>
    <row r="11" customFormat="false" ht="15" hidden="true" customHeight="false" outlineLevel="0" collapsed="false">
      <c r="B11" s="27" t="s">
        <v>263</v>
      </c>
      <c r="C11" s="27" t="s">
        <v>264</v>
      </c>
      <c r="E11" s="29" t="s">
        <v>265</v>
      </c>
      <c r="F11" s="29" t="s">
        <v>266</v>
      </c>
    </row>
    <row r="12" customFormat="false" ht="15" hidden="true" customHeight="false" outlineLevel="0" collapsed="false">
      <c r="B12" s="10" t="s">
        <v>267</v>
      </c>
      <c r="C12" s="12" t="n">
        <v>600000</v>
      </c>
      <c r="E12" s="30" t="n">
        <v>30</v>
      </c>
      <c r="F12" s="31" t="n">
        <f aca="false">+C16/E12</f>
        <v>60000</v>
      </c>
    </row>
    <row r="13" customFormat="false" ht="15" hidden="true" customHeight="false" outlineLevel="0" collapsed="false">
      <c r="B13" s="10" t="s">
        <v>268</v>
      </c>
      <c r="C13" s="12" t="n">
        <v>1000000</v>
      </c>
    </row>
    <row r="14" customFormat="false" ht="15" hidden="true" customHeight="false" outlineLevel="0" collapsed="false">
      <c r="B14" s="10" t="s">
        <v>269</v>
      </c>
      <c r="C14" s="12" t="n">
        <v>100000</v>
      </c>
      <c r="E14" s="9" t="s">
        <v>270</v>
      </c>
      <c r="I14" s="2" t="n">
        <v>5</v>
      </c>
    </row>
    <row r="15" customFormat="false" ht="15" hidden="true" customHeight="false" outlineLevel="0" collapsed="false">
      <c r="B15" s="10" t="s">
        <v>271</v>
      </c>
      <c r="C15" s="12" t="n">
        <v>100000</v>
      </c>
    </row>
    <row r="16" customFormat="false" ht="15" hidden="true" customHeight="false" outlineLevel="0" collapsed="false">
      <c r="B16" s="27" t="s">
        <v>27</v>
      </c>
      <c r="C16" s="28" t="n">
        <f aca="false">SUM(C12:C15)</f>
        <v>1800000</v>
      </c>
      <c r="E16" s="9" t="s">
        <v>272</v>
      </c>
      <c r="F16" s="9" t="n">
        <f aca="false">+F12/I14</f>
        <v>12000</v>
      </c>
    </row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>
      <c r="B19" s="32" t="s">
        <v>273</v>
      </c>
      <c r="C19" s="32"/>
    </row>
    <row r="20" customFormat="false" ht="15" hidden="true" customHeight="false" outlineLevel="0" collapsed="false">
      <c r="B20" s="10" t="s">
        <v>274</v>
      </c>
      <c r="C20" s="12" t="n">
        <f aca="false">+G7</f>
        <v>1733.66</v>
      </c>
    </row>
    <row r="21" customFormat="false" ht="15" hidden="true" customHeight="false" outlineLevel="0" collapsed="false">
      <c r="B21" s="10" t="s">
        <v>275</v>
      </c>
      <c r="C21" s="12" t="n">
        <f aca="false">+F16</f>
        <v>12000</v>
      </c>
    </row>
    <row r="22" customFormat="false" ht="15" hidden="true" customHeight="false" outlineLevel="0" collapsed="false">
      <c r="B22" s="10" t="s">
        <v>276</v>
      </c>
      <c r="C22" s="12" t="n">
        <f aca="false">(C20+C21)*30%</f>
        <v>4120.098</v>
      </c>
    </row>
    <row r="23" customFormat="false" ht="15" hidden="true" customHeight="false" outlineLevel="0" collapsed="false">
      <c r="B23" s="27" t="s">
        <v>277</v>
      </c>
      <c r="C23" s="33" t="n">
        <f aca="false">SUM(C20:C22)</f>
        <v>17853.758</v>
      </c>
    </row>
    <row r="25" customFormat="false" ht="15" hidden="false" customHeight="false" outlineLevel="0" collapsed="false">
      <c r="B25" s="19" t="s">
        <v>278</v>
      </c>
      <c r="C25" s="19"/>
      <c r="E25" s="34" t="s">
        <v>279</v>
      </c>
    </row>
    <row r="26" customFormat="false" ht="15" hidden="false" customHeight="false" outlineLevel="0" collapsed="false">
      <c r="B26" s="35" t="n">
        <v>0.5</v>
      </c>
      <c r="C26" s="35"/>
      <c r="E26" s="21" t="n">
        <f aca="false">+G7/(1-B26)</f>
        <v>3467.32</v>
      </c>
    </row>
  </sheetData>
  <mergeCells count="3">
    <mergeCell ref="B19:C19"/>
    <mergeCell ref="B25:C25"/>
    <mergeCell ref="B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7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G33" activeCellId="0" sqref="G33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3.14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293</v>
      </c>
      <c r="C4" s="10" t="n">
        <v>1</v>
      </c>
      <c r="D4" s="10" t="s">
        <v>254</v>
      </c>
      <c r="E4" s="10" t="n">
        <v>1</v>
      </c>
      <c r="F4" s="12" t="n">
        <v>2234</v>
      </c>
      <c r="G4" s="12" t="n">
        <f aca="false">+C4*F4/E4</f>
        <v>2234</v>
      </c>
    </row>
    <row r="5" customFormat="false" ht="15" hidden="false" customHeight="false" outlineLevel="0" collapsed="false">
      <c r="B5" s="10" t="s">
        <v>294</v>
      </c>
      <c r="C5" s="10" t="n">
        <v>2</v>
      </c>
      <c r="D5" s="10" t="s">
        <v>254</v>
      </c>
      <c r="E5" s="10" t="n">
        <v>84</v>
      </c>
      <c r="F5" s="12" t="n">
        <v>16990</v>
      </c>
      <c r="G5" s="12" t="n">
        <f aca="false">+C5*F5/E5</f>
        <v>404.52380952381</v>
      </c>
    </row>
    <row r="6" customFormat="false" ht="15" hidden="false" customHeight="false" outlineLevel="0" collapsed="false">
      <c r="B6" s="10" t="s">
        <v>282</v>
      </c>
      <c r="C6" s="10" t="n">
        <v>4</v>
      </c>
      <c r="D6" s="10" t="s">
        <v>254</v>
      </c>
      <c r="E6" s="10" t="n">
        <v>6000</v>
      </c>
      <c r="F6" s="12" t="n">
        <v>18990</v>
      </c>
      <c r="G6" s="12" t="n">
        <f aca="false">+C6*F6/E6</f>
        <v>12.66</v>
      </c>
    </row>
    <row r="7" customFormat="false" ht="15" hidden="false" customHeight="false" outlineLevel="0" collapsed="false">
      <c r="B7" s="10" t="s">
        <v>283</v>
      </c>
      <c r="C7" s="10" t="n">
        <v>1</v>
      </c>
      <c r="D7" s="10" t="s">
        <v>254</v>
      </c>
      <c r="E7" s="10" t="n">
        <v>1</v>
      </c>
      <c r="F7" s="12" t="n">
        <v>80</v>
      </c>
      <c r="G7" s="12" t="n">
        <f aca="false">+C7*F7/E7</f>
        <v>80</v>
      </c>
      <c r="I7" s="10" t="s">
        <v>257</v>
      </c>
      <c r="J7" s="10" t="s">
        <v>258</v>
      </c>
      <c r="K7" s="10" t="s">
        <v>259</v>
      </c>
    </row>
    <row r="8" customFormat="false" ht="15" hidden="false" customHeight="false" outlineLevel="0" collapsed="false">
      <c r="F8" s="28" t="s">
        <v>27</v>
      </c>
      <c r="G8" s="28" t="n">
        <f aca="false">SUM(G4:G7)</f>
        <v>2731.18380952381</v>
      </c>
    </row>
    <row r="11" customFormat="false" ht="15" hidden="true" customHeight="false" outlineLevel="0" collapsed="false"/>
    <row r="12" customFormat="false" ht="15" hidden="true" customHeight="false" outlineLevel="0" collapsed="false">
      <c r="B12" s="27" t="s">
        <v>263</v>
      </c>
      <c r="C12" s="27" t="s">
        <v>264</v>
      </c>
      <c r="E12" s="29" t="s">
        <v>265</v>
      </c>
      <c r="F12" s="29" t="s">
        <v>266</v>
      </c>
    </row>
    <row r="13" customFormat="false" ht="15" hidden="true" customHeight="false" outlineLevel="0" collapsed="false">
      <c r="B13" s="10" t="s">
        <v>267</v>
      </c>
      <c r="C13" s="12" t="n">
        <v>600000</v>
      </c>
      <c r="E13" s="30" t="n">
        <v>30</v>
      </c>
      <c r="F13" s="31" t="n">
        <f aca="false">+C17/E13</f>
        <v>60000</v>
      </c>
    </row>
    <row r="14" customFormat="false" ht="15" hidden="true" customHeight="false" outlineLevel="0" collapsed="false">
      <c r="B14" s="10" t="s">
        <v>268</v>
      </c>
      <c r="C14" s="12" t="n">
        <v>1000000</v>
      </c>
    </row>
    <row r="15" customFormat="false" ht="15" hidden="true" customHeight="false" outlineLevel="0" collapsed="false">
      <c r="B15" s="10" t="s">
        <v>269</v>
      </c>
      <c r="C15" s="12" t="n">
        <v>100000</v>
      </c>
      <c r="E15" s="9" t="s">
        <v>270</v>
      </c>
      <c r="I15" s="2" t="n">
        <v>5</v>
      </c>
    </row>
    <row r="16" customFormat="false" ht="15" hidden="true" customHeight="false" outlineLevel="0" collapsed="false">
      <c r="B16" s="10" t="s">
        <v>271</v>
      </c>
      <c r="C16" s="12" t="n">
        <v>100000</v>
      </c>
    </row>
    <row r="17" customFormat="false" ht="15" hidden="true" customHeight="false" outlineLevel="0" collapsed="false">
      <c r="B17" s="27" t="s">
        <v>27</v>
      </c>
      <c r="C17" s="28" t="n">
        <f aca="false">SUM(C13:C16)</f>
        <v>1800000</v>
      </c>
      <c r="E17" s="9" t="s">
        <v>272</v>
      </c>
      <c r="F17" s="9" t="n">
        <f aca="false">+F13/I15</f>
        <v>12000</v>
      </c>
    </row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>
      <c r="B20" s="32" t="s">
        <v>273</v>
      </c>
      <c r="C20" s="32"/>
    </row>
    <row r="21" customFormat="false" ht="15" hidden="true" customHeight="false" outlineLevel="0" collapsed="false">
      <c r="B21" s="10" t="s">
        <v>274</v>
      </c>
      <c r="C21" s="12" t="n">
        <f aca="false">+G8</f>
        <v>2731.18380952381</v>
      </c>
    </row>
    <row r="22" customFormat="false" ht="15" hidden="true" customHeight="false" outlineLevel="0" collapsed="false">
      <c r="B22" s="10" t="s">
        <v>275</v>
      </c>
      <c r="C22" s="12" t="n">
        <f aca="false">+F17</f>
        <v>12000</v>
      </c>
    </row>
    <row r="23" customFormat="false" ht="15" hidden="true" customHeight="false" outlineLevel="0" collapsed="false">
      <c r="B23" s="10" t="s">
        <v>276</v>
      </c>
      <c r="C23" s="12" t="n">
        <f aca="false">(C21+C22)*30%</f>
        <v>4419.35514285714</v>
      </c>
    </row>
    <row r="24" customFormat="false" ht="15" hidden="true" customHeight="false" outlineLevel="0" collapsed="false">
      <c r="B24" s="27" t="s">
        <v>277</v>
      </c>
      <c r="C24" s="33" t="n">
        <f aca="false">SUM(C21:C23)</f>
        <v>19150.538952381</v>
      </c>
    </row>
    <row r="26" customFormat="false" ht="15" hidden="false" customHeight="false" outlineLevel="0" collapsed="false">
      <c r="B26" s="19" t="s">
        <v>278</v>
      </c>
      <c r="C26" s="19"/>
      <c r="E26" s="34" t="s">
        <v>279</v>
      </c>
    </row>
    <row r="27" customFormat="false" ht="15" hidden="false" customHeight="false" outlineLevel="0" collapsed="false">
      <c r="B27" s="35" t="n">
        <v>0.5</v>
      </c>
      <c r="C27" s="35"/>
      <c r="E27" s="21" t="n">
        <f aca="false">+G8/(1-B27)</f>
        <v>5462.36761904762</v>
      </c>
    </row>
  </sheetData>
  <mergeCells count="3">
    <mergeCell ref="B20:C20"/>
    <mergeCell ref="B26:C26"/>
    <mergeCell ref="B27:C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H9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I17" activeCellId="0" sqref="I17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21.57"/>
    <col collapsed="false" customWidth="true" hidden="false" outlineLevel="0" max="3" min="3" style="2" width="11.57"/>
    <col collapsed="false" customWidth="true" hidden="false" outlineLevel="0" max="4" min="4" style="2" width="16.29"/>
    <col collapsed="false" customWidth="true" hidden="false" outlineLevel="0" max="5" min="5" style="2" width="14.29"/>
    <col collapsed="false" customWidth="true" hidden="false" outlineLevel="0" max="6" min="6" style="2" width="9.71"/>
    <col collapsed="false" customWidth="true" hidden="false" outlineLevel="0" max="7" min="7" style="2" width="14.57"/>
  </cols>
  <sheetData>
    <row r="3" customFormat="false" ht="15" hidden="false" customHeight="false" outlineLevel="0" collapsed="false">
      <c r="B3" s="27" t="s">
        <v>295</v>
      </c>
      <c r="C3" s="27" t="s">
        <v>248</v>
      </c>
      <c r="D3" s="27" t="s">
        <v>250</v>
      </c>
      <c r="E3" s="27" t="s">
        <v>251</v>
      </c>
      <c r="F3" s="27" t="s">
        <v>296</v>
      </c>
      <c r="G3" s="27" t="s">
        <v>297</v>
      </c>
      <c r="H3" s="27" t="s">
        <v>298</v>
      </c>
    </row>
    <row r="4" customFormat="false" ht="15" hidden="false" customHeight="false" outlineLevel="0" collapsed="false">
      <c r="B4" s="10" t="s">
        <v>299</v>
      </c>
      <c r="C4" s="10" t="n">
        <v>1</v>
      </c>
      <c r="D4" s="10" t="n">
        <v>6</v>
      </c>
      <c r="E4" s="12" t="n">
        <v>3990</v>
      </c>
      <c r="F4" s="12" t="n">
        <f aca="false">+(C4*E4/D4)+$F$9</f>
        <v>684.96</v>
      </c>
      <c r="G4" s="10" t="n">
        <v>0.3</v>
      </c>
      <c r="H4" s="12" t="n">
        <f aca="false">+F4/(1-G4)</f>
        <v>978.514285714286</v>
      </c>
    </row>
    <row r="5" customFormat="false" ht="15" hidden="false" customHeight="false" outlineLevel="0" collapsed="false">
      <c r="B5" s="10" t="s">
        <v>244</v>
      </c>
      <c r="C5" s="10" t="n">
        <v>1</v>
      </c>
      <c r="D5" s="10" t="n">
        <v>6</v>
      </c>
      <c r="E5" s="12" t="n">
        <v>8489</v>
      </c>
      <c r="F5" s="12" t="n">
        <f aca="false">+(C5*E5/D5)+$F$9</f>
        <v>1434.79333333333</v>
      </c>
      <c r="G5" s="10" t="n">
        <v>0.3</v>
      </c>
      <c r="H5" s="12" t="n">
        <f aca="false">+F5/(1-G5)</f>
        <v>2049.70476190476</v>
      </c>
    </row>
    <row r="6" customFormat="false" ht="15" hidden="false" customHeight="false" outlineLevel="0" collapsed="false">
      <c r="B6" s="10" t="s">
        <v>245</v>
      </c>
      <c r="C6" s="10" t="n">
        <v>1</v>
      </c>
      <c r="D6" s="10" t="n">
        <v>12</v>
      </c>
      <c r="E6" s="12" t="n">
        <v>6190</v>
      </c>
      <c r="F6" s="12" t="n">
        <f aca="false">+(C6*E6/D6)+$F$9</f>
        <v>535.793333333333</v>
      </c>
      <c r="G6" s="10" t="n">
        <v>0.3</v>
      </c>
      <c r="H6" s="12" t="n">
        <f aca="false">+F6/(1-G6)</f>
        <v>765.419047619048</v>
      </c>
    </row>
    <row r="7" customFormat="false" ht="15" hidden="false" customHeight="false" outlineLevel="0" collapsed="false">
      <c r="B7" s="10" t="s">
        <v>300</v>
      </c>
      <c r="C7" s="10" t="n">
        <v>1</v>
      </c>
      <c r="D7" s="10" t="n">
        <v>6</v>
      </c>
      <c r="E7" s="12" t="n">
        <v>5490</v>
      </c>
      <c r="F7" s="12" t="n">
        <f aca="false">+(C7*E7/D7)+$F$9</f>
        <v>934.96</v>
      </c>
      <c r="G7" s="10" t="n">
        <v>0.3</v>
      </c>
      <c r="H7" s="12" t="n">
        <f aca="false">+F7/(1-G7)</f>
        <v>1335.65714285714</v>
      </c>
    </row>
    <row r="9" customFormat="false" ht="15" hidden="false" customHeight="false" outlineLevel="0" collapsed="false">
      <c r="B9" s="10" t="s">
        <v>301</v>
      </c>
      <c r="C9" s="10" t="n">
        <v>1</v>
      </c>
      <c r="D9" s="10" t="n">
        <v>250</v>
      </c>
      <c r="E9" s="12" t="n">
        <v>4990</v>
      </c>
      <c r="F9" s="10" t="n">
        <f aca="false">+C9*E9/D9</f>
        <v>19.96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B5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B8" activeCellId="0" sqref="B8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47"/>
  </cols>
  <sheetData>
    <row r="3" customFormat="false" ht="15" hidden="false" customHeight="false" outlineLevel="0" collapsed="false">
      <c r="B3" s="2" t="s">
        <v>28</v>
      </c>
    </row>
    <row r="4" customFormat="false" ht="15" hidden="false" customHeight="false" outlineLevel="0" collapsed="false">
      <c r="B4" s="2" t="s">
        <v>29</v>
      </c>
    </row>
    <row r="5" customFormat="false" ht="15" hidden="false" customHeight="false" outlineLevel="0" collapsed="false">
      <c r="B5" s="2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21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B21" activeCellId="0" sqref="B21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27.43"/>
    <col collapsed="false" customWidth="true" hidden="false" outlineLevel="0" max="3" min="3" style="2" width="12"/>
    <col collapsed="false" customWidth="true" hidden="false" outlineLevel="0" max="4" min="4" style="2" width="18.43"/>
  </cols>
  <sheetData>
    <row r="2" customFormat="false" ht="15" hidden="false" customHeight="false" outlineLevel="0" collapsed="false">
      <c r="B2" s="2" t="s">
        <v>31</v>
      </c>
      <c r="C2" s="2" t="n">
        <v>56979301757</v>
      </c>
      <c r="D2" s="2" t="s">
        <v>32</v>
      </c>
      <c r="E2" s="2" t="s">
        <v>33</v>
      </c>
      <c r="F2" s="2" t="s">
        <v>34</v>
      </c>
      <c r="G2" s="2" t="s">
        <v>35</v>
      </c>
    </row>
    <row r="3" customFormat="false" ht="15" hidden="false" customHeight="false" outlineLevel="0" collapsed="false">
      <c r="B3" s="2" t="s">
        <v>36</v>
      </c>
      <c r="C3" s="2" t="n">
        <v>56964905039</v>
      </c>
    </row>
    <row r="5" customFormat="false" ht="15" hidden="false" customHeight="false" outlineLevel="0" collapsed="false">
      <c r="B5" s="2" t="s">
        <v>37</v>
      </c>
      <c r="C5" s="2" t="n">
        <v>56954085206</v>
      </c>
      <c r="D5" s="2" t="n">
        <v>56968372974</v>
      </c>
    </row>
    <row r="6" customFormat="false" ht="15" hidden="false" customHeight="false" outlineLevel="0" collapsed="false">
      <c r="B6" s="2" t="s">
        <v>38</v>
      </c>
      <c r="C6" s="2" t="n">
        <v>222152626</v>
      </c>
      <c r="D6" s="2" t="s">
        <v>39</v>
      </c>
    </row>
    <row r="7" customFormat="false" ht="16.4" hidden="false" customHeight="false" outlineLevel="0" collapsed="false">
      <c r="B7" s="2" t="s">
        <v>40</v>
      </c>
      <c r="C7" s="2" t="n">
        <v>222409900</v>
      </c>
      <c r="D7" s="17" t="s">
        <v>41</v>
      </c>
    </row>
    <row r="9" customFormat="false" ht="15" hidden="false" customHeight="false" outlineLevel="0" collapsed="false">
      <c r="D9" s="2" t="s">
        <v>42</v>
      </c>
      <c r="E9" s="2" t="s">
        <v>43</v>
      </c>
      <c r="F9" s="2" t="s">
        <v>44</v>
      </c>
      <c r="G9" s="2" t="s">
        <v>45</v>
      </c>
      <c r="H9" s="2" t="s">
        <v>46</v>
      </c>
      <c r="I9" s="2" t="s">
        <v>47</v>
      </c>
    </row>
    <row r="10" customFormat="false" ht="15" hidden="false" customHeight="false" outlineLevel="0" collapsed="false">
      <c r="B10" s="2" t="s">
        <v>48</v>
      </c>
      <c r="C10" s="2" t="n">
        <v>56991004680</v>
      </c>
      <c r="D10" s="2" t="s">
        <v>49</v>
      </c>
      <c r="E10" s="2" t="s">
        <v>50</v>
      </c>
      <c r="F10" s="2" t="s">
        <v>51</v>
      </c>
      <c r="G10" s="2" t="s">
        <v>52</v>
      </c>
      <c r="H10" s="2" t="s">
        <v>53</v>
      </c>
      <c r="I10" s="2" t="s">
        <v>54</v>
      </c>
      <c r="J10" s="2" t="s">
        <v>55</v>
      </c>
      <c r="K10" s="2" t="s">
        <v>56</v>
      </c>
    </row>
    <row r="11" customFormat="false" ht="15" hidden="false" customHeight="false" outlineLevel="0" collapsed="false">
      <c r="C11" s="2" t="n">
        <v>56982280379</v>
      </c>
    </row>
    <row r="12" customFormat="false" ht="15" hidden="false" customHeight="false" outlineLevel="0" collapsed="false">
      <c r="C12" s="2" t="n">
        <v>995174623</v>
      </c>
    </row>
    <row r="14" customFormat="false" ht="15" hidden="false" customHeight="false" outlineLevel="0" collapsed="false">
      <c r="B14" s="2" t="s">
        <v>57</v>
      </c>
      <c r="C14" s="2" t="n">
        <v>56977111111</v>
      </c>
      <c r="D14" s="2" t="s">
        <v>58</v>
      </c>
    </row>
    <row r="16" customFormat="false" ht="15" hidden="false" customHeight="false" outlineLevel="0" collapsed="false">
      <c r="B16" s="2" t="s">
        <v>59</v>
      </c>
      <c r="C16" s="2" t="n">
        <v>996366529</v>
      </c>
      <c r="E16" s="2" t="s">
        <v>60</v>
      </c>
      <c r="I16" s="2" t="s">
        <v>61</v>
      </c>
      <c r="J16" s="2" t="s">
        <v>62</v>
      </c>
    </row>
    <row r="17" customFormat="false" ht="15" hidden="false" customHeight="false" outlineLevel="0" collapsed="false">
      <c r="C17" s="2" t="n">
        <v>56974104694</v>
      </c>
    </row>
    <row r="19" customFormat="false" ht="15" hidden="false" customHeight="false" outlineLevel="0" collapsed="false">
      <c r="B19" s="2" t="s">
        <v>63</v>
      </c>
      <c r="C19" s="2" t="n">
        <v>56982280379</v>
      </c>
      <c r="I19" s="2" t="s">
        <v>64</v>
      </c>
    </row>
    <row r="21" customFormat="false" ht="15" hidden="false" customHeight="false" outlineLevel="0" collapsed="false">
      <c r="B21" s="2" t="s">
        <v>65</v>
      </c>
      <c r="C21" s="2" t="n">
        <v>56977252357</v>
      </c>
      <c r="D21" s="2" t="s">
        <v>66</v>
      </c>
    </row>
  </sheetData>
  <hyperlinks>
    <hyperlink ref="D7" r:id="rId1" display="info@propiedades.c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6"/>
  <sheetViews>
    <sheetView showFormulas="false" showGridLines="true" showRowColHeaders="true" showZeros="true" rightToLeft="false" tabSelected="true" showOutlineSymbols="true" defaultGridColor="true" view="normal" topLeftCell="A1" colorId="64" zoomScale="103" zoomScaleNormal="103" zoomScalePageLayoutView="100" workbookViewId="0">
      <selection pane="topLeft" activeCell="A2" activeCellId="0" sqref="A2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45.71"/>
    <col collapsed="false" customWidth="true" hidden="false" outlineLevel="0" max="3" min="3" style="2" width="11.43"/>
    <col collapsed="false" customWidth="true" hidden="false" outlineLevel="0" max="4" min="4" style="2" width="25.3"/>
  </cols>
  <sheetData>
    <row r="1" customFormat="false" ht="15" hidden="false" customHeight="false" outlineLevel="0" collapsed="false">
      <c r="A1" s="2" t="s">
        <v>67</v>
      </c>
      <c r="B1" s="2" t="s">
        <v>68</v>
      </c>
      <c r="C1" s="2" t="s">
        <v>69</v>
      </c>
      <c r="D1" s="9" t="s">
        <v>70</v>
      </c>
    </row>
    <row r="2" customFormat="false" ht="15" hidden="false" customHeight="false" outlineLevel="0" collapsed="false">
      <c r="A2" s="2" t="n">
        <v>1</v>
      </c>
      <c r="B2" s="2" t="s">
        <v>71</v>
      </c>
      <c r="C2" s="2" t="s">
        <v>72</v>
      </c>
      <c r="D2" s="9" t="s">
        <v>73</v>
      </c>
    </row>
    <row r="3" customFormat="false" ht="15" hidden="false" customHeight="false" outlineLevel="0" collapsed="false">
      <c r="A3" s="2" t="n">
        <v>2</v>
      </c>
      <c r="B3" s="2" t="s">
        <v>74</v>
      </c>
      <c r="C3" s="2" t="s">
        <v>72</v>
      </c>
      <c r="D3" s="9" t="s">
        <v>73</v>
      </c>
    </row>
    <row r="4" customFormat="false" ht="15" hidden="false" customHeight="false" outlineLevel="0" collapsed="false">
      <c r="A4" s="2" t="n">
        <v>3</v>
      </c>
      <c r="B4" s="2" t="s">
        <v>75</v>
      </c>
      <c r="C4" s="2" t="s">
        <v>72</v>
      </c>
      <c r="D4" s="9" t="s">
        <v>73</v>
      </c>
    </row>
    <row r="5" customFormat="false" ht="15" hidden="false" customHeight="false" outlineLevel="0" collapsed="false">
      <c r="A5" s="2" t="n">
        <v>4</v>
      </c>
      <c r="B5" s="2" t="s">
        <v>76</v>
      </c>
      <c r="C5" s="2" t="s">
        <v>77</v>
      </c>
      <c r="D5" s="9" t="s">
        <v>78</v>
      </c>
    </row>
    <row r="6" customFormat="false" ht="15" hidden="false" customHeight="false" outlineLevel="0" collapsed="false">
      <c r="A6" s="2" t="n">
        <v>5</v>
      </c>
      <c r="B6" s="2" t="s">
        <v>79</v>
      </c>
      <c r="C6" s="18" t="s">
        <v>80</v>
      </c>
      <c r="D6" s="9" t="s">
        <v>81</v>
      </c>
    </row>
    <row r="7" customFormat="false" ht="15" hidden="false" customHeight="false" outlineLevel="0" collapsed="false">
      <c r="A7" s="2" t="n">
        <v>6</v>
      </c>
      <c r="B7" s="2" t="s">
        <v>82</v>
      </c>
      <c r="C7" s="2" t="s">
        <v>83</v>
      </c>
      <c r="D7" s="9" t="s">
        <v>73</v>
      </c>
    </row>
    <row r="8" customFormat="false" ht="15" hidden="false" customHeight="false" outlineLevel="0" collapsed="false">
      <c r="A8" s="2" t="n">
        <v>7</v>
      </c>
      <c r="B8" s="2" t="s">
        <v>84</v>
      </c>
      <c r="C8" s="2" t="s">
        <v>85</v>
      </c>
      <c r="D8" s="9" t="s">
        <v>81</v>
      </c>
    </row>
    <row r="9" customFormat="false" ht="15" hidden="false" customHeight="false" outlineLevel="0" collapsed="false">
      <c r="A9" s="2" t="n">
        <v>8</v>
      </c>
      <c r="B9" s="2" t="s">
        <v>86</v>
      </c>
      <c r="C9" s="2" t="s">
        <v>85</v>
      </c>
      <c r="D9" s="9" t="s">
        <v>81</v>
      </c>
    </row>
    <row r="10" customFormat="false" ht="15" hidden="false" customHeight="false" outlineLevel="0" collapsed="false">
      <c r="A10" s="2" t="n">
        <v>9</v>
      </c>
      <c r="B10" s="2" t="s">
        <v>87</v>
      </c>
      <c r="C10" s="2" t="s">
        <v>83</v>
      </c>
      <c r="D10" s="9" t="s">
        <v>73</v>
      </c>
    </row>
    <row r="11" customFormat="false" ht="15" hidden="false" customHeight="false" outlineLevel="0" collapsed="false">
      <c r="A11" s="2" t="n">
        <v>10</v>
      </c>
      <c r="B11" s="2" t="s">
        <v>88</v>
      </c>
      <c r="C11" s="2" t="s">
        <v>77</v>
      </c>
      <c r="D11" s="9" t="s">
        <v>89</v>
      </c>
    </row>
    <row r="12" customFormat="false" ht="15" hidden="false" customHeight="false" outlineLevel="0" collapsed="false">
      <c r="A12" s="2" t="n">
        <v>11</v>
      </c>
      <c r="B12" s="2" t="s">
        <v>90</v>
      </c>
      <c r="C12" s="2" t="s">
        <v>91</v>
      </c>
      <c r="D12" s="9" t="s">
        <v>81</v>
      </c>
    </row>
    <row r="13" customFormat="false" ht="15" hidden="false" customHeight="false" outlineLevel="0" collapsed="false">
      <c r="A13" s="2" t="n">
        <v>12</v>
      </c>
      <c r="B13" s="2" t="s">
        <v>92</v>
      </c>
      <c r="C13" s="2" t="s">
        <v>85</v>
      </c>
      <c r="D13" s="9" t="s">
        <v>73</v>
      </c>
    </row>
    <row r="14" customFormat="false" ht="15" hidden="false" customHeight="false" outlineLevel="0" collapsed="false">
      <c r="A14" s="2" t="n">
        <v>13</v>
      </c>
      <c r="B14" s="2" t="s">
        <v>93</v>
      </c>
      <c r="C14" s="2" t="s">
        <v>94</v>
      </c>
      <c r="D14" s="9" t="s">
        <v>95</v>
      </c>
    </row>
    <row r="15" customFormat="false" ht="15" hidden="false" customHeight="false" outlineLevel="0" collapsed="false">
      <c r="A15" s="2" t="n">
        <v>14</v>
      </c>
      <c r="B15" s="2" t="s">
        <v>96</v>
      </c>
      <c r="C15" s="2" t="s">
        <v>97</v>
      </c>
      <c r="D15" s="9" t="s">
        <v>98</v>
      </c>
    </row>
    <row r="16" customFormat="false" ht="15" hidden="false" customHeight="false" outlineLevel="0" collapsed="false">
      <c r="A16" s="2" t="n">
        <v>15</v>
      </c>
      <c r="B16" s="2" t="s">
        <v>99</v>
      </c>
      <c r="C16" s="2" t="s">
        <v>100</v>
      </c>
      <c r="D16" s="9" t="s">
        <v>98</v>
      </c>
    </row>
    <row r="17" customFormat="false" ht="15" hidden="false" customHeight="false" outlineLevel="0" collapsed="false">
      <c r="A17" s="2" t="n">
        <v>16</v>
      </c>
      <c r="B17" s="2" t="s">
        <v>101</v>
      </c>
      <c r="C17" s="2" t="s">
        <v>85</v>
      </c>
      <c r="D17" s="9" t="s">
        <v>73</v>
      </c>
    </row>
    <row r="18" customFormat="false" ht="15" hidden="false" customHeight="false" outlineLevel="0" collapsed="false">
      <c r="A18" s="2" t="n">
        <v>17</v>
      </c>
      <c r="B18" s="2" t="s">
        <v>102</v>
      </c>
      <c r="C18" s="2" t="s">
        <v>103</v>
      </c>
      <c r="D18" s="9" t="s">
        <v>73</v>
      </c>
    </row>
    <row r="19" customFormat="false" ht="15" hidden="false" customHeight="false" outlineLevel="0" collapsed="false">
      <c r="A19" s="2" t="n">
        <v>18</v>
      </c>
      <c r="B19" s="2" t="s">
        <v>104</v>
      </c>
      <c r="C19" s="2" t="s">
        <v>100</v>
      </c>
      <c r="D19" s="9" t="s">
        <v>81</v>
      </c>
    </row>
    <row r="20" customFormat="false" ht="15" hidden="false" customHeight="false" outlineLevel="0" collapsed="false">
      <c r="A20" s="2" t="n">
        <v>19</v>
      </c>
      <c r="B20" s="2" t="s">
        <v>105</v>
      </c>
      <c r="C20" s="2" t="s">
        <v>72</v>
      </c>
      <c r="D20" s="9" t="s">
        <v>106</v>
      </c>
    </row>
    <row r="21" customFormat="false" ht="15" hidden="false" customHeight="false" outlineLevel="0" collapsed="false">
      <c r="A21" s="2" t="n">
        <v>20</v>
      </c>
      <c r="B21" s="2" t="s">
        <v>107</v>
      </c>
      <c r="C21" s="2" t="s">
        <v>108</v>
      </c>
      <c r="D21" s="9" t="s">
        <v>109</v>
      </c>
    </row>
    <row r="22" customFormat="false" ht="15" hidden="false" customHeight="false" outlineLevel="0" collapsed="false">
      <c r="A22" s="2" t="n">
        <v>21</v>
      </c>
      <c r="B22" s="2" t="s">
        <v>110</v>
      </c>
      <c r="C22" s="2" t="s">
        <v>72</v>
      </c>
      <c r="D22" s="9" t="s">
        <v>89</v>
      </c>
    </row>
    <row r="23" customFormat="false" ht="15" hidden="false" customHeight="false" outlineLevel="0" collapsed="false">
      <c r="A23" s="2" t="n">
        <v>22</v>
      </c>
      <c r="B23" s="2" t="s">
        <v>111</v>
      </c>
      <c r="C23" s="2" t="s">
        <v>100</v>
      </c>
      <c r="D23" s="9" t="s">
        <v>112</v>
      </c>
    </row>
    <row r="24" customFormat="false" ht="15" hidden="false" customHeight="false" outlineLevel="0" collapsed="false">
      <c r="A24" s="2" t="n">
        <v>23</v>
      </c>
      <c r="B24" s="2" t="s">
        <v>113</v>
      </c>
      <c r="C24" s="2" t="s">
        <v>114</v>
      </c>
      <c r="D24" s="9" t="s">
        <v>81</v>
      </c>
    </row>
    <row r="25" customFormat="false" ht="15" hidden="false" customHeight="false" outlineLevel="0" collapsed="false">
      <c r="A25" s="2" t="n">
        <v>24</v>
      </c>
      <c r="B25" s="2" t="s">
        <v>115</v>
      </c>
      <c r="C25" s="2" t="s">
        <v>116</v>
      </c>
      <c r="D25" s="9" t="s">
        <v>89</v>
      </c>
    </row>
    <row r="26" customFormat="false" ht="15" hidden="false" customHeight="false" outlineLevel="0" collapsed="false">
      <c r="A26" s="2" t="n">
        <v>25</v>
      </c>
      <c r="B26" s="2" t="s">
        <v>117</v>
      </c>
      <c r="C26" s="2" t="s">
        <v>118</v>
      </c>
      <c r="D26" s="9" t="s">
        <v>81</v>
      </c>
    </row>
    <row r="27" customFormat="false" ht="15" hidden="false" customHeight="false" outlineLevel="0" collapsed="false">
      <c r="A27" s="2" t="n">
        <v>26</v>
      </c>
      <c r="B27" s="2" t="s">
        <v>119</v>
      </c>
      <c r="C27" s="2" t="s">
        <v>118</v>
      </c>
      <c r="D27" s="9" t="s">
        <v>81</v>
      </c>
    </row>
    <row r="28" customFormat="false" ht="15" hidden="false" customHeight="false" outlineLevel="0" collapsed="false">
      <c r="A28" s="2" t="n">
        <v>27</v>
      </c>
      <c r="B28" s="2" t="s">
        <v>120</v>
      </c>
      <c r="C28" s="2" t="s">
        <v>80</v>
      </c>
      <c r="D28" s="9" t="s">
        <v>98</v>
      </c>
    </row>
    <row r="29" customFormat="false" ht="15" hidden="false" customHeight="false" outlineLevel="0" collapsed="false">
      <c r="A29" s="2" t="n">
        <v>28</v>
      </c>
      <c r="B29" s="2" t="s">
        <v>121</v>
      </c>
      <c r="C29" s="2" t="s">
        <v>80</v>
      </c>
      <c r="D29" s="9" t="s">
        <v>98</v>
      </c>
    </row>
    <row r="30" customFormat="false" ht="15" hidden="false" customHeight="false" outlineLevel="0" collapsed="false">
      <c r="A30" s="2" t="n">
        <v>29</v>
      </c>
      <c r="B30" s="2" t="s">
        <v>122</v>
      </c>
      <c r="C30" s="2" t="s">
        <v>100</v>
      </c>
      <c r="D30" s="9" t="s">
        <v>81</v>
      </c>
    </row>
    <row r="31" customFormat="false" ht="15" hidden="false" customHeight="false" outlineLevel="0" collapsed="false">
      <c r="A31" s="2" t="n">
        <v>30</v>
      </c>
      <c r="B31" s="2" t="s">
        <v>123</v>
      </c>
      <c r="C31" s="2" t="s">
        <v>83</v>
      </c>
      <c r="D31" s="9" t="s">
        <v>89</v>
      </c>
    </row>
    <row r="32" customFormat="false" ht="15" hidden="false" customHeight="false" outlineLevel="0" collapsed="false">
      <c r="A32" s="2" t="n">
        <v>31</v>
      </c>
      <c r="B32" s="2" t="s">
        <v>124</v>
      </c>
      <c r="C32" s="2" t="s">
        <v>97</v>
      </c>
      <c r="D32" s="9" t="s">
        <v>125</v>
      </c>
    </row>
    <row r="33" customFormat="false" ht="15" hidden="false" customHeight="false" outlineLevel="0" collapsed="false">
      <c r="A33" s="2" t="n">
        <v>32</v>
      </c>
      <c r="B33" s="2" t="s">
        <v>126</v>
      </c>
      <c r="C33" s="2" t="s">
        <v>100</v>
      </c>
      <c r="D33" s="9" t="s">
        <v>81</v>
      </c>
    </row>
    <row r="34" customFormat="false" ht="15" hidden="false" customHeight="false" outlineLevel="0" collapsed="false">
      <c r="A34" s="2" t="n">
        <v>33</v>
      </c>
      <c r="B34" s="2" t="s">
        <v>127</v>
      </c>
      <c r="C34" s="2" t="s">
        <v>97</v>
      </c>
      <c r="D34" s="9" t="s">
        <v>98</v>
      </c>
    </row>
    <row r="35" customFormat="false" ht="15" hidden="false" customHeight="false" outlineLevel="0" collapsed="false">
      <c r="A35" s="2" t="n">
        <v>34</v>
      </c>
      <c r="B35" s="2" t="s">
        <v>128</v>
      </c>
      <c r="C35" s="2" t="s">
        <v>80</v>
      </c>
      <c r="D35" s="9" t="s">
        <v>81</v>
      </c>
    </row>
    <row r="36" customFormat="false" ht="15" hidden="false" customHeight="false" outlineLevel="0" collapsed="false">
      <c r="A36" s="2" t="n">
        <v>35</v>
      </c>
      <c r="B36" s="2" t="s">
        <v>129</v>
      </c>
      <c r="C36" s="2" t="s">
        <v>130</v>
      </c>
      <c r="D36" s="9" t="s">
        <v>81</v>
      </c>
    </row>
    <row r="37" customFormat="false" ht="15" hidden="false" customHeight="false" outlineLevel="0" collapsed="false">
      <c r="A37" s="2" t="n">
        <v>36</v>
      </c>
      <c r="B37" s="2" t="s">
        <v>131</v>
      </c>
      <c r="C37" s="2" t="s">
        <v>116</v>
      </c>
      <c r="D37" s="9" t="s">
        <v>81</v>
      </c>
    </row>
    <row r="38" customFormat="false" ht="15" hidden="false" customHeight="false" outlineLevel="0" collapsed="false">
      <c r="A38" s="2" t="n">
        <v>37</v>
      </c>
      <c r="B38" s="2" t="s">
        <v>132</v>
      </c>
      <c r="C38" s="2" t="s">
        <v>133</v>
      </c>
      <c r="D38" s="9" t="s">
        <v>78</v>
      </c>
    </row>
    <row r="39" customFormat="false" ht="15" hidden="false" customHeight="false" outlineLevel="0" collapsed="false">
      <c r="A39" s="2" t="n">
        <v>38</v>
      </c>
      <c r="B39" s="2" t="s">
        <v>134</v>
      </c>
      <c r="C39" s="2" t="s">
        <v>85</v>
      </c>
      <c r="D39" s="9" t="s">
        <v>81</v>
      </c>
    </row>
    <row r="40" customFormat="false" ht="15" hidden="false" customHeight="false" outlineLevel="0" collapsed="false">
      <c r="A40" s="2" t="n">
        <v>39</v>
      </c>
      <c r="B40" s="2" t="s">
        <v>135</v>
      </c>
      <c r="C40" s="2" t="s">
        <v>85</v>
      </c>
      <c r="D40" s="9" t="s">
        <v>81</v>
      </c>
    </row>
    <row r="41" customFormat="false" ht="15" hidden="false" customHeight="false" outlineLevel="0" collapsed="false">
      <c r="A41" s="2" t="n">
        <v>40</v>
      </c>
      <c r="B41" s="2" t="s">
        <v>136</v>
      </c>
      <c r="C41" s="2" t="s">
        <v>85</v>
      </c>
      <c r="D41" s="9" t="s">
        <v>81</v>
      </c>
    </row>
    <row r="42" customFormat="false" ht="15" hidden="false" customHeight="false" outlineLevel="0" collapsed="false">
      <c r="A42" s="2" t="n">
        <v>41</v>
      </c>
      <c r="B42" s="2" t="s">
        <v>137</v>
      </c>
      <c r="C42" s="2" t="s">
        <v>97</v>
      </c>
      <c r="D42" s="9" t="s">
        <v>81</v>
      </c>
    </row>
    <row r="43" customFormat="false" ht="15" hidden="false" customHeight="false" outlineLevel="0" collapsed="false">
      <c r="A43" s="2" t="n">
        <v>42</v>
      </c>
      <c r="B43" s="2" t="s">
        <v>138</v>
      </c>
      <c r="C43" s="2" t="s">
        <v>97</v>
      </c>
      <c r="D43" s="9" t="s">
        <v>98</v>
      </c>
    </row>
    <row r="44" customFormat="false" ht="15" hidden="false" customHeight="false" outlineLevel="0" collapsed="false">
      <c r="A44" s="2" t="n">
        <v>43</v>
      </c>
      <c r="B44" s="2" t="s">
        <v>139</v>
      </c>
      <c r="C44" s="2" t="s">
        <v>140</v>
      </c>
      <c r="D44" s="9" t="s">
        <v>89</v>
      </c>
    </row>
    <row r="45" customFormat="false" ht="15" hidden="false" customHeight="false" outlineLevel="0" collapsed="false">
      <c r="A45" s="2" t="n">
        <v>44</v>
      </c>
      <c r="B45" s="2" t="s">
        <v>141</v>
      </c>
      <c r="C45" s="2" t="s">
        <v>85</v>
      </c>
      <c r="D45" s="9" t="s">
        <v>89</v>
      </c>
    </row>
    <row r="46" customFormat="false" ht="15" hidden="false" customHeight="false" outlineLevel="0" collapsed="false">
      <c r="A46" s="2" t="n">
        <v>45</v>
      </c>
      <c r="B46" s="2" t="s">
        <v>142</v>
      </c>
      <c r="C46" s="2" t="s">
        <v>100</v>
      </c>
      <c r="D46" s="9" t="s">
        <v>73</v>
      </c>
    </row>
    <row r="47" customFormat="false" ht="15" hidden="false" customHeight="false" outlineLevel="0" collapsed="false">
      <c r="A47" s="2" t="n">
        <v>46</v>
      </c>
      <c r="B47" s="2" t="s">
        <v>143</v>
      </c>
      <c r="C47" s="2" t="s">
        <v>100</v>
      </c>
      <c r="D47" s="9" t="s">
        <v>73</v>
      </c>
    </row>
    <row r="48" customFormat="false" ht="15" hidden="false" customHeight="false" outlineLevel="0" collapsed="false">
      <c r="A48" s="2" t="n">
        <v>47</v>
      </c>
      <c r="B48" s="2" t="s">
        <v>144</v>
      </c>
      <c r="C48" s="2" t="s">
        <v>85</v>
      </c>
      <c r="D48" s="9" t="s">
        <v>73</v>
      </c>
    </row>
    <row r="49" customFormat="false" ht="15" hidden="false" customHeight="false" outlineLevel="0" collapsed="false">
      <c r="A49" s="2" t="n">
        <v>48</v>
      </c>
      <c r="B49" s="2" t="s">
        <v>145</v>
      </c>
      <c r="C49" s="2" t="s">
        <v>85</v>
      </c>
      <c r="D49" s="9" t="s">
        <v>146</v>
      </c>
    </row>
    <row r="50" customFormat="false" ht="15" hidden="false" customHeight="false" outlineLevel="0" collapsed="false">
      <c r="A50" s="2" t="n">
        <v>49</v>
      </c>
      <c r="B50" s="2" t="s">
        <v>147</v>
      </c>
      <c r="C50" s="2" t="s">
        <v>85</v>
      </c>
      <c r="D50" s="9" t="s">
        <v>146</v>
      </c>
    </row>
    <row r="51" customFormat="false" ht="15" hidden="false" customHeight="false" outlineLevel="0" collapsed="false">
      <c r="A51" s="2" t="n">
        <v>50</v>
      </c>
      <c r="B51" s="2" t="s">
        <v>148</v>
      </c>
      <c r="C51" s="2" t="s">
        <v>85</v>
      </c>
      <c r="D51" s="9" t="s">
        <v>146</v>
      </c>
    </row>
    <row r="52" customFormat="false" ht="15" hidden="false" customHeight="false" outlineLevel="0" collapsed="false">
      <c r="A52" s="2" t="n">
        <v>51</v>
      </c>
      <c r="B52" s="2" t="s">
        <v>149</v>
      </c>
      <c r="C52" s="2" t="s">
        <v>85</v>
      </c>
      <c r="D52" s="9" t="s">
        <v>146</v>
      </c>
    </row>
    <row r="53" customFormat="false" ht="15" hidden="false" customHeight="false" outlineLevel="0" collapsed="false">
      <c r="A53" s="2" t="n">
        <v>52</v>
      </c>
      <c r="B53" s="2" t="s">
        <v>150</v>
      </c>
      <c r="C53" s="2" t="s">
        <v>100</v>
      </c>
      <c r="D53" s="9" t="s">
        <v>81</v>
      </c>
    </row>
    <row r="54" customFormat="false" ht="15" hidden="false" customHeight="false" outlineLevel="0" collapsed="false">
      <c r="A54" s="2" t="n">
        <v>53</v>
      </c>
      <c r="B54" s="2" t="s">
        <v>151</v>
      </c>
      <c r="C54" s="2" t="s">
        <v>100</v>
      </c>
      <c r="D54" s="9" t="s">
        <v>81</v>
      </c>
    </row>
    <row r="55" customFormat="false" ht="15" hidden="false" customHeight="false" outlineLevel="0" collapsed="false">
      <c r="A55" s="2" t="n">
        <v>54</v>
      </c>
      <c r="B55" s="2" t="s">
        <v>152</v>
      </c>
      <c r="C55" s="2" t="s">
        <v>77</v>
      </c>
      <c r="D55" s="9" t="s">
        <v>78</v>
      </c>
    </row>
    <row r="56" customFormat="false" ht="15" hidden="false" customHeight="false" outlineLevel="0" collapsed="false">
      <c r="A56" s="2" t="n">
        <v>55</v>
      </c>
      <c r="B56" s="2" t="s">
        <v>153</v>
      </c>
      <c r="C56" s="2" t="s">
        <v>77</v>
      </c>
      <c r="D56" s="9" t="s">
        <v>81</v>
      </c>
    </row>
    <row r="57" customFormat="false" ht="15" hidden="false" customHeight="false" outlineLevel="0" collapsed="false">
      <c r="A57" s="2" t="n">
        <v>56</v>
      </c>
      <c r="B57" s="2" t="s">
        <v>154</v>
      </c>
      <c r="C57" s="2" t="s">
        <v>97</v>
      </c>
      <c r="D57" s="9" t="s">
        <v>112</v>
      </c>
    </row>
    <row r="58" customFormat="false" ht="15" hidden="false" customHeight="false" outlineLevel="0" collapsed="false">
      <c r="A58" s="2" t="n">
        <v>57</v>
      </c>
      <c r="B58" s="2" t="s">
        <v>155</v>
      </c>
      <c r="C58" s="2" t="s">
        <v>156</v>
      </c>
      <c r="D58" s="9" t="s">
        <v>81</v>
      </c>
    </row>
    <row r="59" customFormat="false" ht="15" hidden="false" customHeight="false" outlineLevel="0" collapsed="false">
      <c r="A59" s="2" t="n">
        <v>58</v>
      </c>
      <c r="B59" s="2" t="s">
        <v>157</v>
      </c>
      <c r="C59" s="2" t="s">
        <v>97</v>
      </c>
      <c r="D59" s="9" t="s">
        <v>89</v>
      </c>
    </row>
    <row r="60" customFormat="false" ht="15" hidden="false" customHeight="false" outlineLevel="0" collapsed="false">
      <c r="A60" s="2" t="n">
        <v>59</v>
      </c>
      <c r="B60" s="2" t="s">
        <v>158</v>
      </c>
      <c r="C60" s="2" t="s">
        <v>159</v>
      </c>
      <c r="D60" s="9" t="s">
        <v>81</v>
      </c>
    </row>
    <row r="61" customFormat="false" ht="15" hidden="false" customHeight="false" outlineLevel="0" collapsed="false">
      <c r="A61" s="2" t="n">
        <v>60</v>
      </c>
      <c r="B61" s="2" t="s">
        <v>160</v>
      </c>
      <c r="C61" s="2" t="s">
        <v>159</v>
      </c>
      <c r="D61" s="9" t="s">
        <v>81</v>
      </c>
    </row>
    <row r="62" customFormat="false" ht="15" hidden="false" customHeight="false" outlineLevel="0" collapsed="false">
      <c r="A62" s="2" t="n">
        <v>61</v>
      </c>
      <c r="B62" s="2" t="s">
        <v>161</v>
      </c>
      <c r="C62" s="2" t="s">
        <v>159</v>
      </c>
      <c r="D62" s="9" t="s">
        <v>81</v>
      </c>
    </row>
    <row r="63" customFormat="false" ht="15" hidden="false" customHeight="false" outlineLevel="0" collapsed="false">
      <c r="A63" s="2" t="n">
        <v>62</v>
      </c>
      <c r="B63" s="2" t="s">
        <v>162</v>
      </c>
      <c r="C63" s="2" t="s">
        <v>159</v>
      </c>
      <c r="D63" s="9" t="s">
        <v>81</v>
      </c>
    </row>
    <row r="64" customFormat="false" ht="15" hidden="false" customHeight="false" outlineLevel="0" collapsed="false">
      <c r="A64" s="2" t="n">
        <v>63</v>
      </c>
      <c r="B64" s="2" t="s">
        <v>163</v>
      </c>
      <c r="C64" s="2" t="s">
        <v>77</v>
      </c>
      <c r="D64" s="9" t="s">
        <v>78</v>
      </c>
    </row>
    <row r="65" customFormat="false" ht="15" hidden="false" customHeight="false" outlineLevel="0" collapsed="false">
      <c r="A65" s="2" t="n">
        <v>64</v>
      </c>
      <c r="B65" s="2" t="s">
        <v>164</v>
      </c>
      <c r="C65" s="2" t="s">
        <v>72</v>
      </c>
      <c r="D65" s="9" t="s">
        <v>81</v>
      </c>
    </row>
    <row r="66" customFormat="false" ht="15" hidden="false" customHeight="false" outlineLevel="0" collapsed="false">
      <c r="A66" s="2" t="n">
        <v>65</v>
      </c>
      <c r="B66" s="2" t="s">
        <v>165</v>
      </c>
      <c r="C66" s="2" t="s">
        <v>116</v>
      </c>
      <c r="D66" s="9" t="s">
        <v>81</v>
      </c>
    </row>
    <row r="67" customFormat="false" ht="15" hidden="false" customHeight="false" outlineLevel="0" collapsed="false">
      <c r="A67" s="2" t="n">
        <v>66</v>
      </c>
      <c r="B67" s="2" t="s">
        <v>166</v>
      </c>
      <c r="C67" s="2" t="s">
        <v>100</v>
      </c>
      <c r="D67" s="9" t="s">
        <v>81</v>
      </c>
    </row>
    <row r="68" customFormat="false" ht="15" hidden="false" customHeight="false" outlineLevel="0" collapsed="false">
      <c r="A68" s="2" t="n">
        <v>67</v>
      </c>
      <c r="B68" s="2" t="s">
        <v>167</v>
      </c>
      <c r="C68" s="2" t="s">
        <v>85</v>
      </c>
      <c r="D68" s="9" t="s">
        <v>81</v>
      </c>
    </row>
    <row r="69" customFormat="false" ht="15" hidden="false" customHeight="false" outlineLevel="0" collapsed="false">
      <c r="A69" s="2" t="n">
        <v>68</v>
      </c>
      <c r="B69" s="2" t="s">
        <v>168</v>
      </c>
      <c r="C69" s="2" t="s">
        <v>85</v>
      </c>
      <c r="D69" s="9" t="s">
        <v>73</v>
      </c>
    </row>
    <row r="70" customFormat="false" ht="15" hidden="false" customHeight="false" outlineLevel="0" collapsed="false">
      <c r="A70" s="2" t="n">
        <v>69</v>
      </c>
      <c r="B70" s="2" t="s">
        <v>169</v>
      </c>
      <c r="C70" s="2" t="s">
        <v>85</v>
      </c>
      <c r="D70" s="9" t="s">
        <v>81</v>
      </c>
    </row>
    <row r="71" customFormat="false" ht="15" hidden="false" customHeight="false" outlineLevel="0" collapsed="false">
      <c r="A71" s="2" t="n">
        <v>70</v>
      </c>
      <c r="B71" s="2" t="s">
        <v>170</v>
      </c>
      <c r="C71" s="2" t="s">
        <v>85</v>
      </c>
      <c r="D71" s="9" t="s">
        <v>81</v>
      </c>
    </row>
    <row r="72" customFormat="false" ht="15" hidden="false" customHeight="false" outlineLevel="0" collapsed="false">
      <c r="A72" s="2" t="n">
        <v>71</v>
      </c>
      <c r="B72" s="2" t="s">
        <v>171</v>
      </c>
      <c r="C72" s="2" t="s">
        <v>72</v>
      </c>
      <c r="D72" s="9" t="s">
        <v>81</v>
      </c>
    </row>
    <row r="73" customFormat="false" ht="15" hidden="false" customHeight="false" outlineLevel="0" collapsed="false">
      <c r="A73" s="2" t="n">
        <v>72</v>
      </c>
      <c r="B73" s="2" t="s">
        <v>172</v>
      </c>
      <c r="C73" s="2" t="s">
        <v>72</v>
      </c>
      <c r="D73" s="9" t="s">
        <v>81</v>
      </c>
    </row>
    <row r="74" customFormat="false" ht="15" hidden="false" customHeight="false" outlineLevel="0" collapsed="false">
      <c r="A74" s="2" t="n">
        <v>73</v>
      </c>
      <c r="B74" s="2" t="s">
        <v>173</v>
      </c>
      <c r="C74" s="2" t="s">
        <v>85</v>
      </c>
      <c r="D74" s="9" t="s">
        <v>81</v>
      </c>
    </row>
    <row r="75" customFormat="false" ht="15" hidden="false" customHeight="false" outlineLevel="0" collapsed="false">
      <c r="A75" s="2" t="n">
        <v>74</v>
      </c>
      <c r="B75" s="2" t="s">
        <v>174</v>
      </c>
      <c r="C75" s="2" t="s">
        <v>83</v>
      </c>
      <c r="D75" s="9" t="s">
        <v>98</v>
      </c>
    </row>
    <row r="76" customFormat="false" ht="15" hidden="false" customHeight="false" outlineLevel="0" collapsed="false">
      <c r="A76" s="2" t="n">
        <v>75</v>
      </c>
      <c r="B76" s="2" t="s">
        <v>175</v>
      </c>
      <c r="C76" s="2" t="s">
        <v>77</v>
      </c>
      <c r="D76" s="9" t="s">
        <v>73</v>
      </c>
    </row>
    <row r="77" customFormat="false" ht="15" hidden="false" customHeight="false" outlineLevel="0" collapsed="false">
      <c r="A77" s="2" t="n">
        <v>76</v>
      </c>
      <c r="B77" s="2" t="s">
        <v>176</v>
      </c>
      <c r="C77" s="2" t="s">
        <v>85</v>
      </c>
      <c r="D77" s="9" t="s">
        <v>73</v>
      </c>
    </row>
    <row r="78" customFormat="false" ht="15" hidden="false" customHeight="false" outlineLevel="0" collapsed="false">
      <c r="A78" s="2" t="n">
        <v>77</v>
      </c>
      <c r="B78" s="2" t="s">
        <v>177</v>
      </c>
      <c r="C78" s="2" t="s">
        <v>72</v>
      </c>
      <c r="D78" s="9" t="s">
        <v>78</v>
      </c>
    </row>
    <row r="79" customFormat="false" ht="15" hidden="false" customHeight="false" outlineLevel="0" collapsed="false">
      <c r="A79" s="2" t="n">
        <v>78</v>
      </c>
      <c r="B79" s="2" t="s">
        <v>178</v>
      </c>
      <c r="C79" s="2" t="s">
        <v>77</v>
      </c>
      <c r="D79" s="9" t="s">
        <v>89</v>
      </c>
    </row>
    <row r="80" customFormat="false" ht="15" hidden="false" customHeight="false" outlineLevel="0" collapsed="false">
      <c r="A80" s="2" t="n">
        <v>79</v>
      </c>
      <c r="B80" s="2" t="s">
        <v>179</v>
      </c>
      <c r="C80" s="2" t="s">
        <v>85</v>
      </c>
      <c r="D80" s="9" t="s">
        <v>81</v>
      </c>
    </row>
    <row r="81" customFormat="false" ht="15" hidden="false" customHeight="false" outlineLevel="0" collapsed="false">
      <c r="A81" s="2" t="n">
        <v>80</v>
      </c>
      <c r="B81" s="2" t="s">
        <v>180</v>
      </c>
      <c r="C81" s="2" t="s">
        <v>97</v>
      </c>
      <c r="D81" s="9" t="s">
        <v>181</v>
      </c>
    </row>
    <row r="82" customFormat="false" ht="15" hidden="false" customHeight="false" outlineLevel="0" collapsed="false">
      <c r="A82" s="2" t="n">
        <v>81</v>
      </c>
      <c r="B82" s="2" t="s">
        <v>182</v>
      </c>
      <c r="C82" s="2" t="s">
        <v>85</v>
      </c>
      <c r="D82" s="9" t="s">
        <v>78</v>
      </c>
    </row>
    <row r="83" customFormat="false" ht="15" hidden="false" customHeight="false" outlineLevel="0" collapsed="false">
      <c r="A83" s="2" t="n">
        <v>82</v>
      </c>
      <c r="B83" s="2" t="s">
        <v>183</v>
      </c>
      <c r="C83" s="2" t="s">
        <v>85</v>
      </c>
      <c r="D83" s="9" t="s">
        <v>73</v>
      </c>
    </row>
    <row r="84" customFormat="false" ht="15" hidden="false" customHeight="false" outlineLevel="0" collapsed="false">
      <c r="A84" s="2" t="n">
        <v>83</v>
      </c>
      <c r="B84" s="2" t="s">
        <v>184</v>
      </c>
      <c r="C84" s="2" t="s">
        <v>100</v>
      </c>
      <c r="D84" s="9" t="s">
        <v>73</v>
      </c>
    </row>
    <row r="85" customFormat="false" ht="15" hidden="false" customHeight="false" outlineLevel="0" collapsed="false">
      <c r="A85" s="2" t="n">
        <v>84</v>
      </c>
      <c r="B85" s="2" t="s">
        <v>185</v>
      </c>
      <c r="C85" s="2" t="s">
        <v>80</v>
      </c>
      <c r="D85" s="9" t="s">
        <v>81</v>
      </c>
    </row>
    <row r="86" customFormat="false" ht="15" hidden="false" customHeight="false" outlineLevel="0" collapsed="false">
      <c r="A86" s="2" t="n">
        <v>85</v>
      </c>
      <c r="B86" s="2" t="s">
        <v>186</v>
      </c>
      <c r="C86" s="2" t="s">
        <v>77</v>
      </c>
      <c r="D86" s="9" t="s">
        <v>73</v>
      </c>
    </row>
    <row r="87" customFormat="false" ht="15" hidden="false" customHeight="false" outlineLevel="0" collapsed="false">
      <c r="A87" s="2" t="n">
        <v>86</v>
      </c>
      <c r="B87" s="2" t="s">
        <v>187</v>
      </c>
      <c r="C87" s="2" t="s">
        <v>85</v>
      </c>
      <c r="D87" s="9" t="s">
        <v>78</v>
      </c>
    </row>
    <row r="88" customFormat="false" ht="15" hidden="false" customHeight="false" outlineLevel="0" collapsed="false">
      <c r="A88" s="2" t="n">
        <v>87</v>
      </c>
      <c r="B88" s="2" t="s">
        <v>188</v>
      </c>
      <c r="C88" s="2" t="s">
        <v>97</v>
      </c>
      <c r="D88" s="9" t="s">
        <v>81</v>
      </c>
    </row>
    <row r="89" customFormat="false" ht="15" hidden="false" customHeight="false" outlineLevel="0" collapsed="false">
      <c r="A89" s="2" t="n">
        <v>88</v>
      </c>
      <c r="B89" s="2" t="s">
        <v>189</v>
      </c>
      <c r="C89" s="2" t="s">
        <v>116</v>
      </c>
      <c r="D89" s="9" t="s">
        <v>78</v>
      </c>
    </row>
    <row r="90" customFormat="false" ht="15" hidden="false" customHeight="false" outlineLevel="0" collapsed="false">
      <c r="A90" s="2" t="n">
        <v>89</v>
      </c>
      <c r="B90" s="2" t="s">
        <v>190</v>
      </c>
      <c r="C90" s="2" t="s">
        <v>116</v>
      </c>
      <c r="D90" s="9" t="s">
        <v>81</v>
      </c>
    </row>
    <row r="91" customFormat="false" ht="15" hidden="false" customHeight="false" outlineLevel="0" collapsed="false">
      <c r="A91" s="2" t="n">
        <v>90</v>
      </c>
      <c r="B91" s="2" t="s">
        <v>191</v>
      </c>
      <c r="C91" s="2" t="s">
        <v>85</v>
      </c>
      <c r="D91" s="9" t="s">
        <v>81</v>
      </c>
    </row>
    <row r="92" customFormat="false" ht="15" hidden="false" customHeight="false" outlineLevel="0" collapsed="false">
      <c r="A92" s="2" t="n">
        <v>91</v>
      </c>
      <c r="B92" s="2" t="s">
        <v>192</v>
      </c>
      <c r="C92" s="2" t="s">
        <v>85</v>
      </c>
      <c r="D92" s="9" t="s">
        <v>81</v>
      </c>
    </row>
    <row r="93" customFormat="false" ht="15" hidden="false" customHeight="false" outlineLevel="0" collapsed="false">
      <c r="A93" s="2" t="n">
        <v>92</v>
      </c>
      <c r="B93" s="2" t="s">
        <v>193</v>
      </c>
      <c r="C93" s="2" t="s">
        <v>77</v>
      </c>
      <c r="D93" s="9" t="s">
        <v>73</v>
      </c>
    </row>
    <row r="94" customFormat="false" ht="15" hidden="false" customHeight="false" outlineLevel="0" collapsed="false">
      <c r="A94" s="2" t="n">
        <v>93</v>
      </c>
      <c r="B94" s="2" t="s">
        <v>194</v>
      </c>
      <c r="C94" s="2" t="s">
        <v>77</v>
      </c>
      <c r="D94" s="9" t="s">
        <v>78</v>
      </c>
    </row>
    <row r="95" customFormat="false" ht="15" hidden="false" customHeight="false" outlineLevel="0" collapsed="false">
      <c r="A95" s="2" t="n">
        <v>94</v>
      </c>
      <c r="B95" s="2" t="s">
        <v>195</v>
      </c>
      <c r="C95" s="2" t="s">
        <v>85</v>
      </c>
      <c r="D95" s="9" t="s">
        <v>81</v>
      </c>
    </row>
    <row r="96" customFormat="false" ht="15" hidden="false" customHeight="false" outlineLevel="0" collapsed="false">
      <c r="A96" s="2" t="n">
        <v>95</v>
      </c>
      <c r="B96" s="2" t="s">
        <v>196</v>
      </c>
      <c r="C96" s="2" t="s">
        <v>97</v>
      </c>
      <c r="D96" s="9" t="s">
        <v>81</v>
      </c>
    </row>
    <row r="97" customFormat="false" ht="15" hidden="false" customHeight="false" outlineLevel="0" collapsed="false">
      <c r="A97" s="2" t="n">
        <v>96</v>
      </c>
      <c r="B97" s="2" t="s">
        <v>197</v>
      </c>
      <c r="C97" s="2" t="s">
        <v>100</v>
      </c>
      <c r="D97" s="9" t="s">
        <v>81</v>
      </c>
    </row>
    <row r="98" customFormat="false" ht="15" hidden="false" customHeight="false" outlineLevel="0" collapsed="false">
      <c r="A98" s="2" t="n">
        <v>97</v>
      </c>
      <c r="B98" s="2" t="s">
        <v>198</v>
      </c>
      <c r="C98" s="2" t="s">
        <v>85</v>
      </c>
      <c r="D98" s="9" t="s">
        <v>199</v>
      </c>
    </row>
    <row r="99" customFormat="false" ht="15" hidden="false" customHeight="false" outlineLevel="0" collapsed="false">
      <c r="A99" s="2" t="n">
        <v>98</v>
      </c>
      <c r="B99" s="2" t="s">
        <v>200</v>
      </c>
      <c r="C99" s="2" t="s">
        <v>140</v>
      </c>
      <c r="D99" s="9" t="s">
        <v>73</v>
      </c>
    </row>
    <row r="100" customFormat="false" ht="15" hidden="false" customHeight="false" outlineLevel="0" collapsed="false">
      <c r="A100" s="2" t="n">
        <v>99</v>
      </c>
      <c r="B100" s="2" t="s">
        <v>201</v>
      </c>
      <c r="C100" s="2" t="s">
        <v>85</v>
      </c>
      <c r="D100" s="9" t="s">
        <v>81</v>
      </c>
    </row>
    <row r="101" customFormat="false" ht="15" hidden="false" customHeight="false" outlineLevel="0" collapsed="false">
      <c r="A101" s="2" t="n">
        <v>100</v>
      </c>
      <c r="B101" s="2" t="s">
        <v>202</v>
      </c>
      <c r="C101" s="2" t="s">
        <v>100</v>
      </c>
      <c r="D101" s="9" t="s">
        <v>81</v>
      </c>
    </row>
    <row r="102" customFormat="false" ht="15" hidden="false" customHeight="false" outlineLevel="0" collapsed="false">
      <c r="A102" s="2" t="n">
        <v>101</v>
      </c>
      <c r="B102" s="2" t="s">
        <v>203</v>
      </c>
      <c r="C102" s="2" t="s">
        <v>100</v>
      </c>
      <c r="D102" s="9" t="s">
        <v>81</v>
      </c>
    </row>
    <row r="103" customFormat="false" ht="15" hidden="false" customHeight="false" outlineLevel="0" collapsed="false">
      <c r="A103" s="2" t="n">
        <v>102</v>
      </c>
      <c r="B103" s="2" t="s">
        <v>204</v>
      </c>
      <c r="C103" s="2" t="s">
        <v>116</v>
      </c>
      <c r="D103" s="9" t="s">
        <v>73</v>
      </c>
    </row>
    <row r="104" customFormat="false" ht="15" hidden="false" customHeight="false" outlineLevel="0" collapsed="false">
      <c r="A104" s="2" t="n">
        <v>103</v>
      </c>
      <c r="B104" s="2" t="s">
        <v>205</v>
      </c>
      <c r="C104" s="2" t="s">
        <v>72</v>
      </c>
      <c r="D104" s="9" t="s">
        <v>81</v>
      </c>
    </row>
    <row r="105" customFormat="false" ht="15" hidden="false" customHeight="false" outlineLevel="0" collapsed="false">
      <c r="A105" s="2" t="n">
        <v>104</v>
      </c>
      <c r="B105" s="2" t="s">
        <v>206</v>
      </c>
      <c r="C105" s="2" t="s">
        <v>85</v>
      </c>
      <c r="D105" s="9" t="s">
        <v>89</v>
      </c>
    </row>
    <row r="106" customFormat="false" ht="15" hidden="false" customHeight="false" outlineLevel="0" collapsed="false">
      <c r="A106" s="2" t="n">
        <v>105</v>
      </c>
      <c r="B106" s="2" t="s">
        <v>207</v>
      </c>
      <c r="C106" s="2" t="s">
        <v>85</v>
      </c>
      <c r="D106" s="9" t="s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33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3" min="2" style="2" width="17.43"/>
    <col collapsed="false" customWidth="true" hidden="false" outlineLevel="0" max="4" min="4" style="2" width="13.86"/>
    <col collapsed="false" customWidth="true" hidden="false" outlineLevel="0" max="5" min="5" style="2" width="15.57"/>
    <col collapsed="false" customWidth="true" hidden="false" outlineLevel="0" max="9" min="9" style="2" width="19.57"/>
    <col collapsed="false" customWidth="true" hidden="false" outlineLevel="0" max="14" min="14" style="2" width="24.43"/>
  </cols>
  <sheetData>
    <row r="2" customFormat="false" ht="15" hidden="false" customHeight="false" outlineLevel="0" collapsed="false">
      <c r="B2" s="2" t="s">
        <v>208</v>
      </c>
      <c r="I2" s="19" t="s">
        <v>209</v>
      </c>
      <c r="J2" s="19"/>
    </row>
    <row r="3" customFormat="false" ht="15" hidden="false" customHeight="false" outlineLevel="0" collapsed="false">
      <c r="I3" s="20" t="s">
        <v>210</v>
      </c>
      <c r="J3" s="20" t="s">
        <v>211</v>
      </c>
    </row>
    <row r="4" customFormat="false" ht="15" hidden="false" customHeight="false" outlineLevel="0" collapsed="false">
      <c r="B4" s="2" t="s">
        <v>212</v>
      </c>
      <c r="H4" s="2" t="s">
        <v>213</v>
      </c>
      <c r="I4" s="2" t="s">
        <v>2</v>
      </c>
      <c r="J4" s="21"/>
      <c r="N4" s="22" t="s">
        <v>214</v>
      </c>
    </row>
    <row r="5" customFormat="false" ht="15" hidden="false" customHeight="false" outlineLevel="0" collapsed="false">
      <c r="B5" s="23" t="s">
        <v>215</v>
      </c>
      <c r="C5" s="2" t="n">
        <v>313</v>
      </c>
      <c r="D5" s="9" t="n">
        <f aca="false">+C5*4</f>
        <v>1252</v>
      </c>
      <c r="E5" s="24" t="n">
        <f aca="false">+D5*30%</f>
        <v>375.6</v>
      </c>
      <c r="F5" s="24" t="n">
        <v>1650</v>
      </c>
      <c r="G5" s="24" t="n">
        <f aca="false">+F5-C5</f>
        <v>1337</v>
      </c>
      <c r="I5" s="9" t="s">
        <v>4</v>
      </c>
      <c r="J5" s="21" t="n">
        <v>51600</v>
      </c>
      <c r="N5" s="22" t="s">
        <v>216</v>
      </c>
    </row>
    <row r="6" customFormat="false" ht="15" hidden="false" customHeight="false" outlineLevel="0" collapsed="false">
      <c r="B6" s="23" t="s">
        <v>217</v>
      </c>
      <c r="C6" s="2" t="n">
        <v>625</v>
      </c>
      <c r="D6" s="9" t="n">
        <f aca="false">+C6*4</f>
        <v>2500</v>
      </c>
      <c r="E6" s="24" t="n">
        <f aca="false">+D6*30%</f>
        <v>750</v>
      </c>
      <c r="F6" s="24" t="n">
        <f aca="false">+E6+D6</f>
        <v>3250</v>
      </c>
      <c r="G6" s="24" t="n">
        <f aca="false">+F6-C6</f>
        <v>2625</v>
      </c>
      <c r="I6" s="9" t="s">
        <v>6</v>
      </c>
      <c r="J6" s="21" t="n">
        <v>29500</v>
      </c>
      <c r="N6" s="25" t="s">
        <v>218</v>
      </c>
    </row>
    <row r="7" customFormat="false" ht="15" hidden="false" customHeight="false" outlineLevel="0" collapsed="false">
      <c r="B7" s="23" t="s">
        <v>219</v>
      </c>
      <c r="C7" s="2" t="n">
        <v>625</v>
      </c>
      <c r="D7" s="9" t="n">
        <f aca="false">+C7*4</f>
        <v>2500</v>
      </c>
      <c r="E7" s="24" t="n">
        <f aca="false">+D7*30%</f>
        <v>750</v>
      </c>
      <c r="F7" s="24" t="n">
        <f aca="false">+E7+D7</f>
        <v>3250</v>
      </c>
      <c r="G7" s="24" t="n">
        <f aca="false">+F7-C7</f>
        <v>2625</v>
      </c>
      <c r="I7" s="9" t="s">
        <v>8</v>
      </c>
      <c r="J7" s="21" t="n">
        <v>37900</v>
      </c>
      <c r="N7" s="22" t="s">
        <v>220</v>
      </c>
    </row>
    <row r="8" customFormat="false" ht="15" hidden="false" customHeight="false" outlineLevel="0" collapsed="false">
      <c r="B8" s="23" t="s">
        <v>221</v>
      </c>
      <c r="C8" s="2" t="n">
        <v>313</v>
      </c>
      <c r="D8" s="9" t="n">
        <f aca="false">+C8*4</f>
        <v>1252</v>
      </c>
      <c r="E8" s="24" t="n">
        <f aca="false">+D8*30%</f>
        <v>375.6</v>
      </c>
      <c r="F8" s="24" t="n">
        <v>1650</v>
      </c>
      <c r="G8" s="24" t="n">
        <f aca="false">+F8-C8</f>
        <v>1337</v>
      </c>
      <c r="I8" s="9" t="s">
        <v>10</v>
      </c>
      <c r="J8" s="21"/>
      <c r="N8" s="25" t="s">
        <v>222</v>
      </c>
    </row>
    <row r="9" customFormat="false" ht="15" hidden="false" customHeight="false" outlineLevel="0" collapsed="false">
      <c r="B9" s="23" t="s">
        <v>223</v>
      </c>
      <c r="C9" s="2" t="n">
        <v>686</v>
      </c>
      <c r="D9" s="9" t="n">
        <f aca="false">+C9*4</f>
        <v>2744</v>
      </c>
      <c r="E9" s="24" t="n">
        <f aca="false">+D9*30%</f>
        <v>823.2</v>
      </c>
      <c r="F9" s="24" t="n">
        <v>3590</v>
      </c>
      <c r="G9" s="24" t="n">
        <f aca="false">+F9-C9</f>
        <v>2904</v>
      </c>
      <c r="I9" s="9" t="s">
        <v>12</v>
      </c>
      <c r="J9" s="21" t="n">
        <v>36800</v>
      </c>
      <c r="N9" s="22" t="s">
        <v>224</v>
      </c>
    </row>
    <row r="10" customFormat="false" ht="15" hidden="false" customHeight="false" outlineLevel="0" collapsed="false">
      <c r="B10" s="23" t="s">
        <v>225</v>
      </c>
      <c r="C10" s="2" t="n">
        <v>625</v>
      </c>
      <c r="D10" s="9" t="n">
        <f aca="false">+C10*4</f>
        <v>2500</v>
      </c>
      <c r="E10" s="24" t="n">
        <f aca="false">+D10*30%</f>
        <v>750</v>
      </c>
      <c r="F10" s="24" t="n">
        <f aca="false">+E10+D10</f>
        <v>3250</v>
      </c>
      <c r="G10" s="24" t="n">
        <f aca="false">+F10-C10</f>
        <v>2625</v>
      </c>
      <c r="I10" s="9" t="s">
        <v>14</v>
      </c>
      <c r="J10" s="21" t="n">
        <v>14950</v>
      </c>
    </row>
    <row r="11" customFormat="false" ht="15" hidden="false" customHeight="false" outlineLevel="0" collapsed="false">
      <c r="B11" s="23" t="s">
        <v>226</v>
      </c>
      <c r="C11" s="2" t="n">
        <v>625</v>
      </c>
      <c r="D11" s="9" t="n">
        <f aca="false">+C11*4</f>
        <v>2500</v>
      </c>
      <c r="E11" s="24" t="n">
        <f aca="false">+D11*30%</f>
        <v>750</v>
      </c>
      <c r="F11" s="24" t="n">
        <f aca="false">+E11+D11</f>
        <v>3250</v>
      </c>
      <c r="G11" s="24" t="n">
        <f aca="false">+F11-C11</f>
        <v>2625</v>
      </c>
      <c r="I11" s="9" t="s">
        <v>15</v>
      </c>
      <c r="J11" s="21" t="n">
        <v>100000</v>
      </c>
      <c r="K11" s="21" t="s">
        <v>227</v>
      </c>
    </row>
    <row r="12" customFormat="false" ht="15" hidden="false" customHeight="false" outlineLevel="0" collapsed="false">
      <c r="B12" s="23" t="s">
        <v>228</v>
      </c>
      <c r="C12" s="2" t="n">
        <v>138</v>
      </c>
      <c r="D12" s="9" t="n">
        <f aca="false">+C12*4</f>
        <v>552</v>
      </c>
      <c r="E12" s="24" t="n">
        <f aca="false">+D12*30%</f>
        <v>165.6</v>
      </c>
      <c r="F12" s="24" t="n">
        <v>2990</v>
      </c>
      <c r="G12" s="24" t="n">
        <f aca="false">+F12-C12</f>
        <v>2852</v>
      </c>
      <c r="I12" s="9" t="s">
        <v>16</v>
      </c>
      <c r="J12" s="21" t="n">
        <v>91950</v>
      </c>
      <c r="K12" s="9" t="s">
        <v>229</v>
      </c>
    </row>
    <row r="13" customFormat="false" ht="15" hidden="false" customHeight="false" outlineLevel="0" collapsed="false">
      <c r="I13" s="2" t="s">
        <v>17</v>
      </c>
      <c r="J13" s="21" t="n">
        <v>219800</v>
      </c>
      <c r="K13" s="2" t="n">
        <v>20</v>
      </c>
    </row>
    <row r="14" customFormat="false" ht="15" hidden="false" customHeight="false" outlineLevel="0" collapsed="false">
      <c r="B14" s="2" t="s">
        <v>230</v>
      </c>
      <c r="I14" s="2" t="s">
        <v>18</v>
      </c>
      <c r="J14" s="21" t="n">
        <v>195000</v>
      </c>
    </row>
    <row r="15" customFormat="false" ht="15" hidden="false" customHeight="false" outlineLevel="0" collapsed="false">
      <c r="B15" s="23" t="s">
        <v>231</v>
      </c>
      <c r="I15" s="9" t="s">
        <v>19</v>
      </c>
      <c r="J15" s="21" t="n">
        <v>142000</v>
      </c>
    </row>
    <row r="16" customFormat="false" ht="15" hidden="false" customHeight="false" outlineLevel="0" collapsed="false">
      <c r="B16" s="2" t="s">
        <v>232</v>
      </c>
      <c r="J16" s="21"/>
    </row>
    <row r="17" customFormat="false" ht="15" hidden="false" customHeight="false" outlineLevel="0" collapsed="false">
      <c r="B17" s="2" t="s">
        <v>233</v>
      </c>
      <c r="I17" s="2" t="s">
        <v>20</v>
      </c>
      <c r="J17" s="21" t="n">
        <v>50000</v>
      </c>
    </row>
    <row r="18" customFormat="false" ht="15" hidden="false" customHeight="false" outlineLevel="0" collapsed="false">
      <c r="B18" s="2" t="s">
        <v>234</v>
      </c>
      <c r="I18" s="2" t="s">
        <v>21</v>
      </c>
      <c r="J18" s="21" t="n">
        <v>30000</v>
      </c>
    </row>
    <row r="19" customFormat="false" ht="15" hidden="false" customHeight="false" outlineLevel="0" collapsed="false">
      <c r="B19" s="2" t="s">
        <v>235</v>
      </c>
      <c r="H19" s="2" t="s">
        <v>213</v>
      </c>
      <c r="I19" s="2" t="s">
        <v>22</v>
      </c>
      <c r="J19" s="21" t="n">
        <v>100000</v>
      </c>
    </row>
    <row r="20" customFormat="false" ht="15" hidden="false" customHeight="false" outlineLevel="0" collapsed="false">
      <c r="B20" s="2" t="s">
        <v>236</v>
      </c>
      <c r="H20" s="2" t="s">
        <v>213</v>
      </c>
      <c r="I20" s="2" t="s">
        <v>23</v>
      </c>
      <c r="J20" s="21" t="n">
        <v>0</v>
      </c>
    </row>
    <row r="21" customFormat="false" ht="15" hidden="false" customHeight="false" outlineLevel="0" collapsed="false">
      <c r="I21" s="2" t="s">
        <v>24</v>
      </c>
      <c r="J21" s="21" t="n">
        <v>50000</v>
      </c>
    </row>
    <row r="22" customFormat="false" ht="15" hidden="false" customHeight="false" outlineLevel="0" collapsed="false">
      <c r="B22" s="2" t="s">
        <v>237</v>
      </c>
      <c r="I22" s="2" t="s">
        <v>25</v>
      </c>
      <c r="J22" s="21" t="n">
        <v>30000</v>
      </c>
    </row>
    <row r="23" customFormat="false" ht="15" hidden="false" customHeight="false" outlineLevel="0" collapsed="false">
      <c r="B23" s="2" t="s">
        <v>238</v>
      </c>
      <c r="J23" s="26" t="n">
        <f aca="false">SUM(J4:J22)</f>
        <v>1179500</v>
      </c>
    </row>
    <row r="25" customFormat="false" ht="15" hidden="false" customHeight="false" outlineLevel="0" collapsed="false">
      <c r="B25" s="2" t="s">
        <v>239</v>
      </c>
    </row>
    <row r="26" customFormat="false" ht="15" hidden="false" customHeight="false" outlineLevel="0" collapsed="false">
      <c r="B26" s="2" t="s">
        <v>240</v>
      </c>
    </row>
    <row r="28" customFormat="false" ht="15" hidden="false" customHeight="false" outlineLevel="0" collapsed="false">
      <c r="B28" s="2" t="s">
        <v>241</v>
      </c>
    </row>
    <row r="29" customFormat="false" ht="15" hidden="false" customHeight="false" outlineLevel="0" collapsed="false">
      <c r="B29" s="2" t="s">
        <v>242</v>
      </c>
    </row>
    <row r="30" customFormat="false" ht="15" hidden="false" customHeight="false" outlineLevel="0" collapsed="false">
      <c r="B30" s="2" t="s">
        <v>243</v>
      </c>
    </row>
    <row r="31" customFormat="false" ht="15" hidden="false" customHeight="false" outlineLevel="0" collapsed="false">
      <c r="B31" s="2" t="s">
        <v>244</v>
      </c>
    </row>
    <row r="32" customFormat="false" ht="15" hidden="false" customHeight="false" outlineLevel="0" collapsed="false">
      <c r="B32" s="2" t="s">
        <v>245</v>
      </c>
    </row>
    <row r="33" customFormat="false" ht="15" hidden="false" customHeight="false" outlineLevel="0" collapsed="false">
      <c r="B33" s="2" t="s">
        <v>246</v>
      </c>
    </row>
  </sheetData>
  <mergeCells count="1">
    <mergeCell ref="I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9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E32" activeCellId="0" sqref="E32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253</v>
      </c>
      <c r="C4" s="10" t="n">
        <v>1</v>
      </c>
      <c r="D4" s="10" t="s">
        <v>254</v>
      </c>
      <c r="E4" s="10" t="n">
        <v>16</v>
      </c>
      <c r="F4" s="12" t="n">
        <v>5000</v>
      </c>
      <c r="G4" s="12" t="n">
        <f aca="false">+C4*F4/E4</f>
        <v>312.5</v>
      </c>
    </row>
    <row r="5" customFormat="false" ht="15" hidden="false" customHeight="false" outlineLevel="0" collapsed="false">
      <c r="B5" s="10" t="s">
        <v>255</v>
      </c>
      <c r="C5" s="10" t="n">
        <v>2</v>
      </c>
      <c r="D5" s="10" t="s">
        <v>254</v>
      </c>
      <c r="E5" s="10" t="n">
        <v>800</v>
      </c>
      <c r="F5" s="12" t="n">
        <v>13217</v>
      </c>
      <c r="G5" s="12" t="n">
        <f aca="false">+C5*F5/E5</f>
        <v>33.0425</v>
      </c>
    </row>
    <row r="6" customFormat="false" ht="15" hidden="false" customHeight="false" outlineLevel="0" collapsed="false">
      <c r="B6" s="10" t="s">
        <v>256</v>
      </c>
      <c r="C6" s="10" t="n">
        <v>2</v>
      </c>
      <c r="D6" s="10" t="s">
        <v>254</v>
      </c>
      <c r="E6" s="10" t="n">
        <v>2000</v>
      </c>
      <c r="F6" s="12" t="n">
        <v>19323</v>
      </c>
      <c r="G6" s="12" t="n">
        <f aca="false">+C6*F6/E6</f>
        <v>19.323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B7" s="10" t="s">
        <v>260</v>
      </c>
      <c r="C7" s="10" t="n">
        <v>1</v>
      </c>
      <c r="D7" s="10" t="s">
        <v>254</v>
      </c>
      <c r="E7" s="10" t="n">
        <v>1</v>
      </c>
      <c r="F7" s="12" t="n">
        <v>45</v>
      </c>
      <c r="G7" s="12" t="n">
        <f aca="false">+C7*F7/E7</f>
        <v>45</v>
      </c>
      <c r="H7" s="9" t="s">
        <v>213</v>
      </c>
      <c r="I7" s="10" t="n">
        <v>1</v>
      </c>
      <c r="J7" s="10" t="n">
        <v>29.5735</v>
      </c>
      <c r="K7" s="10"/>
    </row>
    <row r="8" customFormat="false" ht="15" hidden="false" customHeight="false" outlineLevel="0" collapsed="false">
      <c r="B8" s="10" t="s">
        <v>261</v>
      </c>
      <c r="C8" s="10" t="n">
        <v>1</v>
      </c>
      <c r="D8" s="10" t="s">
        <v>254</v>
      </c>
      <c r="E8" s="10" t="n">
        <v>1</v>
      </c>
      <c r="F8" s="12" t="n">
        <v>45</v>
      </c>
      <c r="G8" s="12" t="n">
        <f aca="false">+C8*F8/E8</f>
        <v>45</v>
      </c>
      <c r="H8" s="9" t="s">
        <v>213</v>
      </c>
    </row>
    <row r="9" customFormat="false" ht="15" hidden="false" customHeight="false" outlineLevel="0" collapsed="false">
      <c r="B9" s="10" t="s">
        <v>262</v>
      </c>
      <c r="C9" s="10" t="n">
        <v>1</v>
      </c>
      <c r="D9" s="10" t="s">
        <v>254</v>
      </c>
      <c r="E9" s="10" t="n">
        <v>1000</v>
      </c>
      <c r="F9" s="12" t="n">
        <v>4500</v>
      </c>
      <c r="G9" s="12" t="n">
        <f aca="false">+C9*F9/E9</f>
        <v>4.5</v>
      </c>
    </row>
    <row r="10" customFormat="false" ht="15" hidden="false" customHeight="false" outlineLevel="0" collapsed="false">
      <c r="F10" s="28" t="s">
        <v>27</v>
      </c>
      <c r="G10" s="28" t="n">
        <f aca="false">SUM(G4:G9)</f>
        <v>459.3655</v>
      </c>
    </row>
    <row r="13" customFormat="false" ht="15" hidden="true" customHeight="false" outlineLevel="0" collapsed="false"/>
    <row r="14" customFormat="false" ht="15" hidden="true" customHeight="false" outlineLevel="0" collapsed="false">
      <c r="B14" s="27" t="s">
        <v>263</v>
      </c>
      <c r="C14" s="27" t="s">
        <v>264</v>
      </c>
      <c r="E14" s="29" t="s">
        <v>265</v>
      </c>
      <c r="F14" s="29" t="s">
        <v>266</v>
      </c>
    </row>
    <row r="15" customFormat="false" ht="15" hidden="true" customHeight="false" outlineLevel="0" collapsed="false">
      <c r="B15" s="10" t="s">
        <v>267</v>
      </c>
      <c r="C15" s="12" t="n">
        <v>600000</v>
      </c>
      <c r="E15" s="30" t="n">
        <v>30</v>
      </c>
      <c r="F15" s="31" t="n">
        <f aca="false">+C19/E15</f>
        <v>60000</v>
      </c>
    </row>
    <row r="16" customFormat="false" ht="15" hidden="true" customHeight="false" outlineLevel="0" collapsed="false">
      <c r="B16" s="10" t="s">
        <v>268</v>
      </c>
      <c r="C16" s="12" t="n">
        <v>1000000</v>
      </c>
    </row>
    <row r="17" customFormat="false" ht="15" hidden="true" customHeight="false" outlineLevel="0" collapsed="false">
      <c r="B17" s="10" t="s">
        <v>269</v>
      </c>
      <c r="C17" s="12" t="n">
        <v>100000</v>
      </c>
      <c r="E17" s="9" t="s">
        <v>270</v>
      </c>
      <c r="I17" s="2" t="n">
        <v>5</v>
      </c>
    </row>
    <row r="18" customFormat="false" ht="15" hidden="true" customHeight="false" outlineLevel="0" collapsed="false">
      <c r="B18" s="10" t="s">
        <v>271</v>
      </c>
      <c r="C18" s="12" t="n">
        <v>100000</v>
      </c>
    </row>
    <row r="19" customFormat="false" ht="15" hidden="true" customHeight="false" outlineLevel="0" collapsed="false">
      <c r="B19" s="27" t="s">
        <v>27</v>
      </c>
      <c r="C19" s="28" t="n">
        <f aca="false">SUM(C15:C18)</f>
        <v>1800000</v>
      </c>
      <c r="E19" s="9" t="s">
        <v>272</v>
      </c>
      <c r="F19" s="9" t="n">
        <f aca="false">+F15/I17</f>
        <v>12000</v>
      </c>
    </row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>
      <c r="B22" s="32" t="s">
        <v>273</v>
      </c>
      <c r="C22" s="32"/>
    </row>
    <row r="23" customFormat="false" ht="15" hidden="true" customHeight="false" outlineLevel="0" collapsed="false">
      <c r="B23" s="10" t="s">
        <v>274</v>
      </c>
      <c r="C23" s="12" t="n">
        <f aca="false">+G10</f>
        <v>459.3655</v>
      </c>
    </row>
    <row r="24" customFormat="false" ht="15" hidden="true" customHeight="false" outlineLevel="0" collapsed="false">
      <c r="B24" s="10" t="s">
        <v>275</v>
      </c>
      <c r="C24" s="12" t="n">
        <f aca="false">+F19</f>
        <v>12000</v>
      </c>
    </row>
    <row r="25" customFormat="false" ht="15" hidden="true" customHeight="false" outlineLevel="0" collapsed="false">
      <c r="B25" s="10" t="s">
        <v>276</v>
      </c>
      <c r="C25" s="12" t="n">
        <f aca="false">(C23+C24)*30%</f>
        <v>3737.80965</v>
      </c>
    </row>
    <row r="26" customFormat="false" ht="15" hidden="true" customHeight="false" outlineLevel="0" collapsed="false">
      <c r="B26" s="27" t="s">
        <v>277</v>
      </c>
      <c r="C26" s="33" t="n">
        <f aca="false">SUM(C23:C25)</f>
        <v>16197.17515</v>
      </c>
    </row>
    <row r="28" customFormat="false" ht="15" hidden="false" customHeight="false" outlineLevel="0" collapsed="false">
      <c r="B28" s="19" t="s">
        <v>278</v>
      </c>
      <c r="C28" s="19"/>
      <c r="E28" s="34" t="s">
        <v>279</v>
      </c>
    </row>
    <row r="29" customFormat="false" ht="15" hidden="false" customHeight="false" outlineLevel="0" collapsed="false">
      <c r="B29" s="35" t="n">
        <v>0.5</v>
      </c>
      <c r="C29" s="35"/>
      <c r="E29" s="21" t="n">
        <f aca="false">+G10/(1-B29)</f>
        <v>918.731</v>
      </c>
    </row>
  </sheetData>
  <mergeCells count="3">
    <mergeCell ref="B22:C22"/>
    <mergeCell ref="B28:C28"/>
    <mergeCell ref="B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9"/>
  <sheetViews>
    <sheetView showFormulas="false" showGridLines="true" showRowColHeaders="true" showZeros="true" rightToLeft="false" tabSelected="false" showOutlineSymbols="true" defaultGridColor="true" view="normal" topLeftCell="A2" colorId="64" zoomScale="103" zoomScaleNormal="103" zoomScalePageLayoutView="100" workbookViewId="0">
      <selection pane="topLeft" activeCell="H29" activeCellId="0" sqref="H29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253</v>
      </c>
      <c r="C4" s="10" t="n">
        <v>2</v>
      </c>
      <c r="D4" s="10" t="s">
        <v>254</v>
      </c>
      <c r="E4" s="10" t="n">
        <v>16</v>
      </c>
      <c r="F4" s="12" t="n">
        <v>5000</v>
      </c>
      <c r="G4" s="12" t="n">
        <f aca="false">+C4*F4/E4</f>
        <v>625</v>
      </c>
    </row>
    <row r="5" customFormat="false" ht="15" hidden="false" customHeight="false" outlineLevel="0" collapsed="false">
      <c r="B5" s="10" t="s">
        <v>255</v>
      </c>
      <c r="C5" s="10" t="n">
        <v>2</v>
      </c>
      <c r="D5" s="10" t="s">
        <v>254</v>
      </c>
      <c r="E5" s="10" t="n">
        <v>800</v>
      </c>
      <c r="F5" s="12" t="n">
        <v>13217</v>
      </c>
      <c r="G5" s="12" t="n">
        <f aca="false">+C5*F5/E5</f>
        <v>33.0425</v>
      </c>
    </row>
    <row r="6" customFormat="false" ht="15" hidden="false" customHeight="false" outlineLevel="0" collapsed="false">
      <c r="B6" s="10" t="s">
        <v>256</v>
      </c>
      <c r="C6" s="10" t="n">
        <v>2</v>
      </c>
      <c r="D6" s="10" t="s">
        <v>254</v>
      </c>
      <c r="E6" s="10" t="n">
        <v>2000</v>
      </c>
      <c r="F6" s="12" t="n">
        <v>19323</v>
      </c>
      <c r="G6" s="12" t="n">
        <f aca="false">+C6*F6/E6</f>
        <v>19.323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B7" s="10" t="s">
        <v>260</v>
      </c>
      <c r="C7" s="10" t="n">
        <v>1</v>
      </c>
      <c r="D7" s="10" t="s">
        <v>254</v>
      </c>
      <c r="E7" s="10" t="n">
        <v>1</v>
      </c>
      <c r="F7" s="12" t="n">
        <v>45</v>
      </c>
      <c r="G7" s="12" t="n">
        <f aca="false">+C7*F7/E7</f>
        <v>45</v>
      </c>
      <c r="H7" s="9" t="s">
        <v>213</v>
      </c>
      <c r="I7" s="10" t="n">
        <v>1</v>
      </c>
      <c r="J7" s="10" t="n">
        <v>29.5735</v>
      </c>
      <c r="K7" s="10"/>
    </row>
    <row r="8" customFormat="false" ht="15" hidden="false" customHeight="false" outlineLevel="0" collapsed="false">
      <c r="B8" s="10" t="s">
        <v>261</v>
      </c>
      <c r="C8" s="10" t="n">
        <v>1</v>
      </c>
      <c r="D8" s="10" t="s">
        <v>254</v>
      </c>
      <c r="E8" s="10" t="n">
        <v>1</v>
      </c>
      <c r="F8" s="12" t="n">
        <v>45</v>
      </c>
      <c r="G8" s="12" t="n">
        <f aca="false">+C8*F8/E8</f>
        <v>45</v>
      </c>
      <c r="H8" s="9" t="s">
        <v>213</v>
      </c>
    </row>
    <row r="9" customFormat="false" ht="15" hidden="false" customHeight="false" outlineLevel="0" collapsed="false">
      <c r="B9" s="10" t="s">
        <v>262</v>
      </c>
      <c r="C9" s="10" t="n">
        <v>1</v>
      </c>
      <c r="D9" s="10" t="s">
        <v>254</v>
      </c>
      <c r="E9" s="10" t="n">
        <v>1000</v>
      </c>
      <c r="F9" s="12" t="n">
        <v>4500</v>
      </c>
      <c r="G9" s="12" t="n">
        <f aca="false">+C9*F9/E9</f>
        <v>4.5</v>
      </c>
    </row>
    <row r="10" customFormat="false" ht="15" hidden="false" customHeight="false" outlineLevel="0" collapsed="false">
      <c r="F10" s="28" t="s">
        <v>27</v>
      </c>
      <c r="G10" s="28" t="n">
        <f aca="false">SUM(G4:G9)</f>
        <v>771.8655</v>
      </c>
    </row>
    <row r="13" customFormat="false" ht="15" hidden="true" customHeight="false" outlineLevel="0" collapsed="false"/>
    <row r="14" customFormat="false" ht="15" hidden="true" customHeight="false" outlineLevel="0" collapsed="false">
      <c r="B14" s="27" t="s">
        <v>263</v>
      </c>
      <c r="C14" s="27" t="s">
        <v>264</v>
      </c>
      <c r="E14" s="29" t="s">
        <v>265</v>
      </c>
      <c r="F14" s="29" t="s">
        <v>266</v>
      </c>
    </row>
    <row r="15" customFormat="false" ht="15" hidden="true" customHeight="false" outlineLevel="0" collapsed="false">
      <c r="B15" s="10" t="s">
        <v>267</v>
      </c>
      <c r="C15" s="12" t="n">
        <v>600000</v>
      </c>
      <c r="E15" s="30" t="n">
        <v>30</v>
      </c>
      <c r="F15" s="31" t="n">
        <f aca="false">+C19/E15</f>
        <v>60000</v>
      </c>
    </row>
    <row r="16" customFormat="false" ht="15" hidden="true" customHeight="false" outlineLevel="0" collapsed="false">
      <c r="B16" s="10" t="s">
        <v>268</v>
      </c>
      <c r="C16" s="12" t="n">
        <v>1000000</v>
      </c>
    </row>
    <row r="17" customFormat="false" ht="15" hidden="true" customHeight="false" outlineLevel="0" collapsed="false">
      <c r="B17" s="10" t="s">
        <v>269</v>
      </c>
      <c r="C17" s="12" t="n">
        <v>100000</v>
      </c>
      <c r="E17" s="9" t="s">
        <v>270</v>
      </c>
      <c r="I17" s="2" t="n">
        <v>5</v>
      </c>
    </row>
    <row r="18" customFormat="false" ht="15" hidden="true" customHeight="false" outlineLevel="0" collapsed="false">
      <c r="B18" s="10" t="s">
        <v>271</v>
      </c>
      <c r="C18" s="12" t="n">
        <v>100000</v>
      </c>
    </row>
    <row r="19" customFormat="false" ht="15" hidden="true" customHeight="false" outlineLevel="0" collapsed="false">
      <c r="B19" s="27" t="s">
        <v>27</v>
      </c>
      <c r="C19" s="28" t="n">
        <f aca="false">SUM(C15:C18)</f>
        <v>1800000</v>
      </c>
      <c r="E19" s="9" t="s">
        <v>272</v>
      </c>
      <c r="F19" s="9" t="n">
        <f aca="false">+F15/I17</f>
        <v>12000</v>
      </c>
    </row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>
      <c r="B22" s="32" t="s">
        <v>273</v>
      </c>
      <c r="C22" s="32"/>
    </row>
    <row r="23" customFormat="false" ht="15" hidden="true" customHeight="false" outlineLevel="0" collapsed="false">
      <c r="B23" s="10" t="s">
        <v>274</v>
      </c>
      <c r="C23" s="12" t="n">
        <f aca="false">+G10</f>
        <v>771.8655</v>
      </c>
    </row>
    <row r="24" customFormat="false" ht="15" hidden="true" customHeight="false" outlineLevel="0" collapsed="false">
      <c r="B24" s="10" t="s">
        <v>275</v>
      </c>
      <c r="C24" s="12" t="n">
        <f aca="false">+F19</f>
        <v>12000</v>
      </c>
    </row>
    <row r="25" customFormat="false" ht="15" hidden="true" customHeight="false" outlineLevel="0" collapsed="false">
      <c r="B25" s="10" t="s">
        <v>276</v>
      </c>
      <c r="C25" s="12" t="n">
        <f aca="false">(C23+C24)*30%</f>
        <v>3831.55965</v>
      </c>
    </row>
    <row r="26" customFormat="false" ht="15" hidden="true" customHeight="false" outlineLevel="0" collapsed="false">
      <c r="B26" s="27" t="s">
        <v>277</v>
      </c>
      <c r="C26" s="33" t="n">
        <f aca="false">SUM(C23:C25)</f>
        <v>16603.42515</v>
      </c>
    </row>
    <row r="28" customFormat="false" ht="15" hidden="false" customHeight="false" outlineLevel="0" collapsed="false">
      <c r="B28" s="19" t="s">
        <v>278</v>
      </c>
      <c r="C28" s="19"/>
      <c r="E28" s="34" t="s">
        <v>279</v>
      </c>
    </row>
    <row r="29" customFormat="false" ht="15" hidden="false" customHeight="false" outlineLevel="0" collapsed="false">
      <c r="B29" s="35" t="n">
        <v>0.5</v>
      </c>
      <c r="C29" s="35"/>
      <c r="E29" s="21" t="n">
        <f aca="false">+G10/(1-B29)</f>
        <v>1543.731</v>
      </c>
    </row>
  </sheetData>
  <mergeCells count="3">
    <mergeCell ref="B22:C22"/>
    <mergeCell ref="B28:C28"/>
    <mergeCell ref="B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9"/>
  <sheetViews>
    <sheetView showFormulas="false" showGridLines="true" showRowColHeaders="true" showZeros="true" rightToLeft="false" tabSelected="false" showOutlineSymbols="true" defaultGridColor="true" view="normal" topLeftCell="A2" colorId="64" zoomScale="103" zoomScaleNormal="103" zoomScalePageLayoutView="100" workbookViewId="0">
      <selection pane="topLeft" activeCell="F5" activeCellId="0" sqref="F5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253</v>
      </c>
      <c r="C4" s="10" t="n">
        <v>2</v>
      </c>
      <c r="D4" s="10" t="s">
        <v>254</v>
      </c>
      <c r="E4" s="10" t="n">
        <v>24</v>
      </c>
      <c r="F4" s="12" t="n">
        <v>15490</v>
      </c>
      <c r="G4" s="12" t="n">
        <f aca="false">+C4*F4/E4</f>
        <v>1290.83333333333</v>
      </c>
    </row>
    <row r="5" customFormat="false" ht="15" hidden="false" customHeight="false" outlineLevel="0" collapsed="false">
      <c r="B5" s="10" t="s">
        <v>255</v>
      </c>
      <c r="C5" s="10" t="n">
        <v>2</v>
      </c>
      <c r="D5" s="10" t="s">
        <v>254</v>
      </c>
      <c r="E5" s="10" t="n">
        <v>800</v>
      </c>
      <c r="F5" s="12" t="n">
        <v>13217</v>
      </c>
      <c r="G5" s="12" t="n">
        <f aca="false">+C5*F5/E5</f>
        <v>33.0425</v>
      </c>
    </row>
    <row r="6" customFormat="false" ht="15" hidden="false" customHeight="false" outlineLevel="0" collapsed="false">
      <c r="B6" s="10" t="s">
        <v>256</v>
      </c>
      <c r="C6" s="10" t="n">
        <v>2</v>
      </c>
      <c r="D6" s="10" t="s">
        <v>254</v>
      </c>
      <c r="E6" s="10" t="n">
        <v>2000</v>
      </c>
      <c r="F6" s="12" t="n">
        <v>19323</v>
      </c>
      <c r="G6" s="12" t="n">
        <f aca="false">+C6*F6/E6</f>
        <v>19.323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B7" s="10" t="s">
        <v>260</v>
      </c>
      <c r="C7" s="10" t="n">
        <v>1</v>
      </c>
      <c r="D7" s="10" t="s">
        <v>254</v>
      </c>
      <c r="E7" s="10" t="n">
        <v>1</v>
      </c>
      <c r="F7" s="12" t="n">
        <v>45</v>
      </c>
      <c r="G7" s="12" t="n">
        <f aca="false">+C7*F7/E7</f>
        <v>45</v>
      </c>
      <c r="H7" s="9" t="s">
        <v>213</v>
      </c>
      <c r="I7" s="10" t="n">
        <v>1</v>
      </c>
      <c r="J7" s="10" t="n">
        <v>29.5735</v>
      </c>
      <c r="K7" s="10"/>
    </row>
    <row r="8" customFormat="false" ht="15" hidden="false" customHeight="false" outlineLevel="0" collapsed="false">
      <c r="B8" s="10" t="s">
        <v>261</v>
      </c>
      <c r="C8" s="10" t="n">
        <v>1</v>
      </c>
      <c r="D8" s="10" t="s">
        <v>254</v>
      </c>
      <c r="E8" s="10" t="n">
        <v>1</v>
      </c>
      <c r="F8" s="12" t="n">
        <v>45</v>
      </c>
      <c r="G8" s="12" t="n">
        <f aca="false">+C8*F8/E8</f>
        <v>45</v>
      </c>
      <c r="H8" s="9" t="s">
        <v>213</v>
      </c>
    </row>
    <row r="9" customFormat="false" ht="15" hidden="false" customHeight="false" outlineLevel="0" collapsed="false">
      <c r="B9" s="10" t="s">
        <v>262</v>
      </c>
      <c r="C9" s="10" t="n">
        <v>1</v>
      </c>
      <c r="D9" s="10" t="s">
        <v>254</v>
      </c>
      <c r="E9" s="10" t="n">
        <v>1000</v>
      </c>
      <c r="F9" s="12" t="n">
        <v>4500</v>
      </c>
      <c r="G9" s="12" t="n">
        <f aca="false">+C9*F9/E9</f>
        <v>4.5</v>
      </c>
    </row>
    <row r="10" customFormat="false" ht="15" hidden="false" customHeight="false" outlineLevel="0" collapsed="false">
      <c r="F10" s="28" t="s">
        <v>27</v>
      </c>
      <c r="G10" s="28" t="n">
        <f aca="false">SUM(G4:G9)</f>
        <v>1437.69883333333</v>
      </c>
    </row>
    <row r="13" customFormat="false" ht="15" hidden="true" customHeight="false" outlineLevel="0" collapsed="false"/>
    <row r="14" customFormat="false" ht="15" hidden="true" customHeight="false" outlineLevel="0" collapsed="false">
      <c r="B14" s="27" t="s">
        <v>263</v>
      </c>
      <c r="C14" s="27" t="s">
        <v>264</v>
      </c>
      <c r="E14" s="29" t="s">
        <v>265</v>
      </c>
      <c r="F14" s="29" t="s">
        <v>266</v>
      </c>
    </row>
    <row r="15" customFormat="false" ht="15" hidden="true" customHeight="false" outlineLevel="0" collapsed="false">
      <c r="B15" s="10" t="s">
        <v>267</v>
      </c>
      <c r="C15" s="12" t="n">
        <v>600000</v>
      </c>
      <c r="E15" s="30" t="n">
        <v>30</v>
      </c>
      <c r="F15" s="31" t="n">
        <f aca="false">+C19/E15</f>
        <v>60000</v>
      </c>
    </row>
    <row r="16" customFormat="false" ht="15" hidden="true" customHeight="false" outlineLevel="0" collapsed="false">
      <c r="B16" s="10" t="s">
        <v>268</v>
      </c>
      <c r="C16" s="12" t="n">
        <v>1000000</v>
      </c>
    </row>
    <row r="17" customFormat="false" ht="15" hidden="true" customHeight="false" outlineLevel="0" collapsed="false">
      <c r="B17" s="10" t="s">
        <v>269</v>
      </c>
      <c r="C17" s="12" t="n">
        <v>100000</v>
      </c>
      <c r="E17" s="9" t="s">
        <v>270</v>
      </c>
      <c r="I17" s="2" t="n">
        <v>5</v>
      </c>
    </row>
    <row r="18" customFormat="false" ht="15" hidden="true" customHeight="false" outlineLevel="0" collapsed="false">
      <c r="B18" s="10" t="s">
        <v>271</v>
      </c>
      <c r="C18" s="12" t="n">
        <v>100000</v>
      </c>
    </row>
    <row r="19" customFormat="false" ht="15" hidden="true" customHeight="false" outlineLevel="0" collapsed="false">
      <c r="B19" s="27" t="s">
        <v>27</v>
      </c>
      <c r="C19" s="28" t="n">
        <f aca="false">SUM(C15:C18)</f>
        <v>1800000</v>
      </c>
      <c r="E19" s="9" t="s">
        <v>272</v>
      </c>
      <c r="F19" s="9" t="n">
        <f aca="false">+F15/I17</f>
        <v>12000</v>
      </c>
    </row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>
      <c r="B22" s="32" t="s">
        <v>273</v>
      </c>
      <c r="C22" s="32"/>
    </row>
    <row r="23" customFormat="false" ht="15" hidden="true" customHeight="false" outlineLevel="0" collapsed="false">
      <c r="B23" s="10" t="s">
        <v>274</v>
      </c>
      <c r="C23" s="12" t="n">
        <f aca="false">+G10</f>
        <v>1437.69883333333</v>
      </c>
    </row>
    <row r="24" customFormat="false" ht="15" hidden="true" customHeight="false" outlineLevel="0" collapsed="false">
      <c r="B24" s="10" t="s">
        <v>275</v>
      </c>
      <c r="C24" s="12" t="n">
        <f aca="false">+F19</f>
        <v>12000</v>
      </c>
    </row>
    <row r="25" customFormat="false" ht="15" hidden="true" customHeight="false" outlineLevel="0" collapsed="false">
      <c r="B25" s="10" t="s">
        <v>276</v>
      </c>
      <c r="C25" s="12" t="n">
        <f aca="false">(C23+C24)*30%</f>
        <v>4031.30965</v>
      </c>
    </row>
    <row r="26" customFormat="false" ht="15" hidden="true" customHeight="false" outlineLevel="0" collapsed="false">
      <c r="B26" s="27" t="s">
        <v>277</v>
      </c>
      <c r="C26" s="33" t="n">
        <f aca="false">SUM(C23:C25)</f>
        <v>17469.0084833333</v>
      </c>
    </row>
    <row r="28" customFormat="false" ht="15" hidden="false" customHeight="false" outlineLevel="0" collapsed="false">
      <c r="B28" s="19" t="s">
        <v>278</v>
      </c>
      <c r="C28" s="19"/>
      <c r="E28" s="34" t="s">
        <v>279</v>
      </c>
    </row>
    <row r="29" customFormat="false" ht="15" hidden="false" customHeight="false" outlineLevel="0" collapsed="false">
      <c r="B29" s="35" t="n">
        <v>0.5</v>
      </c>
      <c r="C29" s="35"/>
      <c r="E29" s="21" t="n">
        <f aca="false">+G10/(1-B29)</f>
        <v>2875.39766666667</v>
      </c>
    </row>
  </sheetData>
  <mergeCells count="3">
    <mergeCell ref="B22:C22"/>
    <mergeCell ref="B28:C28"/>
    <mergeCell ref="B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29"/>
  <sheetViews>
    <sheetView showFormulas="false" showGridLines="true" showRowColHeaders="true" showZeros="true" rightToLeft="false" tabSelected="false" showOutlineSymbols="true" defaultGridColor="true" view="normal" topLeftCell="A1" colorId="64" zoomScale="103" zoomScaleNormal="103" zoomScalePageLayoutView="100" workbookViewId="0">
      <selection pane="topLeft" activeCell="G30" activeCellId="0" sqref="G30"/>
    </sheetView>
  </sheetViews>
  <sheetFormatPr defaultColWidth="10.59765625" defaultRowHeight="15" zeroHeight="false" outlineLevelRow="0" outlineLevelCol="0"/>
  <cols>
    <col collapsed="false" customWidth="true" hidden="false" outlineLevel="0" max="2" min="2" style="2" width="12.29"/>
    <col collapsed="false" customWidth="true" hidden="false" outlineLevel="0" max="3" min="3" style="2" width="11.57"/>
    <col collapsed="false" customWidth="true" hidden="false" outlineLevel="0" max="4" min="4" style="2" width="11.72"/>
    <col collapsed="false" customWidth="true" hidden="false" outlineLevel="0" max="5" min="5" style="2" width="16.29"/>
    <col collapsed="false" customWidth="true" hidden="false" outlineLevel="0" max="6" min="6" style="2" width="14.29"/>
    <col collapsed="false" customWidth="true" hidden="false" outlineLevel="0" max="7" min="7" style="2" width="9.71"/>
    <col collapsed="false" customWidth="true" hidden="false" outlineLevel="0" max="8" min="8" style="2" width="13.71"/>
  </cols>
  <sheetData>
    <row r="3" customFormat="false" ht="15" hidden="false" customHeight="false" outlineLevel="0" collapsed="false">
      <c r="B3" s="27" t="s">
        <v>247</v>
      </c>
      <c r="C3" s="27" t="s">
        <v>248</v>
      </c>
      <c r="D3" s="27" t="s">
        <v>249</v>
      </c>
      <c r="E3" s="27" t="s">
        <v>250</v>
      </c>
      <c r="F3" s="27" t="s">
        <v>251</v>
      </c>
      <c r="G3" s="27" t="s">
        <v>252</v>
      </c>
    </row>
    <row r="4" customFormat="false" ht="15" hidden="false" customHeight="false" outlineLevel="0" collapsed="false">
      <c r="B4" s="10" t="s">
        <v>280</v>
      </c>
      <c r="C4" s="10" t="n">
        <v>2</v>
      </c>
      <c r="D4" s="10" t="s">
        <v>281</v>
      </c>
      <c r="E4" s="10" t="n">
        <v>100</v>
      </c>
      <c r="F4" s="12" t="n">
        <v>6900</v>
      </c>
      <c r="G4" s="12" t="n">
        <f aca="false">+C4*F4/E4</f>
        <v>138</v>
      </c>
    </row>
    <row r="5" customFormat="false" ht="15" hidden="false" customHeight="false" outlineLevel="0" collapsed="false">
      <c r="B5" s="10" t="s">
        <v>255</v>
      </c>
      <c r="C5" s="10" t="n">
        <v>2</v>
      </c>
      <c r="D5" s="10" t="s">
        <v>254</v>
      </c>
      <c r="E5" s="10" t="n">
        <v>800</v>
      </c>
      <c r="F5" s="12" t="n">
        <v>13217</v>
      </c>
      <c r="G5" s="12" t="n">
        <f aca="false">+C5*F5/E5</f>
        <v>33.0425</v>
      </c>
    </row>
    <row r="6" customFormat="false" ht="15" hidden="false" customHeight="false" outlineLevel="0" collapsed="false">
      <c r="B6" s="10" t="s">
        <v>256</v>
      </c>
      <c r="C6" s="10" t="n">
        <v>2</v>
      </c>
      <c r="D6" s="10" t="s">
        <v>254</v>
      </c>
      <c r="E6" s="10" t="n">
        <v>2000</v>
      </c>
      <c r="F6" s="12" t="n">
        <v>19323</v>
      </c>
      <c r="G6" s="12" t="n">
        <f aca="false">+C6*F6/E6</f>
        <v>19.323</v>
      </c>
      <c r="I6" s="10" t="s">
        <v>257</v>
      </c>
      <c r="J6" s="10" t="s">
        <v>258</v>
      </c>
      <c r="K6" s="10" t="s">
        <v>259</v>
      </c>
    </row>
    <row r="7" customFormat="false" ht="15" hidden="false" customHeight="false" outlineLevel="0" collapsed="false">
      <c r="B7" s="10" t="s">
        <v>260</v>
      </c>
      <c r="C7" s="10" t="n">
        <v>1</v>
      </c>
      <c r="D7" s="10" t="s">
        <v>254</v>
      </c>
      <c r="E7" s="10" t="n">
        <v>1</v>
      </c>
      <c r="F7" s="12" t="n">
        <v>45</v>
      </c>
      <c r="G7" s="12" t="n">
        <f aca="false">+C7*F7/E7</f>
        <v>45</v>
      </c>
      <c r="H7" s="9" t="s">
        <v>213</v>
      </c>
      <c r="I7" s="10" t="n">
        <v>1</v>
      </c>
      <c r="J7" s="10" t="n">
        <v>29.5735</v>
      </c>
      <c r="K7" s="10"/>
    </row>
    <row r="8" customFormat="false" ht="15" hidden="false" customHeight="false" outlineLevel="0" collapsed="false">
      <c r="B8" s="10" t="s">
        <v>261</v>
      </c>
      <c r="C8" s="10" t="n">
        <v>1</v>
      </c>
      <c r="D8" s="10" t="s">
        <v>254</v>
      </c>
      <c r="E8" s="10" t="n">
        <v>1</v>
      </c>
      <c r="F8" s="12" t="n">
        <v>45</v>
      </c>
      <c r="G8" s="12" t="n">
        <f aca="false">+C8*F8/E8</f>
        <v>45</v>
      </c>
      <c r="H8" s="9" t="s">
        <v>213</v>
      </c>
    </row>
    <row r="9" customFormat="false" ht="15" hidden="false" customHeight="false" outlineLevel="0" collapsed="false">
      <c r="B9" s="10" t="s">
        <v>262</v>
      </c>
      <c r="C9" s="10" t="n">
        <v>1</v>
      </c>
      <c r="D9" s="10" t="s">
        <v>254</v>
      </c>
      <c r="E9" s="10" t="n">
        <v>1000</v>
      </c>
      <c r="F9" s="12" t="n">
        <v>4500</v>
      </c>
      <c r="G9" s="12" t="n">
        <f aca="false">+C9*F9/E9</f>
        <v>4.5</v>
      </c>
    </row>
    <row r="10" customFormat="false" ht="15" hidden="false" customHeight="false" outlineLevel="0" collapsed="false">
      <c r="F10" s="28" t="s">
        <v>27</v>
      </c>
      <c r="G10" s="28" t="n">
        <f aca="false">SUM(G4:G9)</f>
        <v>284.8655</v>
      </c>
    </row>
    <row r="13" customFormat="false" ht="15" hidden="true" customHeight="false" outlineLevel="0" collapsed="false"/>
    <row r="14" customFormat="false" ht="15" hidden="true" customHeight="false" outlineLevel="0" collapsed="false">
      <c r="B14" s="27" t="s">
        <v>263</v>
      </c>
      <c r="C14" s="27" t="s">
        <v>264</v>
      </c>
      <c r="E14" s="29" t="s">
        <v>265</v>
      </c>
      <c r="F14" s="29" t="s">
        <v>266</v>
      </c>
    </row>
    <row r="15" customFormat="false" ht="15" hidden="true" customHeight="false" outlineLevel="0" collapsed="false">
      <c r="B15" s="10" t="s">
        <v>267</v>
      </c>
      <c r="C15" s="12" t="n">
        <v>600000</v>
      </c>
      <c r="E15" s="30" t="n">
        <v>30</v>
      </c>
      <c r="F15" s="31" t="n">
        <f aca="false">+C19/E15</f>
        <v>60000</v>
      </c>
    </row>
    <row r="16" customFormat="false" ht="15" hidden="true" customHeight="false" outlineLevel="0" collapsed="false">
      <c r="B16" s="10" t="s">
        <v>268</v>
      </c>
      <c r="C16" s="12" t="n">
        <v>1000000</v>
      </c>
    </row>
    <row r="17" customFormat="false" ht="15" hidden="true" customHeight="false" outlineLevel="0" collapsed="false">
      <c r="B17" s="10" t="s">
        <v>269</v>
      </c>
      <c r="C17" s="12" t="n">
        <v>100000</v>
      </c>
      <c r="E17" s="9" t="s">
        <v>270</v>
      </c>
      <c r="I17" s="2" t="n">
        <v>5</v>
      </c>
    </row>
    <row r="18" customFormat="false" ht="15" hidden="true" customHeight="false" outlineLevel="0" collapsed="false">
      <c r="B18" s="10" t="s">
        <v>271</v>
      </c>
      <c r="C18" s="12" t="n">
        <v>100000</v>
      </c>
    </row>
    <row r="19" customFormat="false" ht="15" hidden="true" customHeight="false" outlineLevel="0" collapsed="false">
      <c r="B19" s="27" t="s">
        <v>27</v>
      </c>
      <c r="C19" s="28" t="n">
        <f aca="false">SUM(C15:C18)</f>
        <v>1800000</v>
      </c>
      <c r="E19" s="9" t="s">
        <v>272</v>
      </c>
      <c r="F19" s="9" t="n">
        <f aca="false">+F15/I17</f>
        <v>12000</v>
      </c>
    </row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>
      <c r="B22" s="32" t="s">
        <v>273</v>
      </c>
      <c r="C22" s="32"/>
    </row>
    <row r="23" customFormat="false" ht="15" hidden="true" customHeight="false" outlineLevel="0" collapsed="false">
      <c r="B23" s="10" t="s">
        <v>274</v>
      </c>
      <c r="C23" s="12" t="n">
        <f aca="false">+G10</f>
        <v>284.8655</v>
      </c>
    </row>
    <row r="24" customFormat="false" ht="15" hidden="true" customHeight="false" outlineLevel="0" collapsed="false">
      <c r="B24" s="10" t="s">
        <v>275</v>
      </c>
      <c r="C24" s="12" t="n">
        <f aca="false">+F19</f>
        <v>12000</v>
      </c>
    </row>
    <row r="25" customFormat="false" ht="15" hidden="true" customHeight="false" outlineLevel="0" collapsed="false">
      <c r="B25" s="10" t="s">
        <v>276</v>
      </c>
      <c r="C25" s="12" t="n">
        <f aca="false">(C23+C24)*30%</f>
        <v>3685.45965</v>
      </c>
    </row>
    <row r="26" customFormat="false" ht="15" hidden="true" customHeight="false" outlineLevel="0" collapsed="false">
      <c r="B26" s="27" t="s">
        <v>277</v>
      </c>
      <c r="C26" s="33" t="n">
        <f aca="false">SUM(C23:C25)</f>
        <v>15970.32515</v>
      </c>
    </row>
    <row r="28" customFormat="false" ht="15" hidden="false" customHeight="false" outlineLevel="0" collapsed="false">
      <c r="B28" s="19" t="s">
        <v>278</v>
      </c>
      <c r="C28" s="19"/>
      <c r="E28" s="34" t="s">
        <v>279</v>
      </c>
    </row>
    <row r="29" customFormat="false" ht="15" hidden="false" customHeight="false" outlineLevel="0" collapsed="false">
      <c r="B29" s="35" t="n">
        <v>0.5</v>
      </c>
      <c r="C29" s="35"/>
      <c r="E29" s="21" t="n">
        <f aca="false">+G10/(1-B29)</f>
        <v>569.731</v>
      </c>
    </row>
  </sheetData>
  <mergeCells count="3">
    <mergeCell ref="B22:C22"/>
    <mergeCell ref="B28:C28"/>
    <mergeCell ref="B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2024-06-06T22:53:01Z</dcterms:created>
  <dc:creator>Isabel Maria Sulbaran Tovar</dc:creator>
  <dc:description/>
  <dc:language>es-CL</dc:language>
  <cp:lastModifiedBy/>
  <dcterms:modified xsi:type="dcterms:W3CDTF">2024-11-18T20:21:49Z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