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yanPaw/Documents/GitHub/DataScience-Portfolio/Analyzing Access to Patient Care/"/>
    </mc:Choice>
  </mc:AlternateContent>
  <xr:revisionPtr revIDLastSave="0" documentId="13_ncr:1_{2D11C564-B50E-3249-8977-B20F070F28CA}" xr6:coauthVersionLast="47" xr6:coauthVersionMax="47" xr10:uidLastSave="{00000000-0000-0000-0000-000000000000}"/>
  <bookViews>
    <workbookView xWindow="-9600" yWindow="-21100" windowWidth="38400" windowHeight="21100" xr2:uid="{F132C01B-2BB1-41E1-89A7-FAEE49723F4E}"/>
  </bookViews>
  <sheets>
    <sheet name="Instructions" sheetId="1" r:id="rId1"/>
    <sheet name="Performance Measure Defined" sheetId="3" r:id="rId2"/>
    <sheet name="Northern Cal Performance" sheetId="4" r:id="rId3"/>
    <sheet name="NorCalAnalysis" sheetId="10" r:id="rId4"/>
    <sheet name="NorcalCorr" sheetId="12" r:id="rId5"/>
    <sheet name="Central Valley Med Ctr By Month" sheetId="5" r:id="rId6"/>
    <sheet name="CenValleyAnalysis" sheetId="11" r:id="rId7"/>
    <sheet name="CenValleyCorr" sheetId="16" r:id="rId8"/>
    <sheet name="Central Valley Provider Details" sheetId="6" r:id="rId9"/>
    <sheet name="ProviderAnalysis" sheetId="7" r:id="rId10"/>
    <sheet name="ProviderCorr" sheetId="20" r:id="rId11"/>
    <sheet name="Suggestion1" sheetId="41" state="hidden" r:id="rId12"/>
    <sheet name="Suggestion4" sheetId="44" state="hidden" r:id="rId13"/>
  </sheets>
  <externalReferences>
    <externalReference r:id="rId14"/>
    <externalReference r:id="rId15"/>
    <externalReference r:id="rId16"/>
    <externalReference r:id="rId17"/>
    <externalReference r:id="rId18"/>
    <externalReference r:id="rId19"/>
  </externalReferences>
  <definedNames>
    <definedName name="_xlnm._FilterDatabase" localSheetId="8" hidden="1">'Central Valley Provider Details'!$A$4:$G$4</definedName>
    <definedName name="_xlnm._FilterDatabase" localSheetId="9" hidden="1">ProviderAnalysis!$AJ$22:$AK$24</definedName>
    <definedName name="_xlnm._FilterDatabase" localSheetId="10" hidden="1">ProviderCorr!$A$54:$C$74</definedName>
    <definedName name="appt" localSheetId="8">[1]APPT!$O$7:$V$40</definedName>
    <definedName name="appt">[2]APPT!$O$7:$U$29</definedName>
    <definedName name="avc" localSheetId="8">[1]AVC!$J$7:$P$35</definedName>
    <definedName name="avc">[2]AVC!$K$6:$O$29</definedName>
    <definedName name="cal_10" localSheetId="8">[1]APPT!$X$7:$AA$40</definedName>
    <definedName name="cal_10">[2]APPT!$W$7:$Z$28</definedName>
    <definedName name="cal10id">[3]sarid!$F$1:$G$66</definedName>
    <definedName name="cal10ids" localSheetId="8">[1]cal10!$B$2:$C$24</definedName>
    <definedName name="cal10ids">[4]cal10!$B$1:$C$23</definedName>
    <definedName name="car07list" localSheetId="8">[1]sar07!$B$3:$D$22</definedName>
    <definedName name="car07list">[4]sar07!$B$1:$D$21</definedName>
    <definedName name="DOV">[5]cal10!$A$6:$P$26</definedName>
    <definedName name="match" localSheetId="8">[1]pda!$AE$6:$AL$30</definedName>
    <definedName name="match">[2]pda!$AD$6:$AK$26</definedName>
    <definedName name="matchlist">'[5]PED ID'!$J$1:$L$20</definedName>
    <definedName name="msg" localSheetId="8">[1]MSG!$L$6:$R$29</definedName>
    <definedName name="msg">[2]MSG!$M$7:$P$31</definedName>
    <definedName name="pcpmatch">[5]pcp11!$C$8:$I$27</definedName>
    <definedName name="pda" localSheetId="8">[1]pda!$T$6:$AA$27</definedName>
    <definedName name="pda">[2]pda!$S$7:$Z$28</definedName>
    <definedName name="pdaids" localSheetId="8">[1]pdaaac!$A$1:$B$23</definedName>
    <definedName name="pdaids">[4]pdaaac!$A$1:$B$23</definedName>
    <definedName name="_xlnm.Print_Area" localSheetId="5">'Central Valley Med Ctr By Month'!$A$1:$E$21</definedName>
    <definedName name="_xlnm.Print_Area" localSheetId="8">'Central Valley Provider Details'!$A$1:$P$28</definedName>
    <definedName name="_xlnm.Print_Area" localSheetId="6">CenValleyAnalysis!$A$1:$D$20</definedName>
    <definedName name="_xlnm.Print_Area" localSheetId="3">NorCalAnalysis!$A$1:$D$28</definedName>
    <definedName name="_xlnm.Print_Area" localSheetId="2">'Northern Cal Performance'!$A$1:$E$25</definedName>
    <definedName name="_xlnm.Print_Area" localSheetId="1">'Performance Measure Defined'!$B$2:$B$14</definedName>
    <definedName name="_xlnm.Print_Titles" localSheetId="8">'Central Valley Provider Details'!$A:$B,'Central Valley Provider Details'!$3:$4</definedName>
    <definedName name="psm" localSheetId="8">[1]PSM!$L$7:$V$38</definedName>
    <definedName name="psm">[2]PSM!$S$7:$AC$38</definedName>
    <definedName name="RptMo_1">[6]Rcvg_MC_Summary!$F$8,[6]Rcvg_MC_Summary!$L$8</definedName>
    <definedName name="RptMo_2">[6]Rcvg_MC_Summary!$G$8,[6]Rcvg_MC_Summary!$M$8</definedName>
    <definedName name="RptMo_3">[6]Rcvg_MC_Summary!$H$8,[6]Rcvg_MC_Summary!$N$8</definedName>
    <definedName name="sar">[5]sar07!$A$4:$Q$25</definedName>
    <definedName name="wc" localSheetId="8">[1]wc!$L$7:$P$35</definedName>
    <definedName name="wc">[2]wc!$N$7:$R$30</definedName>
  </definedNames>
  <calcPr calcId="191029"/>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9" i="7" l="1"/>
  <c r="R15" i="7"/>
  <c r="R17" i="7"/>
  <c r="T2" i="7"/>
  <c r="I2" i="7"/>
  <c r="S2" i="7" s="1"/>
  <c r="I3" i="7"/>
  <c r="S3" i="7" s="1"/>
  <c r="I4" i="7"/>
  <c r="S4" i="7" s="1"/>
  <c r="I5" i="7"/>
  <c r="S5" i="7" s="1"/>
  <c r="I6" i="7"/>
  <c r="S6" i="7" s="1"/>
  <c r="I7" i="7"/>
  <c r="S7" i="7" s="1"/>
  <c r="I8" i="7"/>
  <c r="S8" i="7" s="1"/>
  <c r="I9" i="7"/>
  <c r="S9" i="7" s="1"/>
  <c r="I10" i="7"/>
  <c r="S10" i="7" s="1"/>
  <c r="I11" i="7"/>
  <c r="S11" i="7" s="1"/>
  <c r="I12" i="7"/>
  <c r="S12" i="7" s="1"/>
  <c r="I13" i="7"/>
  <c r="S13" i="7" s="1"/>
  <c r="I14" i="7"/>
  <c r="S14" i="7" s="1"/>
  <c r="I15" i="7"/>
  <c r="S15" i="7" s="1"/>
  <c r="I16" i="7"/>
  <c r="S16" i="7" s="1"/>
  <c r="I17" i="7"/>
  <c r="S17" i="7" s="1"/>
  <c r="I18" i="7"/>
  <c r="S18" i="7" s="1"/>
  <c r="I19" i="7"/>
  <c r="S19" i="7" s="1"/>
  <c r="I20" i="7"/>
  <c r="S20" i="7" s="1"/>
  <c r="C92" i="20"/>
  <c r="C97" i="20"/>
  <c r="C96" i="20"/>
  <c r="C93" i="20"/>
  <c r="C85" i="20"/>
  <c r="C79" i="20"/>
  <c r="C86" i="20"/>
  <c r="C89" i="20"/>
  <c r="C84" i="20"/>
  <c r="C95" i="20"/>
  <c r="C83" i="20"/>
  <c r="C90" i="20"/>
  <c r="C87" i="20"/>
  <c r="C82" i="20"/>
  <c r="C94" i="20"/>
  <c r="C88" i="20"/>
  <c r="C98" i="20"/>
  <c r="C80" i="20"/>
  <c r="C78" i="20"/>
  <c r="C81" i="20"/>
  <c r="C91" i="20"/>
  <c r="C56" i="20"/>
  <c r="C68" i="20"/>
  <c r="C69" i="20"/>
  <c r="C70" i="20"/>
  <c r="C71" i="20"/>
  <c r="C62" i="20"/>
  <c r="C58" i="20"/>
  <c r="C61" i="20"/>
  <c r="C65" i="20"/>
  <c r="C66" i="20"/>
  <c r="C73" i="20"/>
  <c r="C55" i="20"/>
  <c r="C64" i="20"/>
  <c r="C63" i="20"/>
  <c r="C59" i="20"/>
  <c r="C72" i="20"/>
  <c r="C60" i="20"/>
  <c r="C74" i="20"/>
  <c r="C57" i="20"/>
  <c r="C54" i="20"/>
  <c r="C67" i="20"/>
  <c r="C46" i="20"/>
  <c r="C47" i="20"/>
  <c r="C44" i="20"/>
  <c r="C36" i="20"/>
  <c r="C30" i="20"/>
  <c r="C42" i="20"/>
  <c r="C48" i="20"/>
  <c r="C50" i="20"/>
  <c r="C35" i="20"/>
  <c r="C45" i="20"/>
  <c r="C31" i="20"/>
  <c r="C39" i="20"/>
  <c r="C34" i="20"/>
  <c r="C43" i="20"/>
  <c r="C40" i="20"/>
  <c r="C33" i="20"/>
  <c r="C32" i="20"/>
  <c r="C38" i="20"/>
  <c r="C49" i="20"/>
  <c r="C41" i="20"/>
  <c r="C37" i="20"/>
  <c r="T7" i="7"/>
  <c r="T8" i="7"/>
  <c r="T9" i="7"/>
  <c r="T10" i="7"/>
  <c r="T11" i="7"/>
  <c r="T12" i="7"/>
  <c r="T13" i="7"/>
  <c r="T14" i="7"/>
  <c r="T15" i="7"/>
  <c r="T16" i="7"/>
  <c r="T17" i="7"/>
  <c r="T18" i="7"/>
  <c r="T19" i="7"/>
  <c r="T20" i="7"/>
  <c r="T3" i="7"/>
  <c r="T4" i="7"/>
  <c r="T5" i="7"/>
  <c r="T6" i="7"/>
  <c r="P6" i="7"/>
  <c r="R6" i="7" s="1"/>
  <c r="P7" i="7"/>
  <c r="R7" i="7" s="1"/>
  <c r="P8" i="7"/>
  <c r="R8" i="7" s="1"/>
  <c r="P9" i="7"/>
  <c r="P10" i="7"/>
  <c r="R10" i="7" s="1"/>
  <c r="P11" i="7"/>
  <c r="R11" i="7" s="1"/>
  <c r="P12" i="7"/>
  <c r="R12" i="7" s="1"/>
  <c r="P13" i="7"/>
  <c r="R13" i="7" s="1"/>
  <c r="P14" i="7"/>
  <c r="R14" i="7" s="1"/>
  <c r="P15" i="7"/>
  <c r="P16" i="7"/>
  <c r="R16" i="7" s="1"/>
  <c r="P17" i="7"/>
  <c r="P18" i="7"/>
  <c r="R18" i="7" s="1"/>
  <c r="P19" i="7"/>
  <c r="R19" i="7" s="1"/>
  <c r="P20" i="7"/>
  <c r="R20" i="7" s="1"/>
  <c r="P5" i="7"/>
  <c r="R5" i="7" s="1"/>
  <c r="P4" i="7"/>
  <c r="R4" i="7" s="1"/>
  <c r="P3" i="7"/>
  <c r="R3" i="7" s="1"/>
  <c r="P2" i="7"/>
  <c r="R2" i="7" s="1"/>
  <c r="L23" i="10"/>
  <c r="F3" i="7"/>
  <c r="F4" i="7"/>
  <c r="F5" i="7"/>
  <c r="F6" i="7"/>
  <c r="F7" i="7"/>
  <c r="F8" i="7"/>
  <c r="F9" i="7"/>
  <c r="F10" i="7"/>
  <c r="F11" i="7"/>
  <c r="F12" i="7"/>
  <c r="F13" i="7"/>
  <c r="F14" i="7"/>
  <c r="F15" i="7"/>
  <c r="F16" i="7"/>
  <c r="F17" i="7"/>
  <c r="F18" i="7"/>
  <c r="F19" i="7"/>
  <c r="F20" i="7"/>
  <c r="F2" i="7"/>
  <c r="D4" i="7"/>
  <c r="D5" i="7"/>
  <c r="D6" i="7"/>
  <c r="D7" i="7"/>
  <c r="D8" i="7"/>
  <c r="D9" i="7"/>
  <c r="D10" i="7"/>
  <c r="D11" i="7"/>
  <c r="D12" i="7"/>
  <c r="D13" i="7"/>
  <c r="D14" i="7"/>
  <c r="D15" i="7"/>
  <c r="D16" i="7"/>
  <c r="D17" i="7"/>
  <c r="D18" i="7"/>
  <c r="D19" i="7"/>
  <c r="D20" i="7"/>
  <c r="D3" i="7"/>
  <c r="D2" i="7"/>
  <c r="Q28" i="6"/>
  <c r="Q29" i="6" s="1"/>
  <c r="P28" i="6"/>
  <c r="P29" i="6" s="1"/>
  <c r="O28" i="6"/>
  <c r="N28" i="6"/>
  <c r="M28" i="6"/>
  <c r="L28" i="6"/>
  <c r="K28" i="6"/>
  <c r="H28" i="6"/>
  <c r="F28" i="6"/>
  <c r="E28" i="6"/>
  <c r="D28" i="6"/>
  <c r="C28" i="6"/>
  <c r="J27" i="6"/>
  <c r="J26" i="6"/>
  <c r="J25" i="6"/>
  <c r="J24" i="6"/>
  <c r="J28" i="6" s="1"/>
  <c r="Q23" i="6"/>
  <c r="P23" i="6"/>
  <c r="O23" i="6"/>
  <c r="N23" i="6"/>
  <c r="M23" i="6"/>
  <c r="L23" i="6"/>
  <c r="K23" i="6"/>
  <c r="J23" i="6"/>
  <c r="H23" i="6"/>
  <c r="F23" i="6"/>
  <c r="E23" i="6"/>
  <c r="D23" i="6"/>
  <c r="C23" i="6"/>
  <c r="J22" i="6"/>
  <c r="J21" i="6"/>
  <c r="J20" i="6"/>
  <c r="J19" i="6"/>
  <c r="J18" i="6"/>
  <c r="Q17" i="6"/>
  <c r="P17" i="6"/>
  <c r="O17" i="6"/>
  <c r="O29" i="6" s="1"/>
  <c r="N17" i="6"/>
  <c r="N29" i="6" s="1"/>
  <c r="M17" i="6"/>
  <c r="M29" i="6" s="1"/>
  <c r="L17" i="6"/>
  <c r="L29" i="6" s="1"/>
  <c r="K17" i="6"/>
  <c r="H17" i="6"/>
  <c r="F17" i="6"/>
  <c r="E17" i="6"/>
  <c r="D17" i="6"/>
  <c r="D29" i="6" s="1"/>
  <c r="C17" i="6"/>
  <c r="C29" i="6" s="1"/>
  <c r="J16" i="6"/>
  <c r="J15" i="6"/>
  <c r="J14" i="6"/>
  <c r="J13" i="6"/>
  <c r="J12" i="6"/>
  <c r="J11" i="6"/>
  <c r="J17" i="6" s="1"/>
  <c r="Q10" i="6"/>
  <c r="P10" i="6"/>
  <c r="O10" i="6"/>
  <c r="N10" i="6"/>
  <c r="M10" i="6"/>
  <c r="L10" i="6"/>
  <c r="K10" i="6"/>
  <c r="K29" i="6" s="1"/>
  <c r="H10" i="6"/>
  <c r="H29" i="6" s="1"/>
  <c r="F10" i="6"/>
  <c r="F29" i="6" s="1"/>
  <c r="E10" i="6"/>
  <c r="E29" i="6" s="1"/>
  <c r="D10" i="6"/>
  <c r="C10" i="6"/>
  <c r="J9" i="6"/>
  <c r="J8" i="6"/>
  <c r="J7" i="6"/>
  <c r="J6" i="6"/>
  <c r="J10" i="6" s="1"/>
  <c r="U17" i="7" l="1"/>
  <c r="U18" i="7"/>
  <c r="U2" i="7"/>
  <c r="U9" i="7"/>
  <c r="U5" i="7"/>
  <c r="U19" i="7"/>
  <c r="U11" i="7"/>
  <c r="U10" i="7"/>
  <c r="U16" i="7"/>
  <c r="U4" i="7"/>
  <c r="U12" i="7"/>
  <c r="U8" i="7"/>
  <c r="U15" i="7"/>
  <c r="U6" i="7"/>
  <c r="U3" i="7"/>
  <c r="U14" i="7"/>
  <c r="U20" i="7"/>
  <c r="U7" i="7"/>
  <c r="U13" i="7"/>
  <c r="J29" i="6"/>
  <c r="Q2" i="7" l="1"/>
  <c r="Q20" i="7"/>
  <c r="Q19" i="7"/>
  <c r="Q18" i="7"/>
  <c r="Q17" i="7"/>
  <c r="Q16" i="7"/>
  <c r="Q15" i="7"/>
  <c r="Q14" i="7"/>
  <c r="Q13" i="7"/>
  <c r="Q12" i="7"/>
  <c r="Q11" i="7"/>
  <c r="Q10" i="7"/>
  <c r="Q9" i="7"/>
  <c r="Q8" i="7"/>
  <c r="Q7" i="7"/>
  <c r="Q6" i="7"/>
  <c r="Q5" i="7"/>
  <c r="Q4" i="7"/>
  <c r="Q3" i="7"/>
  <c r="D24" i="5"/>
  <c r="E24" i="5"/>
  <c r="C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Leetz</author>
    <author>Kristi L James</author>
  </authors>
  <commentList>
    <comment ref="C6" authorId="0" shapeId="0" xr:uid="{4DC1598E-6AE0-A444-9AAF-D207BEFF6944}">
      <text>
        <r>
          <rPr>
            <sz val="9"/>
            <color indexed="81"/>
            <rFont val="Tahoma"/>
            <family val="2"/>
          </rPr>
          <t>Works Monday thru Thursday</t>
        </r>
      </text>
    </comment>
    <comment ref="C7" authorId="0" shapeId="0" xr:uid="{0A3C8381-76CE-2447-B2DD-3F307C847F23}">
      <text>
        <r>
          <rPr>
            <sz val="9"/>
            <color indexed="81"/>
            <rFont val="Tahoma"/>
            <family val="2"/>
          </rPr>
          <t>Works Monday, Wednesday, and Friday</t>
        </r>
      </text>
    </comment>
    <comment ref="E9" authorId="0" shapeId="0" xr:uid="{9134EF47-EA75-894D-A494-363FCB6F0CF9}">
      <text>
        <r>
          <rPr>
            <sz val="9"/>
            <color indexed="81"/>
            <rFont val="Tahoma"/>
            <family val="2"/>
          </rPr>
          <t>Assume .12 FTE for Administrative Time as Physician Site Leader plus .03 FTE for weekly staff meetings</t>
        </r>
      </text>
    </comment>
    <comment ref="M11" authorId="1" shapeId="0" xr:uid="{35143FEA-6F8B-5B45-87C6-EF9DF4708C99}">
      <text>
        <r>
          <rPr>
            <sz val="9"/>
            <color rgb="FF000000"/>
            <rFont val="Tahoma"/>
            <family val="2"/>
          </rPr>
          <t>Out 1 week each month, Oct - Dec</t>
        </r>
      </text>
    </comment>
    <comment ref="C12" authorId="0" shapeId="0" xr:uid="{E7BFC0C9-0969-D442-89EF-10BA17648FAF}">
      <text>
        <r>
          <rPr>
            <sz val="9"/>
            <color indexed="81"/>
            <rFont val="Tahoma"/>
            <family val="2"/>
          </rPr>
          <t>Works Monday thru Thursday</t>
        </r>
      </text>
    </comment>
    <comment ref="C14" authorId="0" shapeId="0" xr:uid="{1BA19ADB-C920-2146-88F4-71287CC193F2}">
      <text>
        <r>
          <rPr>
            <sz val="9"/>
            <color indexed="81"/>
            <rFont val="Tahoma"/>
            <family val="2"/>
          </rPr>
          <t>Works Monday thru Thursday</t>
        </r>
      </text>
    </comment>
    <comment ref="E14" authorId="0" shapeId="0" xr:uid="{AE313C0C-F4D6-1547-BD7D-DBFD301419FD}">
      <text>
        <r>
          <rPr>
            <sz val="9"/>
            <color rgb="FF000000"/>
            <rFont val="Tahoma"/>
            <family val="2"/>
          </rPr>
          <t>Assume .12 FTE Administrative time as Physician Site Leader plus .03 FTE for weekly staff meetings.</t>
        </r>
      </text>
    </comment>
    <comment ref="L14" authorId="0" shapeId="0" xr:uid="{A557BA56-8F19-EB45-9BC5-2A602F4205B2}">
      <text>
        <r>
          <rPr>
            <sz val="9"/>
            <color rgb="FF000000"/>
            <rFont val="Tahoma"/>
            <family val="2"/>
          </rPr>
          <t xml:space="preserve">Spent 3 days per week as Technology Lead supporting implementation of new software for entire month of Nov &amp; Dec.
</t>
        </r>
      </text>
    </comment>
    <comment ref="M14" authorId="0" shapeId="0" xr:uid="{74B13108-C1CC-FC47-ACE3-7C23E4377DE2}">
      <text>
        <r>
          <rPr>
            <sz val="9"/>
            <color rgb="FF000000"/>
            <rFont val="Tahoma"/>
            <family val="2"/>
          </rPr>
          <t>Took 3 week vacation between Nov - Dec</t>
        </r>
      </text>
    </comment>
    <comment ref="C15" authorId="0" shapeId="0" xr:uid="{67911AE7-7634-224B-B135-65F771B0F55D}">
      <text>
        <r>
          <rPr>
            <sz val="9"/>
            <color indexed="81"/>
            <rFont val="Tahoma"/>
            <family val="2"/>
          </rPr>
          <t>Works Monday thru Thursday</t>
        </r>
      </text>
    </comment>
    <comment ref="C18" authorId="0" shapeId="0" xr:uid="{6C9ABD97-0472-4E45-BCE1-F22315FAE9B2}">
      <text>
        <r>
          <rPr>
            <sz val="9"/>
            <color indexed="81"/>
            <rFont val="Tahoma"/>
            <family val="2"/>
          </rPr>
          <t>Works 7 days per week for 5.6 hours per day, ending each day at approx 2:45pm</t>
        </r>
      </text>
    </comment>
    <comment ref="J18" authorId="0" shapeId="0" xr:uid="{785450E5-E8D8-0C42-8228-298A4E6EA33B}">
      <text>
        <r>
          <rPr>
            <sz val="9"/>
            <color indexed="81"/>
            <rFont val="Tahoma"/>
            <family val="2"/>
          </rPr>
          <t xml:space="preserve">Increase hours during first two weeks of Nov to help cover demand. </t>
        </r>
      </text>
    </comment>
    <comment ref="M19" authorId="0" shapeId="0" xr:uid="{67EFDA76-BC07-244B-87CE-DF6D00D4B5B2}">
      <text>
        <r>
          <rPr>
            <sz val="9"/>
            <color rgb="FF000000"/>
            <rFont val="Tahoma"/>
            <family val="2"/>
          </rPr>
          <t xml:space="preserve">Attended 10 day education conference during the second half of November
</t>
        </r>
        <r>
          <rPr>
            <sz val="9"/>
            <color rgb="FF000000"/>
            <rFont val="Tahoma"/>
            <family val="2"/>
          </rPr>
          <t xml:space="preserve">
</t>
        </r>
      </text>
    </comment>
    <comment ref="C20" authorId="0" shapeId="0" xr:uid="{71C4FCD2-95D8-C249-AA45-D302CF7DD5D8}">
      <text>
        <r>
          <rPr>
            <sz val="9"/>
            <color indexed="81"/>
            <rFont val="Tahoma"/>
            <family val="2"/>
          </rPr>
          <t>Works Tuesday thru Friday</t>
        </r>
      </text>
    </comment>
    <comment ref="E20" authorId="0" shapeId="0" xr:uid="{AC9A1EFB-B9FD-AE46-B549-296757ADC6C1}">
      <text>
        <r>
          <rPr>
            <sz val="9"/>
            <color rgb="FF000000"/>
            <rFont val="Tahoma"/>
            <family val="2"/>
          </rPr>
          <t>Assume .12 FTE for Administrative time as Physician Site Leader plus .03 for weekly staff meetings</t>
        </r>
      </text>
    </comment>
    <comment ref="M20" authorId="0" shapeId="0" xr:uid="{AF2A2FA9-F8EF-4446-950F-4255CFEF01E9}">
      <text>
        <r>
          <rPr>
            <sz val="9"/>
            <color indexed="81"/>
            <rFont val="Tahoma"/>
            <family val="2"/>
          </rPr>
          <t xml:space="preserve">Took vacation during the first two weeks of Dec
</t>
        </r>
      </text>
    </comment>
    <comment ref="C21" authorId="0" shapeId="0" xr:uid="{302FD8C1-5F94-3C4C-ABC2-CD7144B3CFCA}">
      <text>
        <r>
          <rPr>
            <sz val="9"/>
            <color indexed="81"/>
            <rFont val="Tahoma"/>
            <family val="2"/>
          </rPr>
          <t>Works Monday thru Friday</t>
        </r>
      </text>
    </comment>
    <comment ref="M21" authorId="0" shapeId="0" xr:uid="{5819745A-A022-894E-95DA-745A7E272BBC}">
      <text>
        <r>
          <rPr>
            <sz val="9"/>
            <color rgb="FF000000"/>
            <rFont val="Tahoma"/>
            <family val="2"/>
          </rPr>
          <t>Took 10 day vacation during the last week of Nov and first week of Dec</t>
        </r>
      </text>
    </comment>
    <comment ref="J22" authorId="0" shapeId="0" xr:uid="{4EF0BE47-9A38-AD4E-BDFC-510C7812F4C1}">
      <text>
        <r>
          <rPr>
            <sz val="9"/>
            <color rgb="FF000000"/>
            <rFont val="Tahoma"/>
            <family val="2"/>
          </rPr>
          <t>Additional hours recorded/charged for most Wednesday and Thursday shift per time sheet review. Reason unknown.</t>
        </r>
      </text>
    </comment>
    <comment ref="C24" authorId="0" shapeId="0" xr:uid="{181C1DC6-0B26-FA42-B15D-339EC793DD1F}">
      <text>
        <r>
          <rPr>
            <sz val="9"/>
            <color indexed="81"/>
            <rFont val="Tahoma"/>
            <family val="2"/>
          </rPr>
          <t>Works 7 days per week for 5.6 hours per day, ending each day at approx 2:45pm</t>
        </r>
      </text>
    </comment>
    <comment ref="J24" authorId="0" shapeId="0" xr:uid="{15A600A3-9D97-7345-90B8-9E0DB76607DB}">
      <text>
        <r>
          <rPr>
            <sz val="9"/>
            <color indexed="81"/>
            <rFont val="Tahoma"/>
            <family val="2"/>
          </rPr>
          <t xml:space="preserve">Increase hours during first two weeks of Nov to help cover demand. </t>
        </r>
      </text>
    </comment>
    <comment ref="M25" authorId="0" shapeId="0" xr:uid="{F922F16F-7377-1142-917F-F978B27EAF77}">
      <text>
        <r>
          <rPr>
            <sz val="9"/>
            <color indexed="81"/>
            <rFont val="Tahoma"/>
            <family val="2"/>
          </rPr>
          <t xml:space="preserve">Attended 10 day education conference during the second half of Oct
</t>
        </r>
      </text>
    </comment>
    <comment ref="C26" authorId="0" shapeId="0" xr:uid="{81F5CA71-2908-FD48-9C87-9B9FC668DA8D}">
      <text>
        <r>
          <rPr>
            <sz val="9"/>
            <color indexed="81"/>
            <rFont val="Tahoma"/>
            <family val="2"/>
          </rPr>
          <t>Works Tuesday thru Friday</t>
        </r>
      </text>
    </comment>
    <comment ref="E26" authorId="0" shapeId="0" xr:uid="{A45E32D9-ADB0-6445-896B-AC7F4B7D2308}">
      <text>
        <r>
          <rPr>
            <sz val="9"/>
            <color indexed="81"/>
            <rFont val="Tahoma"/>
            <family val="2"/>
          </rPr>
          <t>Assume .12 FTE for Administrative time as Physician Site Leader plus .03 for weekly staff meetings</t>
        </r>
      </text>
    </comment>
    <comment ref="C27" authorId="0" shapeId="0" xr:uid="{078FC046-E3E8-FE48-94A2-25B1F5F472F2}">
      <text>
        <r>
          <rPr>
            <sz val="9"/>
            <color indexed="81"/>
            <rFont val="Tahoma"/>
            <family val="2"/>
          </rPr>
          <t>Works Monday thru Friday</t>
        </r>
      </text>
    </comment>
    <comment ref="M27" authorId="0" shapeId="0" xr:uid="{36BE53A5-F81F-6A4E-A082-E221A555795F}">
      <text>
        <r>
          <rPr>
            <sz val="9"/>
            <color rgb="FF000000"/>
            <rFont val="Tahoma"/>
            <family val="2"/>
          </rPr>
          <t>Took 10 day vacation during the last week of Oct and first week of Nov</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 Leetz</author>
    <author>Kristi L James</author>
  </authors>
  <commentList>
    <comment ref="C2" authorId="0" shapeId="0" xr:uid="{178D22AD-ABE0-724E-9C67-EEBBD67BF69F}">
      <text>
        <r>
          <rPr>
            <sz val="9"/>
            <color rgb="FF000000"/>
            <rFont val="Tahoma"/>
            <family val="2"/>
          </rPr>
          <t>Works Monday thru Thursday</t>
        </r>
      </text>
    </comment>
    <comment ref="C3" authorId="0" shapeId="0" xr:uid="{CE4DD659-C961-8841-BCFA-7464F7BF5641}">
      <text>
        <r>
          <rPr>
            <sz val="9"/>
            <color rgb="FF000000"/>
            <rFont val="Tahoma"/>
            <family val="2"/>
          </rPr>
          <t>Works Monday, Wednesday, and Friday</t>
        </r>
      </text>
    </comment>
    <comment ref="J5" authorId="0" shapeId="0" xr:uid="{96003AF1-D1DA-8E4A-8A83-E89162EC823A}">
      <text>
        <r>
          <rPr>
            <sz val="9"/>
            <color rgb="FF000000"/>
            <rFont val="Tahoma"/>
            <family val="2"/>
          </rPr>
          <t>Assume .12 FTE for Administrative Time as Physician Site Leader plus .03 FTE for weekly staff meetings</t>
        </r>
      </text>
    </comment>
    <comment ref="M6" authorId="1" shapeId="0" xr:uid="{CAD4C4B8-4239-AE4E-A7CF-95A686C82187}">
      <text>
        <r>
          <rPr>
            <sz val="9"/>
            <color rgb="FF000000"/>
            <rFont val="Tahoma"/>
            <family val="2"/>
          </rPr>
          <t>Out 1 week each month, Oct - Dec</t>
        </r>
      </text>
    </comment>
    <comment ref="C7" authorId="0" shapeId="0" xr:uid="{71CE6FEC-5335-E649-9EE9-D8A3051FDA8F}">
      <text>
        <r>
          <rPr>
            <sz val="9"/>
            <color rgb="FF000000"/>
            <rFont val="Tahoma"/>
            <family val="2"/>
          </rPr>
          <t>Works Monday thru Thursday</t>
        </r>
      </text>
    </comment>
    <comment ref="C9" authorId="0" shapeId="0" xr:uid="{3C886A31-716B-744E-8773-C61CE0A6AE1B}">
      <text>
        <r>
          <rPr>
            <sz val="9"/>
            <color rgb="FF000000"/>
            <rFont val="Tahoma"/>
            <family val="2"/>
          </rPr>
          <t>Works Monday thru Thursday</t>
        </r>
      </text>
    </comment>
    <comment ref="J9" authorId="0" shapeId="0" xr:uid="{C4AB39A9-C943-F94C-950A-7AA97CA99F6A}">
      <text>
        <r>
          <rPr>
            <sz val="9"/>
            <color rgb="FF000000"/>
            <rFont val="Tahoma"/>
            <family val="2"/>
          </rPr>
          <t>Assume .12 FTE Administrative time as Physician Site Leader plus .03 FTE for weekly staff meetings.</t>
        </r>
      </text>
    </comment>
    <comment ref="K9" authorId="0" shapeId="0" xr:uid="{32FD9AD5-1F76-1C43-83EC-1DBF76151232}">
      <text>
        <r>
          <rPr>
            <sz val="9"/>
            <color rgb="FF000000"/>
            <rFont val="Tahoma"/>
            <family val="2"/>
          </rPr>
          <t xml:space="preserve">Spent 3 days per week as Technology Lead supporting implementation of new software for entire month of Nov &amp; Dec.
</t>
        </r>
      </text>
    </comment>
    <comment ref="M9" authorId="0" shapeId="0" xr:uid="{9267E00B-9B36-3541-97D2-880E9161A490}">
      <text>
        <r>
          <rPr>
            <sz val="9"/>
            <color rgb="FF000000"/>
            <rFont val="Tahoma"/>
            <family val="2"/>
          </rPr>
          <t>Took 3 week vacation between Nov - Dec</t>
        </r>
      </text>
    </comment>
    <comment ref="C10" authorId="0" shapeId="0" xr:uid="{148DED60-CEFB-9D45-8289-89906675B54B}">
      <text>
        <r>
          <rPr>
            <sz val="9"/>
            <color indexed="81"/>
            <rFont val="Tahoma"/>
            <family val="2"/>
          </rPr>
          <t>Works Monday thru Thursday</t>
        </r>
      </text>
    </comment>
    <comment ref="C12" authorId="0" shapeId="0" xr:uid="{8C451B09-1BD4-234B-9E88-1214ECFD2A94}">
      <text>
        <r>
          <rPr>
            <sz val="9"/>
            <color rgb="FF000000"/>
            <rFont val="Tahoma"/>
            <family val="2"/>
          </rPr>
          <t>Works 7 days per week for 5.6 hours per day, ending each day at approx 2:45pm</t>
        </r>
      </text>
    </comment>
    <comment ref="E12" authorId="0" shapeId="0" xr:uid="{19807D26-8E68-3645-8D39-2199816B909F}">
      <text>
        <r>
          <rPr>
            <sz val="9"/>
            <color rgb="FF000000"/>
            <rFont val="Tahoma"/>
            <family val="2"/>
          </rPr>
          <t xml:space="preserve">Increase hours during first two weeks of Nov to help cover demand. </t>
        </r>
      </text>
    </comment>
    <comment ref="M13" authorId="0" shapeId="0" xr:uid="{3C7424D0-2DF5-9C44-A607-50A8FD7780AC}">
      <text>
        <r>
          <rPr>
            <sz val="9"/>
            <color rgb="FF000000"/>
            <rFont val="Tahoma"/>
            <family val="2"/>
          </rPr>
          <t xml:space="preserve">Attended 10 day education conference during the second half of November
</t>
        </r>
        <r>
          <rPr>
            <sz val="9"/>
            <color rgb="FF000000"/>
            <rFont val="Tahoma"/>
            <family val="2"/>
          </rPr>
          <t xml:space="preserve">
</t>
        </r>
      </text>
    </comment>
    <comment ref="C14" authorId="0" shapeId="0" xr:uid="{2BD0AAFC-46BA-5C4D-B310-BC37AB399F89}">
      <text>
        <r>
          <rPr>
            <sz val="9"/>
            <color indexed="81"/>
            <rFont val="Tahoma"/>
            <family val="2"/>
          </rPr>
          <t>Works Tuesday thru Friday</t>
        </r>
      </text>
    </comment>
    <comment ref="J14" authorId="0" shapeId="0" xr:uid="{4306B08B-B12B-A647-A5B1-C0E1208CF167}">
      <text>
        <r>
          <rPr>
            <sz val="9"/>
            <color rgb="FF000000"/>
            <rFont val="Tahoma"/>
            <family val="2"/>
          </rPr>
          <t>Assume .12 FTE for Administrative time as Physician Site Leader plus .03 for weekly staff meetings</t>
        </r>
      </text>
    </comment>
    <comment ref="M14" authorId="0" shapeId="0" xr:uid="{867718BA-C5E6-C242-AFB4-D399131D11F7}">
      <text>
        <r>
          <rPr>
            <sz val="9"/>
            <color rgb="FF000000"/>
            <rFont val="Tahoma"/>
            <family val="2"/>
          </rPr>
          <t xml:space="preserve">Took vacation during the first two weeks of Dec
</t>
        </r>
      </text>
    </comment>
    <comment ref="C15" authorId="0" shapeId="0" xr:uid="{2D86A00F-599F-D941-8AA2-1A37AFA499E9}">
      <text>
        <r>
          <rPr>
            <sz val="9"/>
            <color rgb="FF000000"/>
            <rFont val="Tahoma"/>
            <family val="2"/>
          </rPr>
          <t>Works Monday thru Friday</t>
        </r>
      </text>
    </comment>
    <comment ref="M15" authorId="0" shapeId="0" xr:uid="{E769F34C-BF12-744D-94F1-E4C58BB8DB07}">
      <text>
        <r>
          <rPr>
            <sz val="9"/>
            <color rgb="FF000000"/>
            <rFont val="Tahoma"/>
            <family val="2"/>
          </rPr>
          <t>Took 10 day vacation during the last week of Nov and first week of Dec</t>
        </r>
      </text>
    </comment>
    <comment ref="E16" authorId="0" shapeId="0" xr:uid="{2A06AB89-0924-4042-9B6B-41D247699BA9}">
      <text>
        <r>
          <rPr>
            <sz val="9"/>
            <color rgb="FF000000"/>
            <rFont val="Tahoma"/>
            <family val="2"/>
          </rPr>
          <t>Additional hours recorded/charged for most Wednesday and Thursday shift per time sheet review. Reason unknown.</t>
        </r>
      </text>
    </comment>
    <comment ref="C17" authorId="0" shapeId="0" xr:uid="{183A81A9-01AD-A549-8475-184A79E05F01}">
      <text>
        <r>
          <rPr>
            <sz val="9"/>
            <color indexed="81"/>
            <rFont val="Tahoma"/>
            <family val="2"/>
          </rPr>
          <t>Works 7 days per week for 5.6 hours per day, ending each day at approx 2:45pm</t>
        </r>
      </text>
    </comment>
    <comment ref="E17" authorId="0" shapeId="0" xr:uid="{A2B565DE-2A42-F349-9E66-4ECDD25624BE}">
      <text>
        <r>
          <rPr>
            <sz val="9"/>
            <color rgb="FF000000"/>
            <rFont val="Tahoma"/>
            <family val="2"/>
          </rPr>
          <t xml:space="preserve">Increase hours during first two weeks of Nov to help cover demand. </t>
        </r>
      </text>
    </comment>
    <comment ref="M18" authorId="0" shapeId="0" xr:uid="{31882C93-9871-C642-BD62-C531F8009DDA}">
      <text>
        <r>
          <rPr>
            <sz val="9"/>
            <color rgb="FF000000"/>
            <rFont val="Tahoma"/>
            <family val="2"/>
          </rPr>
          <t xml:space="preserve">Attended 10 day education conference during the second half of Oct
</t>
        </r>
        <r>
          <rPr>
            <sz val="9"/>
            <color rgb="FF000000"/>
            <rFont val="Tahoma"/>
            <family val="2"/>
          </rPr>
          <t xml:space="preserve">
</t>
        </r>
      </text>
    </comment>
    <comment ref="C19" authorId="0" shapeId="0" xr:uid="{49FA2CCD-C3EE-CD43-82EB-83AD31AF766B}">
      <text>
        <r>
          <rPr>
            <sz val="9"/>
            <color indexed="81"/>
            <rFont val="Tahoma"/>
            <family val="2"/>
          </rPr>
          <t>Works Tuesday thru Friday</t>
        </r>
      </text>
    </comment>
    <comment ref="J19" authorId="0" shapeId="0" xr:uid="{E0D3007C-9618-5B4F-A0E9-CCB4BF32EE80}">
      <text>
        <r>
          <rPr>
            <sz val="9"/>
            <color rgb="FF000000"/>
            <rFont val="Tahoma"/>
            <family val="2"/>
          </rPr>
          <t>Assume .12 FTE for Administrative time as Physician Site Leader plus .03 for weekly staff meetings</t>
        </r>
      </text>
    </comment>
    <comment ref="C20" authorId="0" shapeId="0" xr:uid="{4AE31E86-5823-9447-B75E-12A067351D0E}">
      <text>
        <r>
          <rPr>
            <sz val="9"/>
            <color rgb="FF000000"/>
            <rFont val="Tahoma"/>
            <family val="2"/>
          </rPr>
          <t>Works Monday thru Friday</t>
        </r>
      </text>
    </comment>
    <comment ref="M20" authorId="0" shapeId="0" xr:uid="{E15BFA9A-1691-E541-851E-8AC9740F9690}">
      <text>
        <r>
          <rPr>
            <sz val="9"/>
            <color rgb="FF000000"/>
            <rFont val="Tahoma"/>
            <family val="2"/>
          </rPr>
          <t>Took 10 day vacation during the last week of Oct and first week of Nov</t>
        </r>
      </text>
    </comment>
  </commentList>
</comments>
</file>

<file path=xl/sharedStrings.xml><?xml version="1.0" encoding="utf-8"?>
<sst xmlns="http://schemas.openxmlformats.org/spreadsheetml/2006/main" count="839" uniqueCount="169">
  <si>
    <t>Your Task</t>
  </si>
  <si>
    <t>Hints &amp; Additional Information</t>
  </si>
  <si>
    <t>Several cells in the attached file contain "comments" which may be useful in your analysis.</t>
  </si>
  <si>
    <t xml:space="preserve">The Chief and Manager will have a clear understanding of the goals and will have the same reports that you have been provided. </t>
  </si>
  <si>
    <t>PERFORMANCE MEASURE DEFINITION</t>
  </si>
  <si>
    <t>1.</t>
  </si>
  <si>
    <t>MY EXPERIENCE: GOAL 90%</t>
  </si>
  <si>
    <t>2.</t>
  </si>
  <si>
    <t>MY CONVENIENCE: GOAL 85%</t>
  </si>
  <si>
    <t>3.</t>
  </si>
  <si>
    <t>MY PHYSICIAN: GOAL 80%</t>
  </si>
  <si>
    <t>The patient's ability to book an appointment with their personal care physician. Measured as % of visits with the member's personal care physician as % of the member's total visits to the department.</t>
  </si>
  <si>
    <t>Performance by Medical Center</t>
  </si>
  <si>
    <t>My Experience</t>
  </si>
  <si>
    <t>My Convenience</t>
  </si>
  <si>
    <t>My Physician</t>
  </si>
  <si>
    <t>Target</t>
  </si>
  <si>
    <t>MEDICAL CENTER</t>
  </si>
  <si>
    <t>CENTRAL VALLEY</t>
  </si>
  <si>
    <t>DIABLO</t>
  </si>
  <si>
    <t>EAST BAY</t>
  </si>
  <si>
    <t>FRESNO</t>
  </si>
  <si>
    <t>SOUTHERN ALAMEDA</t>
  </si>
  <si>
    <t>SOLANO</t>
  </si>
  <si>
    <t>NORTH VALLEY</t>
  </si>
  <si>
    <t>REDWOOD CITY</t>
  </si>
  <si>
    <t>SAN FRANCISCO</t>
  </si>
  <si>
    <t>SAN JOSE</t>
  </si>
  <si>
    <t>SAN RAFAEL</t>
  </si>
  <si>
    <t>SANTA CLARA</t>
  </si>
  <si>
    <t>SANTA ROSA</t>
  </si>
  <si>
    <t>SOUTH SACRAMENTO</t>
  </si>
  <si>
    <t>SO. SAN FRANCISCO</t>
  </si>
  <si>
    <t>NORTHERN CAL AVG</t>
  </si>
  <si>
    <t xml:space="preserve">DEPARTMENT OF ADULT FAMILY MEDICINE </t>
  </si>
  <si>
    <t>The patient's overall satisfaction with their care experience based on a post-visit survey response. Measured as % of patient's rating their overall experience as excellent or higher.</t>
  </si>
  <si>
    <t>The patient's ability to book an appointment  at first attempt (either by phone or online) for one of their desired appointment times (can be with their doctor or another doctor).  Measured as % of time booked with first attempt as % of total visits seen by department.</t>
  </si>
  <si>
    <t>Ventral Valley Medical Center Performance</t>
  </si>
  <si>
    <t>Central Valley Medical Center Performance By Month</t>
  </si>
  <si>
    <t>Total Time Paid</t>
  </si>
  <si>
    <t>In Clinic Time (Patient Care) FTE</t>
  </si>
  <si>
    <t>All Other Work Time FTE [1]</t>
  </si>
  <si>
    <t xml:space="preserve"> Leave Time FTE </t>
  </si>
  <si>
    <t>Number of patients seen for the three months combined</t>
  </si>
  <si>
    <t>My Experience (Target 90%)</t>
  </si>
  <si>
    <t>My Convenience (Target 85%)</t>
  </si>
  <si>
    <t>My Physician  (Target 80%)</t>
  </si>
  <si>
    <t>Facility</t>
  </si>
  <si>
    <t>Dr A</t>
  </si>
  <si>
    <t>Dr B</t>
  </si>
  <si>
    <t>Dr C</t>
  </si>
  <si>
    <t>Dr D</t>
  </si>
  <si>
    <t>Dr E</t>
  </si>
  <si>
    <t>Facility Total</t>
  </si>
  <si>
    <t>Dr F</t>
  </si>
  <si>
    <t>Dr G</t>
  </si>
  <si>
    <t>Dr H</t>
  </si>
  <si>
    <t>Dr I</t>
  </si>
  <si>
    <t>Dr J</t>
  </si>
  <si>
    <t>Dr L</t>
  </si>
  <si>
    <t>Dr M</t>
  </si>
  <si>
    <t>Dr N</t>
  </si>
  <si>
    <t>Dr O</t>
  </si>
  <si>
    <t>Dr P</t>
  </si>
  <si>
    <t>Medical Center total</t>
  </si>
  <si>
    <t>[2] Annual budgeted leave time (Vacation, sick, holidays)</t>
  </si>
  <si>
    <t>Dr Q</t>
  </si>
  <si>
    <t>Dr R</t>
  </si>
  <si>
    <t>Dr S</t>
  </si>
  <si>
    <t>Dr T</t>
  </si>
  <si>
    <t>ACTUALS AVERAGE FOR THE MONTHS OF OCTOBER, NOVEMBER, DECEMBER</t>
  </si>
  <si>
    <t>Manteca</t>
  </si>
  <si>
    <t>Modesto</t>
  </si>
  <si>
    <t>Stockton</t>
  </si>
  <si>
    <t>Tracy</t>
  </si>
  <si>
    <t>All information in the attached file, including goals and performance is hypothetical and fictitious, created solely for use in this interview process.</t>
  </si>
  <si>
    <t>FTE is Full Time Equivalent (employee working 40 hrs per week)</t>
  </si>
  <si>
    <t>Background</t>
  </si>
  <si>
    <t>Attached Files</t>
  </si>
  <si>
    <r>
      <rPr>
        <u/>
        <sz val="12"/>
        <color theme="1"/>
        <rFont val="Leelawadee"/>
        <family val="2"/>
      </rPr>
      <t>Performance Measure Defined</t>
    </r>
    <r>
      <rPr>
        <sz val="12"/>
        <color theme="1"/>
        <rFont val="Leelawadee"/>
        <family val="2"/>
      </rPr>
      <t>: Definitions of each performance goal and target. Note, all 15 medical centers have these same goals and target values.</t>
    </r>
  </si>
  <si>
    <r>
      <rPr>
        <u/>
        <sz val="12"/>
        <color theme="1"/>
        <rFont val="Leelawadee"/>
        <family val="2"/>
      </rPr>
      <t>Northern Cal Performance</t>
    </r>
    <r>
      <rPr>
        <sz val="12"/>
        <color theme="1"/>
        <rFont val="Leelawadee"/>
        <family val="2"/>
      </rPr>
      <t>: Performance for the AFM Department at each medical center within NCAL for the month of December 2018.</t>
    </r>
  </si>
  <si>
    <r>
      <rPr>
        <u/>
        <sz val="12"/>
        <color theme="1"/>
        <rFont val="Leelawadee"/>
        <family val="2"/>
      </rPr>
      <t>Central Valley Med Center by Month</t>
    </r>
    <r>
      <rPr>
        <sz val="12"/>
        <color theme="1"/>
        <rFont val="Leelawadee"/>
        <family val="2"/>
      </rPr>
      <t>: Performance for the AFM Department by month for 2018.</t>
    </r>
  </si>
  <si>
    <r>
      <rPr>
        <u/>
        <sz val="12"/>
        <color theme="1"/>
        <rFont val="Leelawadee"/>
        <family val="2"/>
      </rPr>
      <t>Provider Details</t>
    </r>
    <r>
      <rPr>
        <sz val="12"/>
        <color theme="1"/>
        <rFont val="Leelawadee"/>
        <family val="2"/>
      </rPr>
      <t>: Budget and Actuals for the months of Oct, Nov, and Dec for each physician in CVA's AFM Department for Oct, Nov, and Dec 2018.</t>
    </r>
  </si>
  <si>
    <t>You will have 20 minutes to share your thoughts, recommendations, etc.</t>
  </si>
  <si>
    <t>TARGET TIME FOR BUDGET</t>
  </si>
  <si>
    <t xml:space="preserve">Total Budgeted  FTE </t>
  </si>
  <si>
    <t>Physician Name</t>
  </si>
  <si>
    <t xml:space="preserve">Curent Number of Members Assigned  to each Doctor [3] </t>
  </si>
  <si>
    <t>In-Clinic Time (Patient Care) FTE</t>
  </si>
  <si>
    <t>Leave Time FTE [2]</t>
  </si>
  <si>
    <t>PHYSICIAN DETAILS FOR THE MONTHS OF OCTOBER, NOVEMBER&lt; DECEMBER 2018</t>
  </si>
  <si>
    <t>[1] Other work time such as administrative duties for the department, meetings, or work dedicated to other non-clinic assignments</t>
  </si>
  <si>
    <t>[3] Number of members currently assigned to physician (chosen by member as their primary care physician). Standard is 2,600 for 1.0 FTE.</t>
  </si>
  <si>
    <t>12-Month Rolling Performance December, 2018</t>
  </si>
  <si>
    <r>
      <t>You are scheduled to meet for 30 minutes (the first 30 min of your interview) with the</t>
    </r>
    <r>
      <rPr>
        <sz val="12"/>
        <color rgb="FFFF0000"/>
        <rFont val="Leelawadee"/>
      </rPr>
      <t xml:space="preserve"> Physician Chief and Manager for the AFM Department</t>
    </r>
    <r>
      <rPr>
        <sz val="12"/>
        <color theme="1"/>
        <rFont val="Leelawadee"/>
        <family val="2"/>
      </rPr>
      <t xml:space="preserve"> to share your thoughts and recommendations with regards to their patient care access performance.   Using the attached information, your analytic experience, and communication skills, come prepared to share your thoughts, questions, and any recommendations and/or next steps you may have. You can use whatever tools, format, or materials you find necessary to support your verbal communication. </t>
    </r>
    <r>
      <rPr>
        <sz val="12"/>
        <color rgb="FFFF0000"/>
        <rFont val="Leelawadee"/>
      </rPr>
      <t xml:space="preserve">Feel free to share what additional data you would find critical for further analysis.  </t>
    </r>
  </si>
  <si>
    <t>Ratio of Pt Seen out of Total Pts</t>
  </si>
  <si>
    <t>Actual Total Time Paid</t>
  </si>
  <si>
    <t xml:space="preserve">Target Total Budgeted  FTE </t>
  </si>
  <si>
    <t>Target In-Clinic Time (Patient Care) FTE</t>
  </si>
  <si>
    <t>Actual In Clinic Time (Patient Care) FTE</t>
  </si>
  <si>
    <t>Target All Other Work Time FTE [1]</t>
  </si>
  <si>
    <t>Actual All Other Work Time FTE [1]</t>
  </si>
  <si>
    <t>Target Leave Time FTE [2]</t>
  </si>
  <si>
    <t xml:space="preserve"> Actual Leave Time FTE </t>
  </si>
  <si>
    <t>Target Days Worked</t>
  </si>
  <si>
    <t>Actual Days Worked</t>
  </si>
  <si>
    <t>Actual In-Clinic Days Worked</t>
  </si>
  <si>
    <t>Average Time Spent With Pts (Min)</t>
  </si>
  <si>
    <t>Mean</t>
  </si>
  <si>
    <t>Standard Error</t>
  </si>
  <si>
    <t>Median</t>
  </si>
  <si>
    <t>Mode</t>
  </si>
  <si>
    <t>Standard Deviation</t>
  </si>
  <si>
    <t>Sample Variance</t>
  </si>
  <si>
    <t>Kurtosis</t>
  </si>
  <si>
    <t>Skewness</t>
  </si>
  <si>
    <t>Range</t>
  </si>
  <si>
    <t>Minimum</t>
  </si>
  <si>
    <t>Maximum</t>
  </si>
  <si>
    <t>Sum</t>
  </si>
  <si>
    <t>Count</t>
  </si>
  <si>
    <t>Correlation</t>
  </si>
  <si>
    <t>T-Test</t>
  </si>
  <si>
    <t>Experience-Convenience</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</si>
  <si>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</si>
  <si>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</si>
  <si>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</si>
  <si>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</si>
  <si>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</si>
  <si>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</si>
  <si>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</si>
  <si>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</si>
  <si>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</si>
  <si>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</si>
  <si>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</si>
  <si>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</si>
  <si>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</si>
  <si>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</si>
  <si>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</si>
  <si>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</si>
  <si>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</si>
  <si>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</si>
  <si>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</si>
  <si>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</si>
  <si>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</si>
  <si>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</si>
  <si>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EXPERIENCE-CONVENIENCE</t>
  </si>
  <si>
    <t>EXPERIENCE-PHYSICIAN</t>
  </si>
  <si>
    <t>CONVENIENCE-PHYSICIAN</t>
  </si>
  <si>
    <t>Physician Patient Care Capacity (Pt)</t>
  </si>
  <si>
    <t xml:space="preserve">Average Weekly Hours Remaining </t>
  </si>
  <si>
    <t>Physician-Patient Remaining Capacity (Pt)</t>
  </si>
  <si>
    <t>Estimated Number of Weekly Appts Available</t>
  </si>
  <si>
    <t>p-value</t>
  </si>
  <si>
    <t>Row Labels</t>
  </si>
  <si>
    <t>Grand Total</t>
  </si>
  <si>
    <t xml:space="preserve">In-Clinic Hours Remaining </t>
  </si>
  <si>
    <t>Date</t>
  </si>
  <si>
    <t>Total 'In-Clinic Hours Remaining ' by 'Facility'</t>
  </si>
  <si>
    <t xml:space="preserve">Sum of In-Clinic Hours Remaining </t>
  </si>
  <si>
    <t>Average 'Average Time Spent With Pts (Min)' by 'Facility'</t>
  </si>
  <si>
    <t>Average of Average Time Spent With Pts (Min)</t>
  </si>
  <si>
    <t>My Experience Target</t>
  </si>
  <si>
    <t>My Convenience Target</t>
  </si>
  <si>
    <t>My Physician Target</t>
  </si>
  <si>
    <t>MY EXPERIENCE</t>
  </si>
  <si>
    <t>MY CONVENIENCE</t>
  </si>
  <si>
    <t>MY PHYSICIAN</t>
  </si>
  <si>
    <r>
      <t>KP is dedicated to providing our members with exceptional quality care every member, every time.  You are a Sr. Financial Analyst at KP Central Valley Medical Center (CVA) with the responsibility of collaborating with department leaders and providing analytical support to assist in meeting access, quality, service, and financial goals. Central Valley Medical Center is one of 15 KP Medical Centers in Northern California. One department which you support is the Adult Family Medicine Department (AFM). This department offers services at each of the four facilities within the Central Valley (Manteca, Modesto, Stockton, and Tracy).  
In support of our mission of exceptional quality care, we measure</t>
    </r>
    <r>
      <rPr>
        <sz val="12"/>
        <color rgb="FFFF0000"/>
        <rFont val="Leelawadee"/>
      </rPr>
      <t xml:space="preserve"> access to clinical services</t>
    </r>
    <r>
      <rPr>
        <sz val="12"/>
        <color theme="1"/>
        <rFont val="Leelawadee"/>
        <family val="2"/>
      </rPr>
      <t xml:space="preserve"> with several metrics.  The purpose is to not only </t>
    </r>
    <r>
      <rPr>
        <sz val="12"/>
        <color rgb="FFFF0000"/>
        <rFont val="Leelawadee"/>
      </rPr>
      <t>measure the number of appointments available to our members</t>
    </r>
    <r>
      <rPr>
        <sz val="12"/>
        <color theme="1"/>
        <rFont val="Leelawadee"/>
        <family val="2"/>
      </rPr>
      <t xml:space="preserve"> ensuring appropriate supply, but to also </t>
    </r>
    <r>
      <rPr>
        <sz val="12"/>
        <color rgb="FFFF0000"/>
        <rFont val="Leelawadee"/>
      </rPr>
      <t>measure a member's experience related to appointments</t>
    </r>
    <r>
      <rPr>
        <sz val="12"/>
        <color theme="1"/>
        <rFont val="Leelawadee"/>
        <family val="2"/>
      </rPr>
      <t xml:space="preserve">.  We include several aspects to the member's experience including how easy it is to book an appointment and the convenience of the available appointments.  The AFM Department uses three specific metrics to measure successful access to patient care. These metrics are 
</t>
    </r>
    <r>
      <rPr>
        <sz val="12"/>
        <color rgb="FFFF0000"/>
        <rFont val="Leelawadee"/>
      </rPr>
      <t>1) the patient's experience in scheduling the appointment,</t>
    </r>
    <r>
      <rPr>
        <sz val="12"/>
        <color theme="1"/>
        <rFont val="Leelawadee"/>
        <family val="2"/>
      </rPr>
      <t xml:space="preserve"> titled "My Experience", 
</t>
    </r>
    <r>
      <rPr>
        <sz val="12"/>
        <color rgb="FFFF0000"/>
        <rFont val="Leelawadee"/>
      </rPr>
      <t>2) The Patient's ability to book an appointment at his/her desired date &amp; time</t>
    </r>
    <r>
      <rPr>
        <sz val="12"/>
        <color theme="1"/>
        <rFont val="Leelawadee"/>
        <family val="2"/>
      </rPr>
      <t xml:space="preserve">, titled "My Convenience", and 
</t>
    </r>
    <r>
      <rPr>
        <sz val="12"/>
        <color rgb="FFFF0000"/>
        <rFont val="Leelawadee"/>
      </rPr>
      <t>3) the patient's ability to see his/her personal care physician</t>
    </r>
    <r>
      <rPr>
        <sz val="12"/>
        <color theme="1"/>
        <rFont val="Leelawadee"/>
        <family val="2"/>
      </rPr>
      <t>, titled "My Physician".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</si>
</sst>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0_);_(* \(#,##0.0\);_(* &quot;-&quot;??_);_(@_)"/>
    <numFmt numFmtId="166" formatCode="_(* #,##0_);_(* \(#,##0\);_(* &quot;-&quot;??_);_(@_)"/>
  </numFmts>
  <fonts count="41" x14ac:knownFonts="1">
    <font>
      <sz val="11"/>
      <color theme="1"/>
      <name val="Calibri"/>
      <family val="2"/>
      <scheme val="minor"/>
    </font>
    <font>
      <sz val="11"/>
      <color theme="1"/>
      <name val="Calibri"/>
      <family val="2"/>
      <scheme val="minor"/>
    </font>
    <font>
      <sz val="12"/>
      <color theme="1"/>
      <name val="Leelawadee"/>
      <family val="2"/>
    </font>
    <font>
      <b/>
      <sz val="12"/>
      <color theme="1"/>
      <name val="Leelawadee"/>
      <family val="2"/>
    </font>
    <font>
      <b/>
      <u/>
      <sz val="12"/>
      <color theme="1"/>
      <name val="Leelawadee"/>
      <family val="2"/>
    </font>
    <font>
      <b/>
      <u/>
      <sz val="18"/>
      <color theme="1"/>
      <name val="Calibri"/>
      <family val="2"/>
      <scheme val="minor"/>
    </font>
    <font>
      <b/>
      <sz val="16"/>
      <color rgb="FF0070C0"/>
      <name val="Calibri"/>
      <family val="2"/>
      <scheme val="minor"/>
    </font>
    <font>
      <b/>
      <sz val="18"/>
      <color rgb="FF0070C0"/>
      <name val="Calibri"/>
      <family val="2"/>
      <scheme val="minor"/>
    </font>
    <font>
      <sz val="20"/>
      <color theme="1"/>
      <name val="Calibri"/>
      <family val="2"/>
      <scheme val="minor"/>
    </font>
    <font>
      <sz val="14"/>
      <color theme="1"/>
      <name val="Calibri"/>
      <family val="2"/>
      <scheme val="minor"/>
    </font>
    <font>
      <b/>
      <sz val="14"/>
      <name val="Calibri"/>
      <family val="2"/>
      <scheme val="minor"/>
    </font>
    <font>
      <sz val="11"/>
      <name val="Calibri"/>
      <family val="2"/>
      <scheme val="minor"/>
    </font>
    <font>
      <b/>
      <sz val="11"/>
      <color indexed="12"/>
      <name val="Arial"/>
      <family val="2"/>
    </font>
    <font>
      <u/>
      <sz val="14"/>
      <color theme="1"/>
      <name val="Calibri"/>
      <family val="2"/>
      <scheme val="minor"/>
    </font>
    <font>
      <sz val="12"/>
      <color theme="1"/>
      <name val="Calibri"/>
      <family val="2"/>
      <scheme val="minor"/>
    </font>
    <font>
      <b/>
      <sz val="10"/>
      <name val="Arial"/>
      <family val="2"/>
    </font>
    <font>
      <u/>
      <sz val="11"/>
      <color theme="10"/>
      <name val="Calibri"/>
      <family val="2"/>
      <scheme val="minor"/>
    </font>
    <font>
      <b/>
      <u/>
      <sz val="12"/>
      <color theme="1"/>
      <name val="Calibri"/>
      <family val="2"/>
      <scheme val="minor"/>
    </font>
    <font>
      <sz val="8"/>
      <color theme="1"/>
      <name val="Arial"/>
      <family val="2"/>
    </font>
    <font>
      <sz val="9"/>
      <color indexed="81"/>
      <name val="Tahoma"/>
      <family val="2"/>
    </font>
    <font>
      <b/>
      <sz val="12"/>
      <name val="Leelawadee"/>
      <family val="2"/>
    </font>
    <font>
      <sz val="12"/>
      <name val="Leelawadee"/>
      <family val="2"/>
    </font>
    <font>
      <u/>
      <sz val="12"/>
      <color theme="1"/>
      <name val="Leelawadee"/>
      <family val="2"/>
    </font>
    <font>
      <sz val="12"/>
      <color rgb="FFFF0000"/>
      <name val="Leelawadee"/>
    </font>
    <font>
      <sz val="9"/>
      <color rgb="FF000000"/>
      <name val="Tahoma"/>
      <family val="2"/>
    </font>
    <font>
      <sz val="12"/>
      <color rgb="FFFF0000"/>
      <name val="Leelawadee"/>
      <family val="2"/>
    </font>
    <font>
      <sz val="11"/>
      <color rgb="FFFF0000"/>
      <name val="Calibri"/>
      <family val="2"/>
      <scheme val="minor"/>
    </font>
    <font>
      <i/>
      <sz val="11"/>
      <color theme="1"/>
      <name val="Calibri"/>
      <family val="2"/>
      <scheme val="minor"/>
    </font>
    <font>
      <sz val="11"/>
      <color theme="1"/>
      <name val="Arial"/>
      <family val="2"/>
    </font>
    <font>
      <b/>
      <sz val="11"/>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17"/>
      <color theme="1"/>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i/>
      <sz val="11"/>
      <color rgb="FF000000"/>
      <name val="Calibri"/>
      <family val="2"/>
      <scheme val="minor"/>
    </font>
    <font>
      <b/>
      <sz val="22"/>
      <color theme="1"/>
      <name val="Calibri (Body)"/>
    </font>
    <font>
      <b/>
      <sz val="24"/>
      <color theme="1"/>
      <name val="Calibri"/>
      <family val="2"/>
      <scheme val="minor"/>
    </font>
    <font>
      <b/>
      <sz val="16"/>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30">
    <border>
      <left/>
      <right/>
      <top/>
      <bottom/>
      <diagonal/>
    </border>
    <border>
      <left style="thin">
        <color auto="1"/>
      </left>
      <right style="thin">
        <color indexed="64"/>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xf numFmtId="0" fontId="18" fillId="0" borderId="0"/>
    <xf numFmtId="43" fontId="18" fillId="0" borderId="0" applyFont="0" applyFill="0" applyBorder="0" applyAlignment="0" applyProtection="0"/>
  </cellStyleXfs>
  <cellXfs count="213">
    <xf numFmtId="0" fontId="0" fillId="0" borderId="0" xfId="0"/>
    <xf numFmtId="0" fontId="2" fillId="0" borderId="0" xfId="0" applyFont="1"/>
    <xf numFmtId="0" fontId="4" fillId="0" borderId="0" xfId="0" applyFont="1"/>
    <xf numFmtId="0" fontId="2" fillId="0" borderId="0" xfId="0" applyFont="1" applyAlignment="1">
      <alignment horizontal="left" indent="1"/>
    </xf>
    <xf numFmtId="0" fontId="0" fillId="2" borderId="0" xfId="0" applyFill="1"/>
    <xf numFmtId="0" fontId="5" fillId="2" borderId="0" xfId="0" applyFont="1" applyFill="1"/>
    <xf numFmtId="0" fontId="6" fillId="2" borderId="0" xfId="0" quotePrefix="1" applyFont="1" applyFill="1" applyAlignment="1">
      <alignment horizontal="center"/>
    </xf>
    <xf numFmtId="0" fontId="7" fillId="2" borderId="0" xfId="0" applyFont="1" applyFill="1"/>
    <xf numFmtId="0" fontId="8" fillId="2" borderId="0" xfId="0" applyFont="1" applyFill="1" applyAlignment="1">
      <alignment wrapText="1"/>
    </xf>
    <xf numFmtId="0" fontId="9" fillId="2" borderId="0" xfId="0" applyFont="1" applyFill="1" applyAlignment="1"/>
    <xf numFmtId="0" fontId="10" fillId="2" borderId="0" xfId="0" applyFont="1" applyFill="1"/>
    <xf numFmtId="0" fontId="0" fillId="2" borderId="0" xfId="0" applyFill="1" applyAlignment="1"/>
    <xf numFmtId="0" fontId="11" fillId="2" borderId="0" xfId="0" applyFont="1" applyFill="1"/>
    <xf numFmtId="0" fontId="12" fillId="2" borderId="1" xfId="0" applyFont="1" applyFill="1" applyBorder="1" applyAlignment="1" applyProtection="1">
      <alignment horizontal="center" wrapText="1"/>
      <protection locked="0"/>
    </xf>
    <xf numFmtId="0" fontId="12" fillId="2" borderId="2" xfId="0" applyFont="1" applyFill="1" applyBorder="1" applyAlignment="1" applyProtection="1">
      <alignment horizontal="center" wrapText="1"/>
      <protection locked="0"/>
    </xf>
    <xf numFmtId="9" fontId="12" fillId="2" borderId="1" xfId="0" applyNumberFormat="1" applyFont="1" applyFill="1" applyBorder="1" applyAlignment="1" applyProtection="1">
      <alignment horizontal="center" wrapText="1"/>
      <protection locked="0"/>
    </xf>
    <xf numFmtId="0" fontId="13" fillId="2" borderId="0" xfId="0" applyFont="1" applyFill="1" applyBorder="1" applyAlignment="1"/>
    <xf numFmtId="0" fontId="0" fillId="2" borderId="0" xfId="0" applyFill="1" applyBorder="1"/>
    <xf numFmtId="0" fontId="12" fillId="2" borderId="3" xfId="0" applyFont="1" applyFill="1" applyBorder="1" applyAlignment="1" applyProtection="1">
      <alignment horizontal="center" wrapText="1"/>
      <protection locked="0"/>
    </xf>
    <xf numFmtId="0" fontId="12" fillId="2" borderId="4" xfId="0" applyFont="1" applyFill="1" applyBorder="1" applyAlignment="1" applyProtection="1">
      <alignment horizontal="center" wrapText="1"/>
      <protection locked="0"/>
    </xf>
    <xf numFmtId="0" fontId="0" fillId="2" borderId="1" xfId="0" applyFill="1" applyBorder="1"/>
    <xf numFmtId="0" fontId="11" fillId="3" borderId="1" xfId="0" applyFont="1" applyFill="1" applyBorder="1"/>
    <xf numFmtId="0" fontId="15" fillId="0" borderId="1" xfId="0" applyFont="1" applyFill="1" applyBorder="1" applyAlignment="1" applyProtection="1">
      <alignment horizontal="left" vertical="center"/>
      <protection locked="0"/>
    </xf>
    <xf numFmtId="10" fontId="16" fillId="2" borderId="0" xfId="3" applyNumberFormat="1" applyFill="1"/>
    <xf numFmtId="0" fontId="9" fillId="2" borderId="0" xfId="0" applyFont="1" applyFill="1"/>
    <xf numFmtId="0" fontId="12" fillId="2" borderId="5" xfId="0" applyFont="1" applyFill="1" applyBorder="1" applyAlignment="1" applyProtection="1">
      <alignment horizontal="center" wrapText="1"/>
      <protection locked="0"/>
    </xf>
    <xf numFmtId="0" fontId="13" fillId="2" borderId="0" xfId="0" applyFont="1" applyFill="1"/>
    <xf numFmtId="0" fontId="13" fillId="2" borderId="0" xfId="0" applyFont="1" applyFill="1" applyBorder="1"/>
    <xf numFmtId="17" fontId="9" fillId="2" borderId="0" xfId="0" applyNumberFormat="1" applyFont="1" applyFill="1"/>
    <xf numFmtId="0" fontId="13" fillId="2" borderId="0" xfId="0" applyFont="1" applyFill="1" applyAlignment="1">
      <alignment horizontal="right"/>
    </xf>
    <xf numFmtId="0" fontId="17" fillId="2" borderId="0" xfId="0" applyFont="1" applyFill="1" applyBorder="1" applyAlignment="1"/>
    <xf numFmtId="0" fontId="3" fillId="2" borderId="0" xfId="4" applyFont="1" applyFill="1"/>
    <xf numFmtId="0" fontId="2" fillId="2" borderId="0" xfId="4" applyFont="1" applyFill="1"/>
    <xf numFmtId="0" fontId="2" fillId="2" borderId="0" xfId="4" applyFont="1" applyFill="1" applyAlignment="1">
      <alignment horizontal="center"/>
    </xf>
    <xf numFmtId="166" fontId="2" fillId="2" borderId="0" xfId="1" applyNumberFormat="1" applyFont="1" applyFill="1" applyAlignment="1">
      <alignment horizontal="center"/>
    </xf>
    <xf numFmtId="0" fontId="20" fillId="2" borderId="0" xfId="0" applyFont="1" applyFill="1"/>
    <xf numFmtId="0" fontId="2" fillId="2" borderId="0" xfId="4" applyFont="1" applyFill="1" applyAlignment="1">
      <alignment horizontal="center" wrapText="1"/>
    </xf>
    <xf numFmtId="0" fontId="2" fillId="2" borderId="11" xfId="4" applyFont="1" applyFill="1" applyBorder="1" applyAlignment="1">
      <alignment horizontal="center" vertical="top" wrapText="1"/>
    </xf>
    <xf numFmtId="166" fontId="2" fillId="2" borderId="0" xfId="1" applyNumberFormat="1" applyFont="1" applyFill="1" applyBorder="1" applyAlignment="1">
      <alignment horizontal="center" vertical="top" wrapText="1"/>
    </xf>
    <xf numFmtId="0" fontId="2" fillId="2" borderId="12" xfId="4" applyFont="1" applyFill="1" applyBorder="1"/>
    <xf numFmtId="0" fontId="2" fillId="2" borderId="13" xfId="4" applyFont="1" applyFill="1" applyBorder="1"/>
    <xf numFmtId="4" fontId="2" fillId="2" borderId="9" xfId="4" applyNumberFormat="1" applyFont="1" applyFill="1" applyBorder="1" applyAlignment="1">
      <alignment horizontal="center"/>
    </xf>
    <xf numFmtId="166" fontId="2" fillId="2" borderId="9" xfId="1" applyNumberFormat="1" applyFont="1" applyFill="1" applyBorder="1" applyAlignment="1">
      <alignment horizontal="center"/>
    </xf>
    <xf numFmtId="165" fontId="2" fillId="2" borderId="0" xfId="1" applyNumberFormat="1" applyFont="1" applyFill="1"/>
    <xf numFmtId="3" fontId="2" fillId="2" borderId="10" xfId="4" applyNumberFormat="1" applyFont="1" applyFill="1" applyBorder="1" applyAlignment="1">
      <alignment horizontal="center"/>
    </xf>
    <xf numFmtId="9" fontId="2" fillId="2" borderId="10" xfId="2" applyFont="1" applyFill="1" applyBorder="1" applyAlignment="1">
      <alignment horizontal="center"/>
    </xf>
    <xf numFmtId="9" fontId="2" fillId="2" borderId="9" xfId="2" applyFont="1" applyFill="1" applyBorder="1" applyAlignment="1">
      <alignment horizontal="center"/>
    </xf>
    <xf numFmtId="0" fontId="21" fillId="2" borderId="11" xfId="4" applyFont="1" applyFill="1" applyBorder="1"/>
    <xf numFmtId="0" fontId="21" fillId="2" borderId="14" xfId="4" applyFont="1" applyFill="1" applyBorder="1"/>
    <xf numFmtId="4" fontId="2" fillId="2" borderId="10" xfId="4" applyNumberFormat="1" applyFont="1" applyFill="1" applyBorder="1" applyAlignment="1">
      <alignment horizontal="center"/>
    </xf>
    <xf numFmtId="166" fontId="2" fillId="2" borderId="10" xfId="1" applyNumberFormat="1" applyFont="1" applyFill="1" applyBorder="1" applyAlignment="1">
      <alignment horizontal="center"/>
    </xf>
    <xf numFmtId="0" fontId="2" fillId="2" borderId="14" xfId="4" applyFont="1" applyFill="1" applyBorder="1"/>
    <xf numFmtId="0" fontId="3" fillId="2" borderId="6" xfId="4" applyFont="1" applyFill="1" applyBorder="1"/>
    <xf numFmtId="0" fontId="3" fillId="2" borderId="8" xfId="4" applyFont="1" applyFill="1" applyBorder="1"/>
    <xf numFmtId="4" fontId="3" fillId="2" borderId="1" xfId="4" applyNumberFormat="1" applyFont="1" applyFill="1" applyBorder="1" applyAlignment="1">
      <alignment horizontal="center"/>
    </xf>
    <xf numFmtId="166" fontId="3" fillId="2" borderId="1" xfId="1" applyNumberFormat="1" applyFont="1" applyFill="1" applyBorder="1" applyAlignment="1">
      <alignment horizontal="center"/>
    </xf>
    <xf numFmtId="3" fontId="3" fillId="2" borderId="1" xfId="4" applyNumberFormat="1" applyFont="1" applyFill="1" applyBorder="1" applyAlignment="1">
      <alignment horizontal="center"/>
    </xf>
    <xf numFmtId="9" fontId="3" fillId="2" borderId="1" xfId="2" applyFont="1" applyFill="1" applyBorder="1" applyAlignment="1">
      <alignment horizontal="center"/>
    </xf>
    <xf numFmtId="0" fontId="2" fillId="2" borderId="11" xfId="4" applyFont="1" applyFill="1" applyBorder="1"/>
    <xf numFmtId="9" fontId="2" fillId="2" borderId="0" xfId="4" applyNumberFormat="1" applyFont="1" applyFill="1" applyAlignment="1">
      <alignment horizontal="center"/>
    </xf>
    <xf numFmtId="4" fontId="2" fillId="2" borderId="0" xfId="4" applyNumberFormat="1" applyFont="1" applyFill="1"/>
    <xf numFmtId="0" fontId="2" fillId="2" borderId="1" xfId="4" applyFont="1" applyFill="1" applyBorder="1" applyAlignment="1">
      <alignment horizontal="center" wrapText="1"/>
    </xf>
    <xf numFmtId="166" fontId="2" fillId="2" borderId="1" xfId="1" applyNumberFormat="1" applyFont="1" applyFill="1" applyBorder="1" applyAlignment="1">
      <alignment horizontal="center" wrapText="1"/>
    </xf>
    <xf numFmtId="3" fontId="2" fillId="2" borderId="9" xfId="4" applyNumberFormat="1" applyFont="1" applyFill="1" applyBorder="1" applyAlignment="1">
      <alignment horizontal="center"/>
    </xf>
    <xf numFmtId="164" fontId="2" fillId="2" borderId="12" xfId="4" applyNumberFormat="1" applyFont="1" applyFill="1" applyBorder="1"/>
    <xf numFmtId="0" fontId="2" fillId="2" borderId="3" xfId="4" applyFont="1" applyFill="1" applyBorder="1"/>
    <xf numFmtId="0" fontId="2" fillId="2" borderId="11" xfId="4" applyFont="1" applyFill="1" applyBorder="1" applyAlignment="1">
      <alignment horizontal="left" wrapText="1"/>
    </xf>
    <xf numFmtId="0" fontId="2" fillId="2" borderId="10" xfId="4" applyFont="1" applyFill="1" applyBorder="1" applyAlignment="1">
      <alignment horizontal="center" vertical="top" wrapText="1"/>
    </xf>
    <xf numFmtId="2" fontId="14" fillId="2" borderId="1" xfId="0" applyNumberFormat="1" applyFont="1" applyFill="1" applyBorder="1" applyAlignment="1">
      <alignment horizontal="center"/>
    </xf>
    <xf numFmtId="2" fontId="0" fillId="2" borderId="0" xfId="0" applyNumberFormat="1" applyFill="1"/>
    <xf numFmtId="2" fontId="14" fillId="4" borderId="1" xfId="0" applyNumberFormat="1" applyFont="1" applyFill="1" applyBorder="1" applyAlignment="1">
      <alignment horizontal="center"/>
    </xf>
    <xf numFmtId="2" fontId="14" fillId="0" borderId="1" xfId="0" applyNumberFormat="1" applyFont="1" applyFill="1" applyBorder="1" applyAlignment="1">
      <alignment horizontal="center"/>
    </xf>
    <xf numFmtId="0" fontId="2" fillId="0" borderId="3" xfId="4" applyFont="1" applyFill="1" applyBorder="1"/>
    <xf numFmtId="0" fontId="2" fillId="0" borderId="0" xfId="4" applyFont="1" applyFill="1" applyAlignment="1">
      <alignment horizontal="center" wrapText="1"/>
    </xf>
    <xf numFmtId="0" fontId="2" fillId="0" borderId="12" xfId="4" applyFont="1" applyFill="1" applyBorder="1"/>
    <xf numFmtId="0" fontId="2" fillId="0" borderId="11" xfId="4" applyFont="1" applyFill="1" applyBorder="1"/>
    <xf numFmtId="4" fontId="2" fillId="0" borderId="10" xfId="4" applyNumberFormat="1" applyFont="1" applyFill="1" applyBorder="1" applyAlignment="1">
      <alignment horizontal="center"/>
    </xf>
    <xf numFmtId="0" fontId="2" fillId="0" borderId="0" xfId="4" applyFont="1" applyFill="1" applyBorder="1"/>
    <xf numFmtId="0" fontId="21" fillId="0" borderId="11" xfId="4" applyFont="1" applyFill="1" applyBorder="1"/>
    <xf numFmtId="4" fontId="2" fillId="0" borderId="0" xfId="4" applyNumberFormat="1" applyFont="1" applyFill="1" applyBorder="1" applyAlignment="1">
      <alignment horizontal="center"/>
    </xf>
    <xf numFmtId="166" fontId="2" fillId="0" borderId="0" xfId="1" applyNumberFormat="1" applyFont="1" applyFill="1" applyBorder="1" applyAlignment="1">
      <alignment horizontal="center"/>
    </xf>
    <xf numFmtId="3" fontId="2" fillId="0" borderId="0" xfId="4" applyNumberFormat="1" applyFont="1" applyFill="1" applyBorder="1" applyAlignment="1">
      <alignment horizontal="center"/>
    </xf>
    <xf numFmtId="9" fontId="2" fillId="0" borderId="0" xfId="2" applyFont="1" applyFill="1" applyBorder="1" applyAlignment="1">
      <alignment horizontal="center"/>
    </xf>
    <xf numFmtId="4" fontId="2" fillId="0" borderId="0" xfId="4" applyNumberFormat="1" applyFont="1" applyFill="1" applyBorder="1"/>
    <xf numFmtId="0" fontId="21" fillId="0" borderId="0" xfId="4" applyFont="1" applyFill="1" applyBorder="1"/>
    <xf numFmtId="0" fontId="25" fillId="0" borderId="0" xfId="4" applyFont="1" applyFill="1" applyAlignment="1">
      <alignment horizontal="center" wrapText="1"/>
    </xf>
    <xf numFmtId="1" fontId="25" fillId="0" borderId="0" xfId="1" applyNumberFormat="1" applyFont="1" applyFill="1" applyBorder="1"/>
    <xf numFmtId="165" fontId="25" fillId="0" borderId="0" xfId="1" applyNumberFormat="1" applyFont="1" applyFill="1" applyBorder="1"/>
    <xf numFmtId="2" fontId="25" fillId="0" borderId="0" xfId="4" applyNumberFormat="1" applyFont="1" applyFill="1" applyBorder="1" applyAlignment="1">
      <alignment horizontal="center"/>
    </xf>
    <xf numFmtId="0" fontId="0" fillId="0" borderId="0" xfId="0" applyBorder="1"/>
    <xf numFmtId="0" fontId="2" fillId="2" borderId="0" xfId="4" applyFont="1" applyFill="1" applyAlignment="1">
      <alignment horizontal="left" wrapText="1"/>
    </xf>
    <xf numFmtId="4" fontId="25" fillId="0" borderId="0" xfId="4" applyNumberFormat="1" applyFont="1" applyFill="1" applyBorder="1" applyAlignment="1">
      <alignment horizontal="center"/>
    </xf>
    <xf numFmtId="0" fontId="26" fillId="0" borderId="0" xfId="0" applyFont="1"/>
    <xf numFmtId="0" fontId="0" fillId="0" borderId="15" xfId="0" applyFill="1" applyBorder="1" applyAlignment="1"/>
    <xf numFmtId="0" fontId="0" fillId="0" borderId="0" xfId="0" applyFill="1" applyBorder="1" applyAlignment="1"/>
    <xf numFmtId="0" fontId="0" fillId="0" borderId="16" xfId="0" applyFill="1" applyBorder="1" applyAlignment="1"/>
    <xf numFmtId="0" fontId="27" fillId="0" borderId="17" xfId="0" applyFont="1" applyFill="1" applyBorder="1" applyAlignment="1">
      <alignment horizontal="center"/>
    </xf>
    <xf numFmtId="0" fontId="0" fillId="0" borderId="17" xfId="0" applyFill="1" applyBorder="1" applyAlignment="1"/>
    <xf numFmtId="0" fontId="27" fillId="0" borderId="0" xfId="0" applyFont="1" applyFill="1" applyBorder="1" applyAlignment="1">
      <alignment horizontal="center"/>
    </xf>
    <xf numFmtId="2" fontId="14" fillId="0" borderId="0" xfId="0" applyNumberFormat="1" applyFont="1" applyFill="1" applyBorder="1" applyAlignment="1">
      <alignment horizontal="center"/>
    </xf>
    <xf numFmtId="0" fontId="15" fillId="0" borderId="0" xfId="0" applyFont="1" applyFill="1" applyBorder="1" applyAlignment="1" applyProtection="1">
      <alignment horizontal="left" vertical="center"/>
      <protection locked="0"/>
    </xf>
    <xf numFmtId="0" fontId="9" fillId="0" borderId="0" xfId="0" applyFont="1" applyFill="1" applyBorder="1" applyAlignment="1"/>
    <xf numFmtId="0" fontId="0" fillId="0" borderId="0" xfId="0" applyFill="1" applyBorder="1"/>
    <xf numFmtId="0" fontId="10" fillId="0" borderId="0" xfId="0" applyFont="1" applyFill="1" applyBorder="1"/>
    <xf numFmtId="0" fontId="11" fillId="0" borderId="0" xfId="0" applyFont="1" applyFill="1" applyBorder="1"/>
    <xf numFmtId="0" fontId="12" fillId="0" borderId="0" xfId="0" applyFont="1" applyFill="1" applyBorder="1" applyAlignment="1" applyProtection="1">
      <alignment horizontal="center" wrapText="1"/>
      <protection locked="0"/>
    </xf>
    <xf numFmtId="0" fontId="13" fillId="0" borderId="0" xfId="0" applyFont="1" applyFill="1" applyBorder="1" applyAlignment="1">
      <alignment horizontal="right"/>
    </xf>
    <xf numFmtId="9" fontId="12" fillId="0" borderId="0" xfId="0" applyNumberFormat="1" applyFont="1" applyFill="1" applyBorder="1" applyAlignment="1" applyProtection="1">
      <alignment horizontal="center" wrapText="1"/>
      <protection locked="0"/>
    </xf>
    <xf numFmtId="0" fontId="17" fillId="0" borderId="0" xfId="0" applyFont="1" applyFill="1" applyBorder="1" applyAlignment="1"/>
    <xf numFmtId="0" fontId="28" fillId="0" borderId="0" xfId="0" applyNumberFormat="1" applyFont="1" applyFill="1" applyBorder="1" applyAlignment="1" applyProtection="1">
      <alignment horizontal="center" wrapText="1"/>
      <protection locked="0"/>
    </xf>
    <xf numFmtId="0" fontId="0" fillId="0" borderId="0" xfId="0" applyFill="1"/>
    <xf numFmtId="0" fontId="13" fillId="0" borderId="0" xfId="0" applyFont="1" applyFill="1" applyBorder="1"/>
    <xf numFmtId="0" fontId="9" fillId="0" borderId="0" xfId="0" applyFont="1" applyFill="1" applyBorder="1"/>
    <xf numFmtId="17" fontId="9" fillId="0" borderId="0" xfId="0" applyNumberFormat="1" applyFont="1" applyFill="1" applyBorder="1"/>
    <xf numFmtId="2" fontId="0" fillId="0" borderId="0" xfId="0" applyNumberFormat="1" applyFill="1" applyBorder="1"/>
    <xf numFmtId="2" fontId="0" fillId="0" borderId="0" xfId="0" applyNumberFormat="1" applyFill="1" applyBorder="1" applyAlignment="1"/>
    <xf numFmtId="0" fontId="27" fillId="0" borderId="17" xfId="0" applyFont="1" applyFill="1" applyBorder="1" applyAlignment="1">
      <alignment horizontal="centerContinuous"/>
    </xf>
    <xf numFmtId="0" fontId="31" fillId="0" borderId="0" xfId="0" applyFont="1"/>
    <xf numFmtId="0" fontId="32" fillId="0" borderId="0" xfId="0" applyFont="1"/>
    <xf numFmtId="0" fontId="0" fillId="5" borderId="0" xfId="0" applyFill="1" applyBorder="1" applyAlignment="1"/>
    <xf numFmtId="0" fontId="0" fillId="6" borderId="0" xfId="0" applyFill="1" applyBorder="1" applyAlignment="1"/>
    <xf numFmtId="0" fontId="33" fillId="0" borderId="0" xfId="0" applyFont="1"/>
    <xf numFmtId="0" fontId="29" fillId="0" borderId="0" xfId="0" applyFont="1" applyFill="1" applyBorder="1" applyAlignment="1">
      <alignment horizontal="center"/>
    </xf>
    <xf numFmtId="2" fontId="0" fillId="0" borderId="0" xfId="0" applyNumberFormat="1" applyFont="1" applyFill="1" applyBorder="1" applyAlignment="1"/>
    <xf numFmtId="0" fontId="0" fillId="0" borderId="0" xfId="0" applyFill="1" applyBorder="1" applyAlignment="1">
      <alignment horizontal="right"/>
    </xf>
    <xf numFmtId="0" fontId="0" fillId="0" borderId="0" xfId="0" applyFont="1" applyFill="1" applyBorder="1" applyAlignment="1">
      <alignment horizontal="right"/>
    </xf>
    <xf numFmtId="166" fontId="25" fillId="0" borderId="0" xfId="1" applyNumberFormat="1" applyFont="1" applyFill="1" applyBorder="1"/>
    <xf numFmtId="4" fontId="2" fillId="0" borderId="3" xfId="4" applyNumberFormat="1" applyFont="1" applyFill="1" applyBorder="1" applyAlignment="1">
      <alignment horizontal="center"/>
    </xf>
    <xf numFmtId="4" fontId="25" fillId="0" borderId="3" xfId="4" applyNumberFormat="1" applyFont="1" applyFill="1" applyBorder="1" applyAlignment="1">
      <alignment horizontal="center"/>
    </xf>
    <xf numFmtId="166" fontId="2" fillId="0" borderId="3" xfId="1" applyNumberFormat="1" applyFont="1" applyFill="1" applyBorder="1" applyAlignment="1">
      <alignment horizontal="center"/>
    </xf>
    <xf numFmtId="3" fontId="2" fillId="0" borderId="3" xfId="4" applyNumberFormat="1" applyFont="1" applyFill="1" applyBorder="1" applyAlignment="1">
      <alignment horizontal="center"/>
    </xf>
    <xf numFmtId="2" fontId="25" fillId="0" borderId="3" xfId="4" applyNumberFormat="1" applyFont="1" applyFill="1" applyBorder="1" applyAlignment="1">
      <alignment horizontal="center"/>
    </xf>
    <xf numFmtId="1" fontId="25" fillId="0" borderId="3" xfId="1" applyNumberFormat="1" applyFont="1" applyFill="1" applyBorder="1"/>
    <xf numFmtId="166" fontId="25" fillId="0" borderId="3" xfId="1" applyNumberFormat="1" applyFont="1" applyFill="1" applyBorder="1"/>
    <xf numFmtId="165" fontId="25" fillId="0" borderId="3" xfId="1" applyNumberFormat="1" applyFont="1" applyFill="1" applyBorder="1"/>
    <xf numFmtId="9" fontId="2" fillId="0" borderId="3" xfId="2" applyFont="1" applyFill="1" applyBorder="1" applyAlignment="1">
      <alignment horizontal="center"/>
    </xf>
    <xf numFmtId="9" fontId="2" fillId="0" borderId="13" xfId="2" applyFont="1" applyFill="1" applyBorder="1" applyAlignment="1">
      <alignment horizontal="center"/>
    </xf>
    <xf numFmtId="9" fontId="2" fillId="0" borderId="14" xfId="2" applyFont="1" applyFill="1" applyBorder="1" applyAlignment="1">
      <alignment horizontal="center"/>
    </xf>
    <xf numFmtId="0" fontId="2" fillId="0" borderId="22" xfId="4" applyFont="1" applyFill="1" applyBorder="1"/>
    <xf numFmtId="0" fontId="2" fillId="0" borderId="4" xfId="4" applyFont="1" applyFill="1" applyBorder="1"/>
    <xf numFmtId="4" fontId="2" fillId="0" borderId="4" xfId="4" applyNumberFormat="1" applyFont="1" applyFill="1" applyBorder="1" applyAlignment="1">
      <alignment horizontal="center"/>
    </xf>
    <xf numFmtId="4" fontId="25" fillId="0" borderId="4" xfId="4" applyNumberFormat="1" applyFont="1" applyFill="1" applyBorder="1" applyAlignment="1">
      <alignment horizontal="center"/>
    </xf>
    <xf numFmtId="166" fontId="2" fillId="0" borderId="4" xfId="1" applyNumberFormat="1" applyFont="1" applyFill="1" applyBorder="1" applyAlignment="1">
      <alignment horizontal="center"/>
    </xf>
    <xf numFmtId="3" fontId="2" fillId="0" borderId="4" xfId="4" applyNumberFormat="1" applyFont="1" applyFill="1" applyBorder="1" applyAlignment="1">
      <alignment horizontal="center"/>
    </xf>
    <xf numFmtId="2" fontId="25" fillId="0" borderId="4" xfId="4" applyNumberFormat="1" applyFont="1" applyFill="1" applyBorder="1" applyAlignment="1">
      <alignment horizontal="center"/>
    </xf>
    <xf numFmtId="1" fontId="25" fillId="0" borderId="4" xfId="1" applyNumberFormat="1" applyFont="1" applyFill="1" applyBorder="1"/>
    <xf numFmtId="166" fontId="25" fillId="0" borderId="4" xfId="1" applyNumberFormat="1" applyFont="1" applyFill="1" applyBorder="1"/>
    <xf numFmtId="165" fontId="25" fillId="0" borderId="4" xfId="1" applyNumberFormat="1" applyFont="1" applyFill="1" applyBorder="1"/>
    <xf numFmtId="9" fontId="2" fillId="0" borderId="4" xfId="2" applyFont="1" applyFill="1" applyBorder="1" applyAlignment="1">
      <alignment horizontal="center"/>
    </xf>
    <xf numFmtId="9" fontId="2" fillId="0" borderId="23" xfId="2" applyFont="1" applyFill="1" applyBorder="1" applyAlignment="1">
      <alignment horizontal="center"/>
    </xf>
    <xf numFmtId="0" fontId="21" fillId="0" borderId="12" xfId="4" applyFont="1" applyFill="1" applyBorder="1"/>
    <xf numFmtId="0" fontId="21" fillId="0" borderId="3" xfId="4" applyFont="1" applyFill="1" applyBorder="1"/>
    <xf numFmtId="4" fontId="21" fillId="0" borderId="3" xfId="4" applyNumberFormat="1" applyFont="1" applyFill="1" applyBorder="1" applyAlignment="1">
      <alignment horizontal="center"/>
    </xf>
    <xf numFmtId="0" fontId="21" fillId="0" borderId="22" xfId="4" applyFont="1" applyFill="1" applyBorder="1"/>
    <xf numFmtId="0" fontId="21" fillId="0" borderId="4" xfId="4" applyFont="1" applyFill="1" applyBorder="1"/>
    <xf numFmtId="0" fontId="27" fillId="0" borderId="17" xfId="0" applyFont="1" applyFill="1" applyBorder="1" applyAlignment="1">
      <alignment horizontal="center" vertical="center" wrapText="1"/>
    </xf>
    <xf numFmtId="0" fontId="0" fillId="0" borderId="0" xfId="0" applyAlignment="1">
      <alignment vertical="center" wrapText="1"/>
    </xf>
    <xf numFmtId="0" fontId="26" fillId="0" borderId="0" xfId="0" applyFont="1" applyFill="1" applyBorder="1" applyAlignment="1"/>
    <xf numFmtId="0" fontId="34" fillId="0" borderId="17" xfId="0" applyFont="1" applyFill="1" applyBorder="1" applyAlignment="1">
      <alignment horizontal="center" vertical="center" wrapText="1"/>
    </xf>
    <xf numFmtId="0" fontId="34" fillId="7" borderId="17"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7" borderId="24" xfId="0" applyFont="1" applyFill="1" applyBorder="1" applyAlignment="1">
      <alignment horizontal="center" vertical="center" wrapText="1"/>
    </xf>
    <xf numFmtId="0" fontId="26" fillId="7" borderId="27" xfId="0" applyFont="1" applyFill="1" applyBorder="1" applyAlignment="1"/>
    <xf numFmtId="0" fontId="2" fillId="0" borderId="9" xfId="4" applyFont="1" applyFill="1" applyBorder="1" applyAlignment="1">
      <alignment horizontal="center" wrapText="1"/>
    </xf>
    <xf numFmtId="0" fontId="25" fillId="0" borderId="9" xfId="4" applyFont="1" applyFill="1" applyBorder="1" applyAlignment="1">
      <alignment horizontal="center" wrapText="1"/>
    </xf>
    <xf numFmtId="166" fontId="2" fillId="0" borderId="9" xfId="1" applyNumberFormat="1" applyFont="1" applyFill="1" applyBorder="1" applyAlignment="1">
      <alignment horizontal="center" wrapText="1"/>
    </xf>
    <xf numFmtId="0" fontId="0" fillId="0" borderId="28" xfId="0" applyFill="1" applyBorder="1" applyAlignment="1"/>
    <xf numFmtId="0" fontId="0" fillId="0" borderId="25" xfId="0" applyFill="1" applyBorder="1" applyAlignment="1"/>
    <xf numFmtId="0" fontId="0" fillId="0" borderId="18" xfId="0" applyFill="1" applyBorder="1" applyAlignment="1"/>
    <xf numFmtId="0" fontId="0" fillId="0" borderId="26" xfId="0" applyFill="1" applyBorder="1" applyAlignment="1"/>
    <xf numFmtId="0" fontId="0" fillId="0" borderId="29" xfId="0" applyFill="1" applyBorder="1" applyAlignment="1"/>
    <xf numFmtId="0" fontId="34" fillId="0" borderId="21" xfId="0" applyFont="1" applyFill="1" applyBorder="1" applyAlignment="1">
      <alignment horizontal="center" vertical="center" wrapText="1"/>
    </xf>
    <xf numFmtId="0" fontId="27" fillId="0" borderId="24" xfId="0" applyFont="1" applyFill="1" applyBorder="1" applyAlignment="1">
      <alignment horizontal="center" vertical="center" wrapText="1"/>
    </xf>
    <xf numFmtId="0" fontId="27" fillId="0" borderId="20" xfId="0" applyFont="1" applyFill="1" applyBorder="1" applyAlignment="1">
      <alignment horizontal="center" vertical="center" wrapText="1"/>
    </xf>
    <xf numFmtId="0" fontId="27" fillId="7" borderId="17" xfId="0" applyFont="1" applyFill="1" applyBorder="1" applyAlignment="1">
      <alignment horizontal="center" vertical="center" wrapText="1"/>
    </xf>
    <xf numFmtId="0" fontId="35" fillId="0" borderId="0" xfId="0" applyFont="1"/>
    <xf numFmtId="0" fontId="30" fillId="0" borderId="16" xfId="0" applyFont="1" applyFill="1" applyBorder="1" applyAlignment="1"/>
    <xf numFmtId="0" fontId="31" fillId="0" borderId="16" xfId="0" applyFont="1" applyFill="1" applyBorder="1" applyAlignment="1"/>
    <xf numFmtId="0" fontId="29" fillId="0" borderId="0" xfId="0" applyFont="1" applyAlignment="1">
      <alignment horizontal="center"/>
    </xf>
    <xf numFmtId="43" fontId="0" fillId="0" borderId="0" xfId="1" applyFont="1" applyFill="1" applyBorder="1" applyAlignment="1"/>
    <xf numFmtId="0" fontId="30" fillId="0" borderId="16" xfId="0" applyFont="1" applyFill="1" applyBorder="1" applyAlignment="1">
      <alignment horizontal="left"/>
    </xf>
    <xf numFmtId="0" fontId="0" fillId="0" borderId="0" xfId="0" applyAlignment="1">
      <alignment horizontal="left"/>
    </xf>
    <xf numFmtId="4" fontId="0" fillId="0" borderId="0" xfId="0" applyNumberFormat="1"/>
    <xf numFmtId="165" fontId="0" fillId="0" borderId="0" xfId="0" applyNumberFormat="1"/>
    <xf numFmtId="0" fontId="37" fillId="0" borderId="0" xfId="0" applyFont="1" applyAlignment="1">
      <alignment horizontal="left" vertical="center"/>
    </xf>
    <xf numFmtId="0" fontId="0" fillId="0" borderId="0" xfId="0" pivotButton="1"/>
    <xf numFmtId="164" fontId="25" fillId="0" borderId="3" xfId="1" applyNumberFormat="1" applyFont="1" applyFill="1" applyBorder="1" applyAlignment="1">
      <alignment horizontal="center"/>
    </xf>
    <xf numFmtId="164" fontId="25" fillId="0" borderId="0" xfId="1" applyNumberFormat="1" applyFont="1" applyFill="1" applyBorder="1" applyAlignment="1">
      <alignment horizontal="center"/>
    </xf>
    <xf numFmtId="164" fontId="25" fillId="0" borderId="4" xfId="1" applyNumberFormat="1" applyFont="1" applyFill="1" applyBorder="1" applyAlignment="1">
      <alignment horizontal="center"/>
    </xf>
    <xf numFmtId="0" fontId="0" fillId="7" borderId="0" xfId="0" applyFill="1" applyBorder="1"/>
    <xf numFmtId="2" fontId="14" fillId="7" borderId="0" xfId="0" applyNumberFormat="1" applyFont="1" applyFill="1" applyBorder="1" applyAlignment="1">
      <alignment horizontal="center"/>
    </xf>
    <xf numFmtId="0" fontId="0" fillId="7" borderId="19" xfId="0" applyFill="1" applyBorder="1" applyAlignment="1"/>
    <xf numFmtId="0" fontId="0" fillId="7" borderId="20" xfId="0" applyFill="1" applyBorder="1" applyAlignment="1"/>
    <xf numFmtId="0" fontId="0" fillId="7" borderId="21" xfId="0" applyFill="1" applyBorder="1" applyAlignment="1"/>
    <xf numFmtId="0" fontId="38" fillId="0" borderId="0" xfId="0" applyFont="1"/>
    <xf numFmtId="0" fontId="39" fillId="0" borderId="0" xfId="0" applyFont="1"/>
    <xf numFmtId="0" fontId="40" fillId="0" borderId="16" xfId="0" applyFont="1" applyBorder="1"/>
    <xf numFmtId="0" fontId="36" fillId="0" borderId="17" xfId="0" applyFont="1" applyBorder="1" applyAlignment="1">
      <alignment horizontal="centerContinuous"/>
    </xf>
    <xf numFmtId="0" fontId="35" fillId="0" borderId="16" xfId="0" applyFont="1" applyBorder="1"/>
    <xf numFmtId="0" fontId="36" fillId="0" borderId="17" xfId="0" applyFont="1" applyBorder="1" applyAlignment="1">
      <alignment horizontal="center"/>
    </xf>
    <xf numFmtId="0" fontId="35" fillId="0" borderId="0" xfId="0" applyNumberFormat="1" applyFont="1"/>
    <xf numFmtId="0" fontId="35" fillId="0" borderId="16" xfId="0" applyNumberFormat="1" applyFont="1" applyBorder="1"/>
    <xf numFmtId="43" fontId="0" fillId="5" borderId="0" xfId="1" applyFont="1" applyFill="1" applyBorder="1" applyAlignment="1"/>
    <xf numFmtId="43" fontId="35" fillId="5" borderId="0" xfId="1" applyFont="1" applyFill="1"/>
    <xf numFmtId="0" fontId="35" fillId="5" borderId="0" xfId="0" applyFont="1" applyFill="1"/>
    <xf numFmtId="0" fontId="0" fillId="0" borderId="0" xfId="0" applyFont="1" applyFill="1" applyBorder="1"/>
    <xf numFmtId="0" fontId="2" fillId="0" borderId="0" xfId="0" applyFont="1" applyAlignment="1">
      <alignment horizontal="left" vertical="top" wrapText="1"/>
    </xf>
    <xf numFmtId="0" fontId="2" fillId="0" borderId="0" xfId="0" applyFont="1" applyAlignment="1">
      <alignment horizontal="left" vertical="top"/>
    </xf>
    <xf numFmtId="0" fontId="3" fillId="2" borderId="6" xfId="4" applyFont="1" applyFill="1" applyBorder="1" applyAlignment="1">
      <alignment horizontal="center" vertical="center"/>
    </xf>
    <xf numFmtId="0" fontId="3" fillId="2" borderId="7" xfId="4" applyFont="1" applyFill="1" applyBorder="1" applyAlignment="1">
      <alignment horizontal="center" vertical="center"/>
    </xf>
    <xf numFmtId="0" fontId="3" fillId="2" borderId="8" xfId="4" applyFont="1" applyFill="1" applyBorder="1" applyAlignment="1">
      <alignment horizontal="center" vertical="center"/>
    </xf>
    <xf numFmtId="0" fontId="29" fillId="0" borderId="0" xfId="0" applyFont="1" applyFill="1" applyBorder="1" applyAlignment="1">
      <alignment horizontal="center" wrapText="1"/>
    </xf>
    <xf numFmtId="0" fontId="29" fillId="0" borderId="0" xfId="0" applyFont="1" applyFill="1" applyBorder="1" applyAlignment="1">
      <alignment horizontal="center"/>
    </xf>
  </cellXfs>
  <cellStyles count="6">
    <cellStyle name="Comma" xfId="1" builtinId="3"/>
    <cellStyle name="Comma 2" xfId="5" xr:uid="{524346A4-E574-4803-8DA0-016E64788ECF}"/>
    <cellStyle name="Hyperlink" xfId="3" builtinId="8"/>
    <cellStyle name="Normal" xfId="0" builtinId="0"/>
    <cellStyle name="Normal 2" xfId="4" xr:uid="{278D84C8-4A84-4C54-ACC4-249B930CD97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'My Experience', 'My Experience Target' by 'MEDICAL CENTER'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My Experience</c:v>
          </c:tx>
          <c:spPr>
            <a:ln w="28575" cap="rnd">
              <a:solidFill>
                <a:schemeClr val="accent1"/>
              </a:solidFill>
              <a:round/>
            </a:ln>
            <a:effectLst/>
          </c:spPr>
          <c:marker>
            <c:symbol val="none"/>
          </c:marker>
          <c:cat>
            <c:strRef>
              <c:f>NorCalAnalysis!$A$9:$A$23</c:f>
              <c:strCache>
                <c:ptCount val="15"/>
                <c:pt idx="0">
                  <c:v>CENTRAL VALLEY</c:v>
                </c:pt>
                <c:pt idx="1">
                  <c:v>DIABLO</c:v>
                </c:pt>
                <c:pt idx="2">
                  <c:v>EAST BAY</c:v>
                </c:pt>
                <c:pt idx="3">
                  <c:v>FRESNO</c:v>
                </c:pt>
                <c:pt idx="4">
                  <c:v>SOUTHERN ALAMEDA</c:v>
                </c:pt>
                <c:pt idx="5">
                  <c:v>SOLANO</c:v>
                </c:pt>
                <c:pt idx="6">
                  <c:v>NORTH VALLEY</c:v>
                </c:pt>
                <c:pt idx="7">
                  <c:v>REDWOOD CITY</c:v>
                </c:pt>
                <c:pt idx="8">
                  <c:v>SAN FRANCISCO</c:v>
                </c:pt>
                <c:pt idx="9">
                  <c:v>SAN JOSE</c:v>
                </c:pt>
                <c:pt idx="10">
                  <c:v>SAN RAFAEL</c:v>
                </c:pt>
                <c:pt idx="11">
                  <c:v>SANTA CLARA</c:v>
                </c:pt>
                <c:pt idx="12">
                  <c:v>SANTA ROSA</c:v>
                </c:pt>
                <c:pt idx="13">
                  <c:v>SOUTH SACRAMENTO</c:v>
                </c:pt>
                <c:pt idx="14">
                  <c:v>SO. SAN FRANCISCO</c:v>
                </c:pt>
              </c:strCache>
            </c:strRef>
          </c:cat>
          <c:val>
            <c:numRef>
              <c:f>NorCalAnalysis!$B$9:$B$23</c:f>
              <c:numCache>
                <c:formatCode>0.00</c:formatCode>
                <c:ptCount val="15"/>
                <c:pt idx="0">
                  <c:v>0.9</c:v>
                </c:pt>
                <c:pt idx="1">
                  <c:v>0.88</c:v>
                </c:pt>
                <c:pt idx="2">
                  <c:v>0.85</c:v>
                </c:pt>
                <c:pt idx="3">
                  <c:v>0.87</c:v>
                </c:pt>
                <c:pt idx="4">
                  <c:v>0.96</c:v>
                </c:pt>
                <c:pt idx="5">
                  <c:v>0.88</c:v>
                </c:pt>
                <c:pt idx="6">
                  <c:v>0.95</c:v>
                </c:pt>
                <c:pt idx="7">
                  <c:v>0.89</c:v>
                </c:pt>
                <c:pt idx="8">
                  <c:v>0.84</c:v>
                </c:pt>
                <c:pt idx="9">
                  <c:v>0.96</c:v>
                </c:pt>
                <c:pt idx="10">
                  <c:v>0.93</c:v>
                </c:pt>
                <c:pt idx="11">
                  <c:v>0.84</c:v>
                </c:pt>
                <c:pt idx="12">
                  <c:v>0.95</c:v>
                </c:pt>
                <c:pt idx="13">
                  <c:v>0.87</c:v>
                </c:pt>
                <c:pt idx="14">
                  <c:v>0.87</c:v>
                </c:pt>
              </c:numCache>
            </c:numRef>
          </c:val>
          <c:smooth val="0"/>
          <c:extLst>
            <c:ext xmlns:c16="http://schemas.microsoft.com/office/drawing/2014/chart" uri="{C3380CC4-5D6E-409C-BE32-E72D297353CC}">
              <c16:uniqueId val="{00000001-DD13-CF4B-A7A0-9F90E93F3C17}"/>
            </c:ext>
          </c:extLst>
        </c:ser>
        <c:ser>
          <c:idx val="1"/>
          <c:order val="1"/>
          <c:tx>
            <c:v>My Experience Target</c:v>
          </c:tx>
          <c:spPr>
            <a:ln w="28575" cap="rnd">
              <a:solidFill>
                <a:schemeClr val="accent2"/>
              </a:solidFill>
              <a:round/>
            </a:ln>
            <a:effectLst/>
          </c:spPr>
          <c:marker>
            <c:symbol val="none"/>
          </c:marker>
          <c:cat>
            <c:strRef>
              <c:f>NorCalAnalysis!$A$9:$A$23</c:f>
              <c:strCache>
                <c:ptCount val="15"/>
                <c:pt idx="0">
                  <c:v>CENTRAL VALLEY</c:v>
                </c:pt>
                <c:pt idx="1">
                  <c:v>DIABLO</c:v>
                </c:pt>
                <c:pt idx="2">
                  <c:v>EAST BAY</c:v>
                </c:pt>
                <c:pt idx="3">
                  <c:v>FRESNO</c:v>
                </c:pt>
                <c:pt idx="4">
                  <c:v>SOUTHERN ALAMEDA</c:v>
                </c:pt>
                <c:pt idx="5">
                  <c:v>SOLANO</c:v>
                </c:pt>
                <c:pt idx="6">
                  <c:v>NORTH VALLEY</c:v>
                </c:pt>
                <c:pt idx="7">
                  <c:v>REDWOOD CITY</c:v>
                </c:pt>
                <c:pt idx="8">
                  <c:v>SAN FRANCISCO</c:v>
                </c:pt>
                <c:pt idx="9">
                  <c:v>SAN JOSE</c:v>
                </c:pt>
                <c:pt idx="10">
                  <c:v>SAN RAFAEL</c:v>
                </c:pt>
                <c:pt idx="11">
                  <c:v>SANTA CLARA</c:v>
                </c:pt>
                <c:pt idx="12">
                  <c:v>SANTA ROSA</c:v>
                </c:pt>
                <c:pt idx="13">
                  <c:v>SOUTH SACRAMENTO</c:v>
                </c:pt>
                <c:pt idx="14">
                  <c:v>SO. SAN FRANCISCO</c:v>
                </c:pt>
              </c:strCache>
            </c:strRef>
          </c:cat>
          <c:val>
            <c:numRef>
              <c:f>NorCalAnalysis!$C$9:$C$23</c:f>
              <c:numCache>
                <c:formatCode>General</c:formatCode>
                <c:ptCount val="15"/>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pt idx="14">
                  <c:v>0.9</c:v>
                </c:pt>
              </c:numCache>
            </c:numRef>
          </c:val>
          <c:smooth val="0"/>
          <c:extLst>
            <c:ext xmlns:c16="http://schemas.microsoft.com/office/drawing/2014/chart" uri="{C3380CC4-5D6E-409C-BE32-E72D297353CC}">
              <c16:uniqueId val="{00000002-DD13-CF4B-A7A0-9F90E93F3C17}"/>
            </c:ext>
          </c:extLst>
        </c:ser>
        <c:dLbls>
          <c:showLegendKey val="0"/>
          <c:showVal val="0"/>
          <c:showCatName val="0"/>
          <c:showSerName val="0"/>
          <c:showPercent val="0"/>
          <c:showBubbleSize val="0"/>
        </c:dLbls>
        <c:smooth val="0"/>
        <c:axId val="927084192"/>
        <c:axId val="853878992"/>
      </c:lineChart>
      <c:catAx>
        <c:axId val="92708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MEDICAL CENTER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78992"/>
        <c:crosses val="autoZero"/>
        <c:auto val="1"/>
        <c:lblAlgn val="ctr"/>
        <c:lblOffset val="100"/>
        <c:noMultiLvlLbl val="0"/>
      </c:catAx>
      <c:valAx>
        <c:axId val="85387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My Experience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84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'My Convenience', 'My Convenience Target' by 'MEDICAL CENTER'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My Convenience</c:v>
          </c:tx>
          <c:spPr>
            <a:ln w="28575" cap="rnd">
              <a:solidFill>
                <a:schemeClr val="accent1"/>
              </a:solidFill>
              <a:round/>
            </a:ln>
            <a:effectLst/>
          </c:spPr>
          <c:marker>
            <c:symbol val="none"/>
          </c:marker>
          <c:cat>
            <c:strRef>
              <c:f>NorCalAnalysis!$A$65:$A$79</c:f>
              <c:strCache>
                <c:ptCount val="15"/>
                <c:pt idx="0">
                  <c:v>CENTRAL VALLEY</c:v>
                </c:pt>
                <c:pt idx="1">
                  <c:v>DIABLO</c:v>
                </c:pt>
                <c:pt idx="2">
                  <c:v>EAST BAY</c:v>
                </c:pt>
                <c:pt idx="3">
                  <c:v>FRESNO</c:v>
                </c:pt>
                <c:pt idx="4">
                  <c:v>SOUTHERN ALAMEDA</c:v>
                </c:pt>
                <c:pt idx="5">
                  <c:v>SOLANO</c:v>
                </c:pt>
                <c:pt idx="6">
                  <c:v>NORTH VALLEY</c:v>
                </c:pt>
                <c:pt idx="7">
                  <c:v>REDWOOD CITY</c:v>
                </c:pt>
                <c:pt idx="8">
                  <c:v>SAN FRANCISCO</c:v>
                </c:pt>
                <c:pt idx="9">
                  <c:v>SAN JOSE</c:v>
                </c:pt>
                <c:pt idx="10">
                  <c:v>SAN RAFAEL</c:v>
                </c:pt>
                <c:pt idx="11">
                  <c:v>SANTA CLARA</c:v>
                </c:pt>
                <c:pt idx="12">
                  <c:v>SANTA ROSA</c:v>
                </c:pt>
                <c:pt idx="13">
                  <c:v>SOUTH SACRAMENTO</c:v>
                </c:pt>
                <c:pt idx="14">
                  <c:v>SO. SAN FRANCISCO</c:v>
                </c:pt>
              </c:strCache>
            </c:strRef>
          </c:cat>
          <c:val>
            <c:numRef>
              <c:f>NorCalAnalysis!$B$65:$B$79</c:f>
              <c:numCache>
                <c:formatCode>0.00</c:formatCode>
                <c:ptCount val="15"/>
                <c:pt idx="0">
                  <c:v>0.83</c:v>
                </c:pt>
                <c:pt idx="1">
                  <c:v>0.83</c:v>
                </c:pt>
                <c:pt idx="2">
                  <c:v>0.81</c:v>
                </c:pt>
                <c:pt idx="3">
                  <c:v>0.76</c:v>
                </c:pt>
                <c:pt idx="4">
                  <c:v>0.87</c:v>
                </c:pt>
                <c:pt idx="5">
                  <c:v>0.79</c:v>
                </c:pt>
                <c:pt idx="6">
                  <c:v>0.83</c:v>
                </c:pt>
                <c:pt idx="7">
                  <c:v>0.81</c:v>
                </c:pt>
                <c:pt idx="8">
                  <c:v>0.76</c:v>
                </c:pt>
                <c:pt idx="9">
                  <c:v>0.84</c:v>
                </c:pt>
                <c:pt idx="10">
                  <c:v>0.77</c:v>
                </c:pt>
                <c:pt idx="11">
                  <c:v>0.79</c:v>
                </c:pt>
                <c:pt idx="12">
                  <c:v>0.85</c:v>
                </c:pt>
                <c:pt idx="13">
                  <c:v>0.84</c:v>
                </c:pt>
                <c:pt idx="14">
                  <c:v>0.85</c:v>
                </c:pt>
              </c:numCache>
            </c:numRef>
          </c:val>
          <c:smooth val="0"/>
          <c:extLst>
            <c:ext xmlns:c16="http://schemas.microsoft.com/office/drawing/2014/chart" uri="{C3380CC4-5D6E-409C-BE32-E72D297353CC}">
              <c16:uniqueId val="{00000001-1263-B646-8174-27959B4DA5E9}"/>
            </c:ext>
          </c:extLst>
        </c:ser>
        <c:ser>
          <c:idx val="1"/>
          <c:order val="1"/>
          <c:tx>
            <c:v>My Convenience Target</c:v>
          </c:tx>
          <c:spPr>
            <a:ln w="28575" cap="rnd">
              <a:solidFill>
                <a:schemeClr val="accent2"/>
              </a:solidFill>
              <a:round/>
            </a:ln>
            <a:effectLst/>
          </c:spPr>
          <c:marker>
            <c:symbol val="none"/>
          </c:marker>
          <c:cat>
            <c:strRef>
              <c:f>NorCalAnalysis!$A$65:$A$79</c:f>
              <c:strCache>
                <c:ptCount val="15"/>
                <c:pt idx="0">
                  <c:v>CENTRAL VALLEY</c:v>
                </c:pt>
                <c:pt idx="1">
                  <c:v>DIABLO</c:v>
                </c:pt>
                <c:pt idx="2">
                  <c:v>EAST BAY</c:v>
                </c:pt>
                <c:pt idx="3">
                  <c:v>FRESNO</c:v>
                </c:pt>
                <c:pt idx="4">
                  <c:v>SOUTHERN ALAMEDA</c:v>
                </c:pt>
                <c:pt idx="5">
                  <c:v>SOLANO</c:v>
                </c:pt>
                <c:pt idx="6">
                  <c:v>NORTH VALLEY</c:v>
                </c:pt>
                <c:pt idx="7">
                  <c:v>REDWOOD CITY</c:v>
                </c:pt>
                <c:pt idx="8">
                  <c:v>SAN FRANCISCO</c:v>
                </c:pt>
                <c:pt idx="9">
                  <c:v>SAN JOSE</c:v>
                </c:pt>
                <c:pt idx="10">
                  <c:v>SAN RAFAEL</c:v>
                </c:pt>
                <c:pt idx="11">
                  <c:v>SANTA CLARA</c:v>
                </c:pt>
                <c:pt idx="12">
                  <c:v>SANTA ROSA</c:v>
                </c:pt>
                <c:pt idx="13">
                  <c:v>SOUTH SACRAMENTO</c:v>
                </c:pt>
                <c:pt idx="14">
                  <c:v>SO. SAN FRANCISCO</c:v>
                </c:pt>
              </c:strCache>
            </c:strRef>
          </c:cat>
          <c:val>
            <c:numRef>
              <c:f>NorCalAnalysis!$C$65:$C$79</c:f>
              <c:numCache>
                <c:formatCode>0.00</c:formatCode>
                <c:ptCount val="15"/>
                <c:pt idx="0">
                  <c:v>0.85</c:v>
                </c:pt>
                <c:pt idx="1">
                  <c:v>0.85</c:v>
                </c:pt>
                <c:pt idx="2">
                  <c:v>0.85</c:v>
                </c:pt>
                <c:pt idx="3">
                  <c:v>0.85</c:v>
                </c:pt>
                <c:pt idx="4">
                  <c:v>0.85</c:v>
                </c:pt>
                <c:pt idx="5">
                  <c:v>0.85</c:v>
                </c:pt>
                <c:pt idx="6">
                  <c:v>0.85</c:v>
                </c:pt>
                <c:pt idx="7">
                  <c:v>0.85</c:v>
                </c:pt>
                <c:pt idx="8">
                  <c:v>0.85</c:v>
                </c:pt>
                <c:pt idx="9">
                  <c:v>0.85</c:v>
                </c:pt>
                <c:pt idx="10">
                  <c:v>0.85</c:v>
                </c:pt>
                <c:pt idx="11">
                  <c:v>0.85</c:v>
                </c:pt>
                <c:pt idx="12">
                  <c:v>0.85</c:v>
                </c:pt>
                <c:pt idx="13">
                  <c:v>0.85</c:v>
                </c:pt>
                <c:pt idx="14">
                  <c:v>0.85</c:v>
                </c:pt>
              </c:numCache>
            </c:numRef>
          </c:val>
          <c:smooth val="0"/>
          <c:extLst>
            <c:ext xmlns:c16="http://schemas.microsoft.com/office/drawing/2014/chart" uri="{C3380CC4-5D6E-409C-BE32-E72D297353CC}">
              <c16:uniqueId val="{00000002-1263-B646-8174-27959B4DA5E9}"/>
            </c:ext>
          </c:extLst>
        </c:ser>
        <c:dLbls>
          <c:showLegendKey val="0"/>
          <c:showVal val="0"/>
          <c:showCatName val="0"/>
          <c:showSerName val="0"/>
          <c:showPercent val="0"/>
          <c:showBubbleSize val="0"/>
        </c:dLbls>
        <c:smooth val="0"/>
        <c:axId val="728354752"/>
        <c:axId val="848584352"/>
      </c:lineChart>
      <c:catAx>
        <c:axId val="72835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MEDICAL CENTER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84352"/>
        <c:crosses val="autoZero"/>
        <c:auto val="1"/>
        <c:lblAlgn val="ctr"/>
        <c:lblOffset val="100"/>
        <c:noMultiLvlLbl val="0"/>
      </c:catAx>
      <c:valAx>
        <c:axId val="8485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My Convenience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354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'My Physician', 'My Physician Target' by 'MEDICAL CENTER'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My Physician</c:v>
          </c:tx>
          <c:spPr>
            <a:ln w="28575" cap="rnd">
              <a:solidFill>
                <a:schemeClr val="accent1"/>
              </a:solidFill>
              <a:round/>
            </a:ln>
            <a:effectLst/>
          </c:spPr>
          <c:marker>
            <c:symbol val="none"/>
          </c:marker>
          <c:cat>
            <c:strRef>
              <c:f>NorCalAnalysis!$A$89:$A$103</c:f>
              <c:strCache>
                <c:ptCount val="15"/>
                <c:pt idx="0">
                  <c:v>CENTRAL VALLEY</c:v>
                </c:pt>
                <c:pt idx="1">
                  <c:v>DIABLO</c:v>
                </c:pt>
                <c:pt idx="2">
                  <c:v>EAST BAY</c:v>
                </c:pt>
                <c:pt idx="3">
                  <c:v>FRESNO</c:v>
                </c:pt>
                <c:pt idx="4">
                  <c:v>SOUTHERN ALAMEDA</c:v>
                </c:pt>
                <c:pt idx="5">
                  <c:v>SOLANO</c:v>
                </c:pt>
                <c:pt idx="6">
                  <c:v>NORTH VALLEY</c:v>
                </c:pt>
                <c:pt idx="7">
                  <c:v>REDWOOD CITY</c:v>
                </c:pt>
                <c:pt idx="8">
                  <c:v>SAN FRANCISCO</c:v>
                </c:pt>
                <c:pt idx="9">
                  <c:v>SAN JOSE</c:v>
                </c:pt>
                <c:pt idx="10">
                  <c:v>SAN RAFAEL</c:v>
                </c:pt>
                <c:pt idx="11">
                  <c:v>SANTA CLARA</c:v>
                </c:pt>
                <c:pt idx="12">
                  <c:v>SANTA ROSA</c:v>
                </c:pt>
                <c:pt idx="13">
                  <c:v>SOUTH SACRAMENTO</c:v>
                </c:pt>
                <c:pt idx="14">
                  <c:v>SO. SAN FRANCISCO</c:v>
                </c:pt>
              </c:strCache>
            </c:strRef>
          </c:cat>
          <c:val>
            <c:numRef>
              <c:f>NorCalAnalysis!$B$89:$B$103</c:f>
              <c:numCache>
                <c:formatCode>0.00</c:formatCode>
                <c:ptCount val="15"/>
                <c:pt idx="0">
                  <c:v>0.81</c:v>
                </c:pt>
                <c:pt idx="1">
                  <c:v>0.75</c:v>
                </c:pt>
                <c:pt idx="2">
                  <c:v>0.72</c:v>
                </c:pt>
                <c:pt idx="3">
                  <c:v>0.79</c:v>
                </c:pt>
                <c:pt idx="4">
                  <c:v>0.84</c:v>
                </c:pt>
                <c:pt idx="5">
                  <c:v>0.8</c:v>
                </c:pt>
                <c:pt idx="6">
                  <c:v>0.85</c:v>
                </c:pt>
                <c:pt idx="7">
                  <c:v>0.76</c:v>
                </c:pt>
                <c:pt idx="8">
                  <c:v>0.74</c:v>
                </c:pt>
                <c:pt idx="9">
                  <c:v>0.84</c:v>
                </c:pt>
                <c:pt idx="10">
                  <c:v>0.82</c:v>
                </c:pt>
                <c:pt idx="11">
                  <c:v>0.79</c:v>
                </c:pt>
                <c:pt idx="12">
                  <c:v>0.87</c:v>
                </c:pt>
                <c:pt idx="13">
                  <c:v>0.78</c:v>
                </c:pt>
                <c:pt idx="14">
                  <c:v>0.76</c:v>
                </c:pt>
              </c:numCache>
            </c:numRef>
          </c:val>
          <c:smooth val="0"/>
          <c:extLst>
            <c:ext xmlns:c16="http://schemas.microsoft.com/office/drawing/2014/chart" uri="{C3380CC4-5D6E-409C-BE32-E72D297353CC}">
              <c16:uniqueId val="{00000001-2608-934D-93A9-B421B06201B2}"/>
            </c:ext>
          </c:extLst>
        </c:ser>
        <c:ser>
          <c:idx val="1"/>
          <c:order val="1"/>
          <c:tx>
            <c:v>My Physician Target</c:v>
          </c:tx>
          <c:spPr>
            <a:ln w="28575" cap="rnd">
              <a:solidFill>
                <a:schemeClr val="accent2"/>
              </a:solidFill>
              <a:round/>
            </a:ln>
            <a:effectLst/>
          </c:spPr>
          <c:marker>
            <c:symbol val="none"/>
          </c:marker>
          <c:cat>
            <c:strRef>
              <c:f>NorCalAnalysis!$A$89:$A$103</c:f>
              <c:strCache>
                <c:ptCount val="15"/>
                <c:pt idx="0">
                  <c:v>CENTRAL VALLEY</c:v>
                </c:pt>
                <c:pt idx="1">
                  <c:v>DIABLO</c:v>
                </c:pt>
                <c:pt idx="2">
                  <c:v>EAST BAY</c:v>
                </c:pt>
                <c:pt idx="3">
                  <c:v>FRESNO</c:v>
                </c:pt>
                <c:pt idx="4">
                  <c:v>SOUTHERN ALAMEDA</c:v>
                </c:pt>
                <c:pt idx="5">
                  <c:v>SOLANO</c:v>
                </c:pt>
                <c:pt idx="6">
                  <c:v>NORTH VALLEY</c:v>
                </c:pt>
                <c:pt idx="7">
                  <c:v>REDWOOD CITY</c:v>
                </c:pt>
                <c:pt idx="8">
                  <c:v>SAN FRANCISCO</c:v>
                </c:pt>
                <c:pt idx="9">
                  <c:v>SAN JOSE</c:v>
                </c:pt>
                <c:pt idx="10">
                  <c:v>SAN RAFAEL</c:v>
                </c:pt>
                <c:pt idx="11">
                  <c:v>SANTA CLARA</c:v>
                </c:pt>
                <c:pt idx="12">
                  <c:v>SANTA ROSA</c:v>
                </c:pt>
                <c:pt idx="13">
                  <c:v>SOUTH SACRAMENTO</c:v>
                </c:pt>
                <c:pt idx="14">
                  <c:v>SO. SAN FRANCISCO</c:v>
                </c:pt>
              </c:strCache>
            </c:strRef>
          </c:cat>
          <c:val>
            <c:numRef>
              <c:f>NorCalAnalysis!$C$89:$C$103</c:f>
              <c:numCache>
                <c:formatCode>0.00</c:formatCode>
                <c:ptCount val="15"/>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numCache>
            </c:numRef>
          </c:val>
          <c:smooth val="0"/>
          <c:extLst>
            <c:ext xmlns:c16="http://schemas.microsoft.com/office/drawing/2014/chart" uri="{C3380CC4-5D6E-409C-BE32-E72D297353CC}">
              <c16:uniqueId val="{00000002-2608-934D-93A9-B421B06201B2}"/>
            </c:ext>
          </c:extLst>
        </c:ser>
        <c:dLbls>
          <c:showLegendKey val="0"/>
          <c:showVal val="0"/>
          <c:showCatName val="0"/>
          <c:showSerName val="0"/>
          <c:showPercent val="0"/>
          <c:showBubbleSize val="0"/>
        </c:dLbls>
        <c:smooth val="0"/>
        <c:axId val="714529840"/>
        <c:axId val="843417840"/>
      </c:lineChart>
      <c:catAx>
        <c:axId val="71452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MEDICAL CENTER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17840"/>
        <c:crosses val="autoZero"/>
        <c:auto val="1"/>
        <c:lblAlgn val="ctr"/>
        <c:lblOffset val="100"/>
        <c:noMultiLvlLbl val="0"/>
      </c:catAx>
      <c:valAx>
        <c:axId val="84341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My Physician</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9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 Valley: "My</a:t>
            </a:r>
            <a:r>
              <a:rPr lang="en-US" baseline="0"/>
              <a:t> Experience"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CenValleyAnalysis!$B$25</c:f>
              <c:strCache>
                <c:ptCount val="1"/>
                <c:pt idx="0">
                  <c:v>My Experience</c:v>
                </c:pt>
              </c:strCache>
            </c:strRef>
          </c:tx>
          <c:spPr>
            <a:ln w="28575" cap="rnd">
              <a:solidFill>
                <a:schemeClr val="accent1"/>
              </a:solidFill>
              <a:round/>
            </a:ln>
            <a:effectLst/>
          </c:spPr>
          <c:marker>
            <c:symbol val="none"/>
          </c:marker>
          <c:cat>
            <c:numRef>
              <c:f>CenValleyAnalysis!$A$26:$A$39</c:f>
              <c:numCache>
                <c:formatCode>mmm\-yy</c:formatCode>
                <c:ptCount val="14"/>
                <c:pt idx="0">
                  <c:v>43040</c:v>
                </c:pt>
                <c:pt idx="1">
                  <c:v>43070</c:v>
                </c:pt>
                <c:pt idx="2">
                  <c:v>43101</c:v>
                </c:pt>
                <c:pt idx="3">
                  <c:v>43132</c:v>
                </c:pt>
                <c:pt idx="4">
                  <c:v>43160</c:v>
                </c:pt>
                <c:pt idx="5">
                  <c:v>43191</c:v>
                </c:pt>
                <c:pt idx="6">
                  <c:v>43221</c:v>
                </c:pt>
                <c:pt idx="7">
                  <c:v>43252</c:v>
                </c:pt>
                <c:pt idx="8">
                  <c:v>43282</c:v>
                </c:pt>
                <c:pt idx="9">
                  <c:v>43313</c:v>
                </c:pt>
                <c:pt idx="10">
                  <c:v>43344</c:v>
                </c:pt>
                <c:pt idx="11">
                  <c:v>43374</c:v>
                </c:pt>
                <c:pt idx="12">
                  <c:v>43405</c:v>
                </c:pt>
                <c:pt idx="13">
                  <c:v>43435</c:v>
                </c:pt>
              </c:numCache>
            </c:numRef>
          </c:cat>
          <c:val>
            <c:numRef>
              <c:f>CenValleyAnalysis!$B$26:$B$39</c:f>
              <c:numCache>
                <c:formatCode>0.00</c:formatCode>
                <c:ptCount val="14"/>
                <c:pt idx="0">
                  <c:v>0.92</c:v>
                </c:pt>
                <c:pt idx="1">
                  <c:v>0.92</c:v>
                </c:pt>
                <c:pt idx="2">
                  <c:v>0.95</c:v>
                </c:pt>
                <c:pt idx="3">
                  <c:v>0.93</c:v>
                </c:pt>
                <c:pt idx="4">
                  <c:v>0.93</c:v>
                </c:pt>
                <c:pt idx="5">
                  <c:v>0.9</c:v>
                </c:pt>
                <c:pt idx="6">
                  <c:v>0.88</c:v>
                </c:pt>
                <c:pt idx="7">
                  <c:v>0.87</c:v>
                </c:pt>
                <c:pt idx="8">
                  <c:v>0.88</c:v>
                </c:pt>
                <c:pt idx="9">
                  <c:v>0.89</c:v>
                </c:pt>
                <c:pt idx="10">
                  <c:v>0.92</c:v>
                </c:pt>
                <c:pt idx="11">
                  <c:v>0.87</c:v>
                </c:pt>
                <c:pt idx="12">
                  <c:v>0.89</c:v>
                </c:pt>
                <c:pt idx="13">
                  <c:v>0.9</c:v>
                </c:pt>
              </c:numCache>
            </c:numRef>
          </c:val>
          <c:smooth val="0"/>
          <c:extLst>
            <c:ext xmlns:c16="http://schemas.microsoft.com/office/drawing/2014/chart" uri="{C3380CC4-5D6E-409C-BE32-E72D297353CC}">
              <c16:uniqueId val="{00000000-D5E9-1A4D-B1C0-79EDDE28D5D0}"/>
            </c:ext>
          </c:extLst>
        </c:ser>
        <c:ser>
          <c:idx val="1"/>
          <c:order val="1"/>
          <c:tx>
            <c:strRef>
              <c:f>CenValleyAnalysis!$C$25</c:f>
              <c:strCache>
                <c:ptCount val="1"/>
                <c:pt idx="0">
                  <c:v>Target</c:v>
                </c:pt>
              </c:strCache>
            </c:strRef>
          </c:tx>
          <c:spPr>
            <a:ln w="28575" cap="rnd">
              <a:solidFill>
                <a:schemeClr val="accent2"/>
              </a:solidFill>
              <a:prstDash val="sysDot"/>
              <a:round/>
            </a:ln>
            <a:effectLst/>
          </c:spPr>
          <c:marker>
            <c:symbol val="none"/>
          </c:marker>
          <c:cat>
            <c:numRef>
              <c:f>CenValleyAnalysis!$A$26:$A$39</c:f>
              <c:numCache>
                <c:formatCode>mmm\-yy</c:formatCode>
                <c:ptCount val="14"/>
                <c:pt idx="0">
                  <c:v>43040</c:v>
                </c:pt>
                <c:pt idx="1">
                  <c:v>43070</c:v>
                </c:pt>
                <c:pt idx="2">
                  <c:v>43101</c:v>
                </c:pt>
                <c:pt idx="3">
                  <c:v>43132</c:v>
                </c:pt>
                <c:pt idx="4">
                  <c:v>43160</c:v>
                </c:pt>
                <c:pt idx="5">
                  <c:v>43191</c:v>
                </c:pt>
                <c:pt idx="6">
                  <c:v>43221</c:v>
                </c:pt>
                <c:pt idx="7">
                  <c:v>43252</c:v>
                </c:pt>
                <c:pt idx="8">
                  <c:v>43282</c:v>
                </c:pt>
                <c:pt idx="9">
                  <c:v>43313</c:v>
                </c:pt>
                <c:pt idx="10">
                  <c:v>43344</c:v>
                </c:pt>
                <c:pt idx="11">
                  <c:v>43374</c:v>
                </c:pt>
                <c:pt idx="12">
                  <c:v>43405</c:v>
                </c:pt>
                <c:pt idx="13">
                  <c:v>43435</c:v>
                </c:pt>
              </c:numCache>
            </c:numRef>
          </c:cat>
          <c:val>
            <c:numRef>
              <c:f>CenValleyAnalysis!$C$26:$C$39</c:f>
              <c:numCache>
                <c:formatCode>0.00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1-D5E9-1A4D-B1C0-79EDDE28D5D0}"/>
            </c:ext>
          </c:extLst>
        </c:ser>
        <c:dLbls>
          <c:showLegendKey val="0"/>
          <c:showVal val="0"/>
          <c:showCatName val="0"/>
          <c:showSerName val="0"/>
          <c:showPercent val="0"/>
          <c:showBubbleSize val="0"/>
        </c:dLbls>
        <c:smooth val="0"/>
        <c:axId val="663201824"/>
        <c:axId val="1305615920"/>
      </c:lineChart>
      <c:dateAx>
        <c:axId val="66320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15920"/>
        <c:crosses val="autoZero"/>
        <c:auto val="1"/>
        <c:lblOffset val="100"/>
        <c:baseTimeUnit val="months"/>
      </c:dateAx>
      <c:valAx>
        <c:axId val="130561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My Experience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01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 Valley:</a:t>
            </a:r>
            <a:r>
              <a:rPr lang="en-US" baseline="0"/>
              <a:t> "My Convenience"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CenValleyAnalysis!$B$42</c:f>
              <c:strCache>
                <c:ptCount val="1"/>
                <c:pt idx="0">
                  <c:v>My Convenience</c:v>
                </c:pt>
              </c:strCache>
            </c:strRef>
          </c:tx>
          <c:spPr>
            <a:ln w="28575" cap="rnd">
              <a:solidFill>
                <a:schemeClr val="accent1"/>
              </a:solidFill>
              <a:round/>
            </a:ln>
            <a:effectLst/>
          </c:spPr>
          <c:marker>
            <c:symbol val="none"/>
          </c:marker>
          <c:cat>
            <c:numRef>
              <c:f>CenValleyAnalysis!$A$43:$A$56</c:f>
              <c:numCache>
                <c:formatCode>mmm\-yy</c:formatCode>
                <c:ptCount val="14"/>
                <c:pt idx="0">
                  <c:v>43040</c:v>
                </c:pt>
                <c:pt idx="1">
                  <c:v>43070</c:v>
                </c:pt>
                <c:pt idx="2">
                  <c:v>43101</c:v>
                </c:pt>
                <c:pt idx="3">
                  <c:v>43132</c:v>
                </c:pt>
                <c:pt idx="4">
                  <c:v>43160</c:v>
                </c:pt>
                <c:pt idx="5">
                  <c:v>43191</c:v>
                </c:pt>
                <c:pt idx="6">
                  <c:v>43221</c:v>
                </c:pt>
                <c:pt idx="7">
                  <c:v>43252</c:v>
                </c:pt>
                <c:pt idx="8">
                  <c:v>43282</c:v>
                </c:pt>
                <c:pt idx="9">
                  <c:v>43313</c:v>
                </c:pt>
                <c:pt idx="10">
                  <c:v>43344</c:v>
                </c:pt>
                <c:pt idx="11">
                  <c:v>43374</c:v>
                </c:pt>
                <c:pt idx="12">
                  <c:v>43405</c:v>
                </c:pt>
                <c:pt idx="13">
                  <c:v>43435</c:v>
                </c:pt>
              </c:numCache>
            </c:numRef>
          </c:cat>
          <c:val>
            <c:numRef>
              <c:f>CenValleyAnalysis!$B$43:$B$56</c:f>
              <c:numCache>
                <c:formatCode>0.00</c:formatCode>
                <c:ptCount val="14"/>
                <c:pt idx="0">
                  <c:v>0.86</c:v>
                </c:pt>
                <c:pt idx="1">
                  <c:v>0.87</c:v>
                </c:pt>
                <c:pt idx="2">
                  <c:v>0.88</c:v>
                </c:pt>
                <c:pt idx="3">
                  <c:v>0.86</c:v>
                </c:pt>
                <c:pt idx="4">
                  <c:v>0.85</c:v>
                </c:pt>
                <c:pt idx="5">
                  <c:v>0.82</c:v>
                </c:pt>
                <c:pt idx="6">
                  <c:v>0.8</c:v>
                </c:pt>
                <c:pt idx="7">
                  <c:v>0.81</c:v>
                </c:pt>
                <c:pt idx="8">
                  <c:v>0.83</c:v>
                </c:pt>
                <c:pt idx="9">
                  <c:v>0.82</c:v>
                </c:pt>
                <c:pt idx="10">
                  <c:v>0.85</c:v>
                </c:pt>
                <c:pt idx="11">
                  <c:v>0.8</c:v>
                </c:pt>
                <c:pt idx="12">
                  <c:v>0.84</c:v>
                </c:pt>
                <c:pt idx="13">
                  <c:v>0.85</c:v>
                </c:pt>
              </c:numCache>
            </c:numRef>
          </c:val>
          <c:smooth val="0"/>
          <c:extLst>
            <c:ext xmlns:c16="http://schemas.microsoft.com/office/drawing/2014/chart" uri="{C3380CC4-5D6E-409C-BE32-E72D297353CC}">
              <c16:uniqueId val="{00000000-39E7-C049-9E53-32B893FD8139}"/>
            </c:ext>
          </c:extLst>
        </c:ser>
        <c:ser>
          <c:idx val="1"/>
          <c:order val="1"/>
          <c:tx>
            <c:strRef>
              <c:f>CenValleyAnalysis!$C$42</c:f>
              <c:strCache>
                <c:ptCount val="1"/>
                <c:pt idx="0">
                  <c:v>Target</c:v>
                </c:pt>
              </c:strCache>
            </c:strRef>
          </c:tx>
          <c:spPr>
            <a:ln w="28575" cap="rnd">
              <a:solidFill>
                <a:schemeClr val="accent2"/>
              </a:solidFill>
              <a:prstDash val="sysDash"/>
              <a:round/>
            </a:ln>
            <a:effectLst/>
          </c:spPr>
          <c:marker>
            <c:symbol val="none"/>
          </c:marker>
          <c:cat>
            <c:numRef>
              <c:f>CenValleyAnalysis!$A$43:$A$56</c:f>
              <c:numCache>
                <c:formatCode>mmm\-yy</c:formatCode>
                <c:ptCount val="14"/>
                <c:pt idx="0">
                  <c:v>43040</c:v>
                </c:pt>
                <c:pt idx="1">
                  <c:v>43070</c:v>
                </c:pt>
                <c:pt idx="2">
                  <c:v>43101</c:v>
                </c:pt>
                <c:pt idx="3">
                  <c:v>43132</c:v>
                </c:pt>
                <c:pt idx="4">
                  <c:v>43160</c:v>
                </c:pt>
                <c:pt idx="5">
                  <c:v>43191</c:v>
                </c:pt>
                <c:pt idx="6">
                  <c:v>43221</c:v>
                </c:pt>
                <c:pt idx="7">
                  <c:v>43252</c:v>
                </c:pt>
                <c:pt idx="8">
                  <c:v>43282</c:v>
                </c:pt>
                <c:pt idx="9">
                  <c:v>43313</c:v>
                </c:pt>
                <c:pt idx="10">
                  <c:v>43344</c:v>
                </c:pt>
                <c:pt idx="11">
                  <c:v>43374</c:v>
                </c:pt>
                <c:pt idx="12">
                  <c:v>43405</c:v>
                </c:pt>
                <c:pt idx="13">
                  <c:v>43435</c:v>
                </c:pt>
              </c:numCache>
            </c:numRef>
          </c:cat>
          <c:val>
            <c:numRef>
              <c:f>CenValleyAnalysis!$C$43:$C$56</c:f>
              <c:numCache>
                <c:formatCode>General</c:formatCode>
                <c:ptCount val="14"/>
                <c:pt idx="0">
                  <c:v>0.85</c:v>
                </c:pt>
                <c:pt idx="1">
                  <c:v>0.85</c:v>
                </c:pt>
                <c:pt idx="2">
                  <c:v>0.85</c:v>
                </c:pt>
                <c:pt idx="3">
                  <c:v>0.85</c:v>
                </c:pt>
                <c:pt idx="4">
                  <c:v>0.85</c:v>
                </c:pt>
                <c:pt idx="5">
                  <c:v>0.85</c:v>
                </c:pt>
                <c:pt idx="6">
                  <c:v>0.85</c:v>
                </c:pt>
                <c:pt idx="7">
                  <c:v>0.85</c:v>
                </c:pt>
                <c:pt idx="8">
                  <c:v>0.85</c:v>
                </c:pt>
                <c:pt idx="9">
                  <c:v>0.85</c:v>
                </c:pt>
                <c:pt idx="10">
                  <c:v>0.85</c:v>
                </c:pt>
                <c:pt idx="11">
                  <c:v>0.85</c:v>
                </c:pt>
                <c:pt idx="12">
                  <c:v>0.85</c:v>
                </c:pt>
                <c:pt idx="13">
                  <c:v>0.85</c:v>
                </c:pt>
              </c:numCache>
            </c:numRef>
          </c:val>
          <c:smooth val="0"/>
          <c:extLst>
            <c:ext xmlns:c16="http://schemas.microsoft.com/office/drawing/2014/chart" uri="{C3380CC4-5D6E-409C-BE32-E72D297353CC}">
              <c16:uniqueId val="{00000001-39E7-C049-9E53-32B893FD8139}"/>
            </c:ext>
          </c:extLst>
        </c:ser>
        <c:dLbls>
          <c:showLegendKey val="0"/>
          <c:showVal val="0"/>
          <c:showCatName val="0"/>
          <c:showSerName val="0"/>
          <c:showPercent val="0"/>
          <c:showBubbleSize val="0"/>
        </c:dLbls>
        <c:smooth val="0"/>
        <c:axId val="1305542128"/>
        <c:axId val="831402352"/>
      </c:lineChart>
      <c:dateAx>
        <c:axId val="130554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02352"/>
        <c:crosses val="autoZero"/>
        <c:auto val="1"/>
        <c:lblOffset val="100"/>
        <c:baseTimeUnit val="months"/>
      </c:dateAx>
      <c:valAx>
        <c:axId val="83140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My Convenience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42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 Valley: "My Physician"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CenValleyAnalysis!$B$59</c:f>
              <c:strCache>
                <c:ptCount val="1"/>
                <c:pt idx="0">
                  <c:v>My Physician</c:v>
                </c:pt>
              </c:strCache>
            </c:strRef>
          </c:tx>
          <c:spPr>
            <a:ln w="28575" cap="rnd">
              <a:solidFill>
                <a:schemeClr val="accent1"/>
              </a:solidFill>
              <a:round/>
            </a:ln>
            <a:effectLst/>
          </c:spPr>
          <c:marker>
            <c:symbol val="none"/>
          </c:marker>
          <c:cat>
            <c:numRef>
              <c:f>CenValleyAnalysis!$A$60:$A$73</c:f>
              <c:numCache>
                <c:formatCode>mmm\-yy</c:formatCode>
                <c:ptCount val="14"/>
                <c:pt idx="0">
                  <c:v>43040</c:v>
                </c:pt>
                <c:pt idx="1">
                  <c:v>43070</c:v>
                </c:pt>
                <c:pt idx="2">
                  <c:v>43101</c:v>
                </c:pt>
                <c:pt idx="3">
                  <c:v>43132</c:v>
                </c:pt>
                <c:pt idx="4">
                  <c:v>43160</c:v>
                </c:pt>
                <c:pt idx="5">
                  <c:v>43191</c:v>
                </c:pt>
                <c:pt idx="6">
                  <c:v>43221</c:v>
                </c:pt>
                <c:pt idx="7">
                  <c:v>43252</c:v>
                </c:pt>
                <c:pt idx="8">
                  <c:v>43282</c:v>
                </c:pt>
                <c:pt idx="9">
                  <c:v>43313</c:v>
                </c:pt>
                <c:pt idx="10">
                  <c:v>43344</c:v>
                </c:pt>
                <c:pt idx="11">
                  <c:v>43374</c:v>
                </c:pt>
                <c:pt idx="12">
                  <c:v>43405</c:v>
                </c:pt>
                <c:pt idx="13">
                  <c:v>43435</c:v>
                </c:pt>
              </c:numCache>
            </c:numRef>
          </c:cat>
          <c:val>
            <c:numRef>
              <c:f>CenValleyAnalysis!$B$60:$B$73</c:f>
              <c:numCache>
                <c:formatCode>0.00</c:formatCode>
                <c:ptCount val="14"/>
                <c:pt idx="0">
                  <c:v>0.82</c:v>
                </c:pt>
                <c:pt idx="1">
                  <c:v>0.84</c:v>
                </c:pt>
                <c:pt idx="2">
                  <c:v>0.86</c:v>
                </c:pt>
                <c:pt idx="3">
                  <c:v>0.83</c:v>
                </c:pt>
                <c:pt idx="4">
                  <c:v>0.82</c:v>
                </c:pt>
                <c:pt idx="5">
                  <c:v>0.8</c:v>
                </c:pt>
                <c:pt idx="6">
                  <c:v>0.79</c:v>
                </c:pt>
                <c:pt idx="7">
                  <c:v>0.79</c:v>
                </c:pt>
                <c:pt idx="8">
                  <c:v>0.82</c:v>
                </c:pt>
                <c:pt idx="9">
                  <c:v>0.83</c:v>
                </c:pt>
                <c:pt idx="10">
                  <c:v>0.83</c:v>
                </c:pt>
                <c:pt idx="11">
                  <c:v>0.76</c:v>
                </c:pt>
                <c:pt idx="12">
                  <c:v>0.85</c:v>
                </c:pt>
                <c:pt idx="13">
                  <c:v>0.82</c:v>
                </c:pt>
              </c:numCache>
            </c:numRef>
          </c:val>
          <c:smooth val="0"/>
          <c:extLst>
            <c:ext xmlns:c16="http://schemas.microsoft.com/office/drawing/2014/chart" uri="{C3380CC4-5D6E-409C-BE32-E72D297353CC}">
              <c16:uniqueId val="{00000000-2A33-E94F-A4CE-0397840DFF6F}"/>
            </c:ext>
          </c:extLst>
        </c:ser>
        <c:ser>
          <c:idx val="1"/>
          <c:order val="1"/>
          <c:tx>
            <c:strRef>
              <c:f>CenValleyAnalysis!$C$59</c:f>
              <c:strCache>
                <c:ptCount val="1"/>
                <c:pt idx="0">
                  <c:v>Target</c:v>
                </c:pt>
              </c:strCache>
            </c:strRef>
          </c:tx>
          <c:spPr>
            <a:ln w="28575" cap="rnd">
              <a:solidFill>
                <a:schemeClr val="accent2"/>
              </a:solidFill>
              <a:prstDash val="sysDash"/>
              <a:round/>
            </a:ln>
            <a:effectLst/>
          </c:spPr>
          <c:marker>
            <c:symbol val="none"/>
          </c:marker>
          <c:cat>
            <c:numRef>
              <c:f>CenValleyAnalysis!$A$60:$A$73</c:f>
              <c:numCache>
                <c:formatCode>mmm\-yy</c:formatCode>
                <c:ptCount val="14"/>
                <c:pt idx="0">
                  <c:v>43040</c:v>
                </c:pt>
                <c:pt idx="1">
                  <c:v>43070</c:v>
                </c:pt>
                <c:pt idx="2">
                  <c:v>43101</c:v>
                </c:pt>
                <c:pt idx="3">
                  <c:v>43132</c:v>
                </c:pt>
                <c:pt idx="4">
                  <c:v>43160</c:v>
                </c:pt>
                <c:pt idx="5">
                  <c:v>43191</c:v>
                </c:pt>
                <c:pt idx="6">
                  <c:v>43221</c:v>
                </c:pt>
                <c:pt idx="7">
                  <c:v>43252</c:v>
                </c:pt>
                <c:pt idx="8">
                  <c:v>43282</c:v>
                </c:pt>
                <c:pt idx="9">
                  <c:v>43313</c:v>
                </c:pt>
                <c:pt idx="10">
                  <c:v>43344</c:v>
                </c:pt>
                <c:pt idx="11">
                  <c:v>43374</c:v>
                </c:pt>
                <c:pt idx="12">
                  <c:v>43405</c:v>
                </c:pt>
                <c:pt idx="13">
                  <c:v>43435</c:v>
                </c:pt>
              </c:numCache>
            </c:numRef>
          </c:cat>
          <c:val>
            <c:numRef>
              <c:f>CenValleyAnalysis!$C$60:$C$73</c:f>
              <c:numCache>
                <c:formatCode>General</c:formatCode>
                <c:ptCount val="14"/>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numCache>
            </c:numRef>
          </c:val>
          <c:smooth val="0"/>
          <c:extLst>
            <c:ext xmlns:c16="http://schemas.microsoft.com/office/drawing/2014/chart" uri="{C3380CC4-5D6E-409C-BE32-E72D297353CC}">
              <c16:uniqueId val="{00000001-2A33-E94F-A4CE-0397840DFF6F}"/>
            </c:ext>
          </c:extLst>
        </c:ser>
        <c:dLbls>
          <c:showLegendKey val="0"/>
          <c:showVal val="0"/>
          <c:showCatName val="0"/>
          <c:showSerName val="0"/>
          <c:showPercent val="0"/>
          <c:showBubbleSize val="0"/>
        </c:dLbls>
        <c:smooth val="0"/>
        <c:axId val="1306513616"/>
        <c:axId val="750428576"/>
      </c:lineChart>
      <c:dateAx>
        <c:axId val="130651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428576"/>
        <c:crosses val="autoZero"/>
        <c:auto val="1"/>
        <c:lblOffset val="100"/>
        <c:baseTimeUnit val="months"/>
      </c:dateAx>
      <c:valAx>
        <c:axId val="75042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My Physician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51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 Case Study_RP_FINAL.xlsx]Suggestion1!PivotTable1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'In-Clinic Hours Remaining ' by 'Facility'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Suggestion1!$D$4</c:f>
              <c:strCache>
                <c:ptCount val="1"/>
                <c:pt idx="0">
                  <c:v>Total</c:v>
                </c:pt>
              </c:strCache>
            </c:strRef>
          </c:tx>
          <c:spPr>
            <a:solidFill>
              <a:schemeClr val="accent1"/>
            </a:solidFill>
            <a:ln>
              <a:noFill/>
            </a:ln>
            <a:effectLst/>
          </c:spPr>
          <c:invertIfNegative val="0"/>
          <c:cat>
            <c:strRef>
              <c:f>Suggestion1!$C$5:$C$9</c:f>
              <c:strCache>
                <c:ptCount val="4"/>
                <c:pt idx="0">
                  <c:v>Modesto</c:v>
                </c:pt>
                <c:pt idx="1">
                  <c:v>Manteca</c:v>
                </c:pt>
                <c:pt idx="2">
                  <c:v>Stockton</c:v>
                </c:pt>
                <c:pt idx="3">
                  <c:v>Tracy</c:v>
                </c:pt>
              </c:strCache>
            </c:strRef>
          </c:cat>
          <c:val>
            <c:numRef>
              <c:f>Suggestion1!$D$5:$D$9</c:f>
              <c:numCache>
                <c:formatCode>#,##0.00</c:formatCode>
                <c:ptCount val="4"/>
                <c:pt idx="0">
                  <c:v>16.399999999999999</c:v>
                </c:pt>
                <c:pt idx="1">
                  <c:v>0</c:v>
                </c:pt>
                <c:pt idx="2">
                  <c:v>-2.3999999999999995</c:v>
                </c:pt>
                <c:pt idx="3">
                  <c:v>-3.5999999999999992</c:v>
                </c:pt>
              </c:numCache>
            </c:numRef>
          </c:val>
          <c:extLst>
            <c:ext xmlns:c16="http://schemas.microsoft.com/office/drawing/2014/chart" uri="{C3380CC4-5D6E-409C-BE32-E72D297353CC}">
              <c16:uniqueId val="{00000000-BDFB-F94B-A997-34043B874530}"/>
            </c:ext>
          </c:extLst>
        </c:ser>
        <c:dLbls>
          <c:showLegendKey val="0"/>
          <c:showVal val="0"/>
          <c:showCatName val="0"/>
          <c:showSerName val="0"/>
          <c:showPercent val="0"/>
          <c:showBubbleSize val="0"/>
        </c:dLbls>
        <c:gapWidth val="33"/>
        <c:overlap val="-30"/>
        <c:axId val="883569456"/>
        <c:axId val="659853680"/>
      </c:barChart>
      <c:catAx>
        <c:axId val="88356945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Facility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53680"/>
        <c:crosses val="autoZero"/>
        <c:auto val="1"/>
        <c:lblAlgn val="ctr"/>
        <c:lblOffset val="100"/>
        <c:noMultiLvlLbl val="0"/>
      </c:catAx>
      <c:valAx>
        <c:axId val="659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In-Clinic Hours Remaining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694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 Case Study_RP_FINAL.xlsx]Suggestion4!PivotTable3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Time Spent With Pts (Min)' by 'Facility'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Suggestion4!$D$4</c:f>
              <c:strCache>
                <c:ptCount val="1"/>
                <c:pt idx="0">
                  <c:v>Total</c:v>
                </c:pt>
              </c:strCache>
            </c:strRef>
          </c:tx>
          <c:spPr>
            <a:solidFill>
              <a:schemeClr val="accent1"/>
            </a:solidFill>
            <a:ln>
              <a:noFill/>
            </a:ln>
            <a:effectLst/>
          </c:spPr>
          <c:invertIfNegative val="0"/>
          <c:cat>
            <c:strRef>
              <c:f>Suggestion4!$C$5:$C$9</c:f>
              <c:strCache>
                <c:ptCount val="4"/>
                <c:pt idx="0">
                  <c:v>Modesto</c:v>
                </c:pt>
                <c:pt idx="1">
                  <c:v>Tracy</c:v>
                </c:pt>
                <c:pt idx="2">
                  <c:v>Manteca</c:v>
                </c:pt>
                <c:pt idx="3">
                  <c:v>Stockton</c:v>
                </c:pt>
              </c:strCache>
            </c:strRef>
          </c:cat>
          <c:val>
            <c:numRef>
              <c:f>Suggestion4!$D$5:$D$9</c:f>
              <c:numCache>
                <c:formatCode>_(* #,##0.0_);_(* \(#,##0.0\);_(* "-"??_);_(@_)</c:formatCode>
                <c:ptCount val="4"/>
                <c:pt idx="0">
                  <c:v>22.581939799331135</c:v>
                </c:pt>
                <c:pt idx="1">
                  <c:v>22.153846153846199</c:v>
                </c:pt>
                <c:pt idx="2">
                  <c:v>21.769407211360601</c:v>
                </c:pt>
                <c:pt idx="3">
                  <c:v>21.370962178775763</c:v>
                </c:pt>
              </c:numCache>
            </c:numRef>
          </c:val>
          <c:extLst>
            <c:ext xmlns:c16="http://schemas.microsoft.com/office/drawing/2014/chart" uri="{C3380CC4-5D6E-409C-BE32-E72D297353CC}">
              <c16:uniqueId val="{00000000-13B4-FD45-877C-37A71865668B}"/>
            </c:ext>
          </c:extLst>
        </c:ser>
        <c:dLbls>
          <c:showLegendKey val="0"/>
          <c:showVal val="0"/>
          <c:showCatName val="0"/>
          <c:showSerName val="0"/>
          <c:showPercent val="0"/>
          <c:showBubbleSize val="0"/>
        </c:dLbls>
        <c:gapWidth val="33"/>
        <c:axId val="788206816"/>
        <c:axId val="787771536"/>
      </c:barChart>
      <c:catAx>
        <c:axId val="78820681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Facility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71536"/>
        <c:crosses val="autoZero"/>
        <c:auto val="1"/>
        <c:lblAlgn val="ctr"/>
        <c:lblOffset val="100"/>
        <c:noMultiLvlLbl val="0"/>
      </c:catAx>
      <c:valAx>
        <c:axId val="78777153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Time Spent With Pts (Min)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20681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99060</xdr:rowOff>
    </xdr:from>
    <xdr:to>
      <xdr:col>6</xdr:col>
      <xdr:colOff>408940</xdr:colOff>
      <xdr:row>57</xdr:row>
      <xdr:rowOff>132080</xdr:rowOff>
    </xdr:to>
    <xdr:graphicFrame macro="">
      <xdr:nvGraphicFramePr>
        <xdr:cNvPr id="4" name="Chart 3" descr="Chart type: Line. 'My Experience', 'My Experience Target' by 'MEDICAL CENTER'&#10;&#10;Description automatically generated">
          <a:extLst>
            <a:ext uri="{FF2B5EF4-FFF2-40B4-BE49-F238E27FC236}">
              <a16:creationId xmlns:a16="http://schemas.microsoft.com/office/drawing/2014/main" id="{BCE6E08C-BA28-8943-B830-05DBB3178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1186180</xdr:colOff>
      <xdr:row>63</xdr:row>
      <xdr:rowOff>142240</xdr:rowOff>
    </xdr:from>
    <xdr:to>
      <xdr:col>10</xdr:col>
      <xdr:colOff>731520</xdr:colOff>
      <xdr:row>80</xdr:row>
      <xdr:rowOff>68580</xdr:rowOff>
    </xdr:to>
    <xdr:graphicFrame macro="">
      <xdr:nvGraphicFramePr>
        <xdr:cNvPr id="5" name="Chart 4" descr="Chart type: Line. 'My Convenience', 'My Convenience Target' by 'MEDICAL CENTER'&#10;&#10;Description automatically generated">
          <a:extLst>
            <a:ext uri="{FF2B5EF4-FFF2-40B4-BE49-F238E27FC236}">
              <a16:creationId xmlns:a16="http://schemas.microsoft.com/office/drawing/2014/main" id="{6D8C7AF5-8FED-F541-842D-A08AC446C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566420</xdr:colOff>
      <xdr:row>85</xdr:row>
      <xdr:rowOff>119380</xdr:rowOff>
    </xdr:from>
    <xdr:to>
      <xdr:col>11</xdr:col>
      <xdr:colOff>20320</xdr:colOff>
      <xdr:row>109</xdr:row>
      <xdr:rowOff>111760</xdr:rowOff>
    </xdr:to>
    <xdr:graphicFrame macro="">
      <xdr:nvGraphicFramePr>
        <xdr:cNvPr id="6" name="Chart 5" descr="Chart type: Line. 'My Physician', 'My Physician Target' by 'MEDICAL CENTER'&#10;&#10;Description automatically generated">
          <a:extLst>
            <a:ext uri="{FF2B5EF4-FFF2-40B4-BE49-F238E27FC236}">
              <a16:creationId xmlns:a16="http://schemas.microsoft.com/office/drawing/2014/main" id="{6156ED4B-04B2-8343-A38B-E58707725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44328</xdr:colOff>
      <xdr:row>12</xdr:row>
      <xdr:rowOff>233872</xdr:rowOff>
    </xdr:from>
    <xdr:to>
      <xdr:col>14</xdr:col>
      <xdr:colOff>635000</xdr:colOff>
      <xdr:row>34</xdr:row>
      <xdr:rowOff>203679</xdr:rowOff>
    </xdr:to>
    <xdr:graphicFrame macro="">
      <xdr:nvGraphicFramePr>
        <xdr:cNvPr id="4" name="Chart 3">
          <a:extLst>
            <a:ext uri="{FF2B5EF4-FFF2-40B4-BE49-F238E27FC236}">
              <a16:creationId xmlns:a16="http://schemas.microsoft.com/office/drawing/2014/main" id="{DABA6FD8-6138-7E46-BAC6-7AC56C349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56310</xdr:colOff>
      <xdr:row>35</xdr:row>
      <xdr:rowOff>83869</xdr:rowOff>
    </xdr:from>
    <xdr:to>
      <xdr:col>14</xdr:col>
      <xdr:colOff>623019</xdr:colOff>
      <xdr:row>55</xdr:row>
      <xdr:rowOff>59906</xdr:rowOff>
    </xdr:to>
    <xdr:graphicFrame macro="">
      <xdr:nvGraphicFramePr>
        <xdr:cNvPr id="5" name="Chart 4">
          <a:extLst>
            <a:ext uri="{FF2B5EF4-FFF2-40B4-BE49-F238E27FC236}">
              <a16:creationId xmlns:a16="http://schemas.microsoft.com/office/drawing/2014/main" id="{7850D6A1-48D5-E84A-9184-D1600496F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80273</xdr:colOff>
      <xdr:row>55</xdr:row>
      <xdr:rowOff>185946</xdr:rowOff>
    </xdr:from>
    <xdr:to>
      <xdr:col>14</xdr:col>
      <xdr:colOff>611038</xdr:colOff>
      <xdr:row>74</xdr:row>
      <xdr:rowOff>0</xdr:rowOff>
    </xdr:to>
    <xdr:graphicFrame macro="">
      <xdr:nvGraphicFramePr>
        <xdr:cNvPr id="6" name="Chart 5">
          <a:extLst>
            <a:ext uri="{FF2B5EF4-FFF2-40B4-BE49-F238E27FC236}">
              <a16:creationId xmlns:a16="http://schemas.microsoft.com/office/drawing/2014/main" id="{7BCB6B63-BDAA-0647-A464-4AF1FBD59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10</xdr:col>
      <xdr:colOff>444500</xdr:colOff>
      <xdr:row>17</xdr:row>
      <xdr:rowOff>76200</xdr:rowOff>
    </xdr:to>
    <xdr:graphicFrame macro="">
      <xdr:nvGraphicFramePr>
        <xdr:cNvPr id="2" name="Chart 1" descr="Chart type: Clustered Bar. 'In-Clinic Hours Remaining ' by 'Facility'&#10;&#10;Description automatically generated">
          <a:extLst>
            <a:ext uri="{FF2B5EF4-FFF2-40B4-BE49-F238E27FC236}">
              <a16:creationId xmlns:a16="http://schemas.microsoft.com/office/drawing/2014/main" id="{9B3EF021-3808-8443-A1CE-A4DD3B7C7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0</xdr:rowOff>
    </xdr:from>
    <xdr:to>
      <xdr:col>10</xdr:col>
      <xdr:colOff>444500</xdr:colOff>
      <xdr:row>17</xdr:row>
      <xdr:rowOff>76200</xdr:rowOff>
    </xdr:to>
    <xdr:graphicFrame macro="">
      <xdr:nvGraphicFramePr>
        <xdr:cNvPr id="2" name="Chart 1" descr="Chart type: Clustered Bar. 'Average Time Spent With Pts (Min)' by 'Facility'&#10;&#10;Description automatically generated">
          <a:extLst>
            <a:ext uri="{FF2B5EF4-FFF2-40B4-BE49-F238E27FC236}">
              <a16:creationId xmlns:a16="http://schemas.microsoft.com/office/drawing/2014/main" id="{A711CDEF-A616-FE4B-BE31-3660EA8E6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yDocs/Pedi/PED%20report%20card/2015/CAL%20PED%20Provider%20Report%20Card%202015-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msds.kp.org/NCAL/msa/Userdir12/L633165/MyDocs/Pedi/PED%20report%20card/2014/CAL%20PED%20Provider%20Performance%20Summary%202014-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L633165/MyDocs/Med/report%20card/CAL%20MED%20Provider%20Performance%20Summary%202013-0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s.msds.kp.org/NCAL/msa/Userdir12/L633165/MyDocs/Pedi/PED%20report%20card/2014/CAL%20PED%20Provider%20Performance%20Summary%202014-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1/l633165/LOCALS~1/Temp/notesE3C5B3/CAL%20PED%20Provider%20Performance%20Summary%20201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SFTs/Specialty%20Access/PDA2/Reports/PDA2_DETAIL_SJO_20150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PSM"/>
      <sheetName val="MSG"/>
      <sheetName val="AVC"/>
      <sheetName val="APPT"/>
      <sheetName val="wc"/>
      <sheetName val="pda"/>
      <sheetName val="pdaaac"/>
      <sheetName val="sar07"/>
      <sheetName val="cal10"/>
      <sheetName val="psm data"/>
      <sheetName val="list"/>
    </sheetNames>
    <sheetDataSet>
      <sheetData sheetId="0"/>
      <sheetData sheetId="1">
        <row r="7">
          <cell r="L7" t="str">
            <v>RESOURCE_ID</v>
          </cell>
          <cell r="M7" t="str">
            <v>PCP_MNEMONIC</v>
          </cell>
          <cell r="N7" t="str">
            <v>FAC</v>
          </cell>
          <cell r="O7" t="str">
            <v>LASTNAME</v>
          </cell>
          <cell r="P7" t="str">
            <v>FIRST_NAME</v>
          </cell>
          <cell r="Q7" t="str">
            <v>PANEL_STATUS</v>
          </cell>
          <cell r="R7" t="str">
            <v>APC_FTE</v>
          </cell>
          <cell r="S7" t="str">
            <v>ADJ_TARGET</v>
          </cell>
          <cell r="T7" t="str">
            <v>OVER_UNDER</v>
          </cell>
          <cell r="U7" t="str">
            <v>MEMBER_COUNT</v>
          </cell>
          <cell r="V7" t="str">
            <v>RISK_ADJUSTED_SIZE</v>
          </cell>
        </row>
        <row r="8">
          <cell r="L8" t="str">
            <v>RESOURCE_ID</v>
          </cell>
          <cell r="M8" t="str">
            <v>PCP_MNEMONIC</v>
          </cell>
          <cell r="N8" t="str">
            <v>FAC</v>
          </cell>
          <cell r="O8" t="str">
            <v>LASTNAME</v>
          </cell>
          <cell r="P8" t="str">
            <v>FIRST_NAME</v>
          </cell>
          <cell r="Q8" t="str">
            <v>PANEL_STATUS</v>
          </cell>
          <cell r="R8" t="str">
            <v>APC_FTE</v>
          </cell>
          <cell r="S8" t="str">
            <v>ADJ_TARGET</v>
          </cell>
          <cell r="T8" t="str">
            <v>OVER_UNDER</v>
          </cell>
          <cell r="U8" t="str">
            <v>MEMBER_COUNT</v>
          </cell>
          <cell r="V8" t="str">
            <v>RISK_ADJUSTED_SIZE</v>
          </cell>
        </row>
        <row r="9">
          <cell r="L9">
            <v>1180062</v>
          </cell>
          <cell r="M9" t="str">
            <v>HARRISM</v>
          </cell>
          <cell r="N9" t="str">
            <v>NOV</v>
          </cell>
          <cell r="O9" t="str">
            <v xml:space="preserve">HARRIS                        </v>
          </cell>
          <cell r="P9" t="str">
            <v xml:space="preserve">MICHAEL                       </v>
          </cell>
          <cell r="Q9" t="str">
            <v>Open</v>
          </cell>
          <cell r="R9">
            <v>0.7</v>
          </cell>
          <cell r="S9">
            <v>1159</v>
          </cell>
          <cell r="T9">
            <v>-20</v>
          </cell>
          <cell r="U9">
            <v>1145</v>
          </cell>
          <cell r="V9">
            <v>1133</v>
          </cell>
        </row>
        <row r="10">
          <cell r="L10">
            <v>5042023</v>
          </cell>
          <cell r="M10" t="str">
            <v>MATSUMO</v>
          </cell>
          <cell r="N10" t="str">
            <v>NOV</v>
          </cell>
          <cell r="O10" t="str">
            <v xml:space="preserve">MATSUMOTO                     </v>
          </cell>
          <cell r="P10" t="str">
            <v xml:space="preserve">MICHAEL                       </v>
          </cell>
          <cell r="Q10" t="str">
            <v>Open</v>
          </cell>
          <cell r="R10">
            <v>0.5</v>
          </cell>
          <cell r="S10">
            <v>828</v>
          </cell>
          <cell r="T10">
            <v>-20</v>
          </cell>
          <cell r="U10">
            <v>922</v>
          </cell>
          <cell r="V10">
            <v>830</v>
          </cell>
        </row>
        <row r="11">
          <cell r="L11">
            <v>8272602</v>
          </cell>
          <cell r="M11" t="str">
            <v xml:space="preserve">MORIBE </v>
          </cell>
          <cell r="N11" t="str">
            <v>NOV</v>
          </cell>
          <cell r="O11" t="str">
            <v xml:space="preserve">MORIBE                        </v>
          </cell>
          <cell r="P11" t="str">
            <v xml:space="preserve">DENNIS                        </v>
          </cell>
          <cell r="Q11" t="str">
            <v>Open</v>
          </cell>
          <cell r="R11">
            <v>0.9</v>
          </cell>
          <cell r="S11">
            <v>1490</v>
          </cell>
          <cell r="T11">
            <v>-20</v>
          </cell>
          <cell r="U11">
            <v>1441</v>
          </cell>
          <cell r="V11">
            <v>1389</v>
          </cell>
        </row>
        <row r="12">
          <cell r="L12">
            <v>1289428</v>
          </cell>
          <cell r="M12" t="str">
            <v xml:space="preserve">DAHMEN </v>
          </cell>
          <cell r="N12" t="str">
            <v>PET</v>
          </cell>
          <cell r="O12" t="str">
            <v xml:space="preserve">DAHMEN                        </v>
          </cell>
          <cell r="P12" t="str">
            <v xml:space="preserve">JOHN                          </v>
          </cell>
          <cell r="Q12" t="str">
            <v>Closed</v>
          </cell>
          <cell r="R12">
            <v>0.7</v>
          </cell>
          <cell r="S12">
            <v>1159</v>
          </cell>
          <cell r="T12">
            <v>-20</v>
          </cell>
          <cell r="U12">
            <v>1320</v>
          </cell>
          <cell r="V12">
            <v>1191</v>
          </cell>
        </row>
        <row r="13">
          <cell r="L13">
            <v>2040491</v>
          </cell>
          <cell r="M13" t="str">
            <v>HIBBARD</v>
          </cell>
          <cell r="N13" t="str">
            <v>PET</v>
          </cell>
          <cell r="O13" t="str">
            <v xml:space="preserve">HIBBARD                       </v>
          </cell>
          <cell r="P13" t="str">
            <v xml:space="preserve">LINDSEY                       </v>
          </cell>
          <cell r="Q13" t="str">
            <v>Closed</v>
          </cell>
          <cell r="R13">
            <v>0.9</v>
          </cell>
          <cell r="S13">
            <v>1490</v>
          </cell>
          <cell r="T13">
            <v>-20</v>
          </cell>
          <cell r="U13">
            <v>1504</v>
          </cell>
          <cell r="V13">
            <v>1506</v>
          </cell>
        </row>
        <row r="14">
          <cell r="L14">
            <v>2426611</v>
          </cell>
          <cell r="M14" t="str">
            <v xml:space="preserve">COYNE  </v>
          </cell>
          <cell r="N14" t="str">
            <v>PET</v>
          </cell>
          <cell r="O14" t="str">
            <v xml:space="preserve">COYNE                         </v>
          </cell>
          <cell r="P14" t="str">
            <v xml:space="preserve">JANET                         </v>
          </cell>
          <cell r="Q14" t="str">
            <v>Closed</v>
          </cell>
          <cell r="R14">
            <v>0.78</v>
          </cell>
          <cell r="S14">
            <v>1292</v>
          </cell>
          <cell r="T14">
            <v>-20</v>
          </cell>
          <cell r="U14">
            <v>1305</v>
          </cell>
          <cell r="V14">
            <v>1281</v>
          </cell>
        </row>
        <row r="15">
          <cell r="L15">
            <v>3475992</v>
          </cell>
          <cell r="M15" t="str">
            <v>EKELUND</v>
          </cell>
          <cell r="N15" t="str">
            <v>PET</v>
          </cell>
          <cell r="O15" t="str">
            <v xml:space="preserve">EKELUND                       </v>
          </cell>
          <cell r="P15" t="str">
            <v xml:space="preserve">CAROL                         </v>
          </cell>
          <cell r="Q15" t="str">
            <v>Open</v>
          </cell>
          <cell r="R15">
            <v>0.78</v>
          </cell>
          <cell r="S15">
            <v>1292</v>
          </cell>
          <cell r="T15">
            <v>-20</v>
          </cell>
          <cell r="U15">
            <v>1157</v>
          </cell>
          <cell r="V15">
            <v>1054</v>
          </cell>
        </row>
        <row r="16">
          <cell r="L16">
            <v>8446898</v>
          </cell>
          <cell r="M16" t="str">
            <v xml:space="preserve">HAUPT  </v>
          </cell>
          <cell r="N16" t="str">
            <v>PET</v>
          </cell>
          <cell r="O16" t="str">
            <v xml:space="preserve">HAUPTMAN                      </v>
          </cell>
          <cell r="P16" t="str">
            <v xml:space="preserve">ARI                           </v>
          </cell>
          <cell r="Q16" t="str">
            <v>Closed</v>
          </cell>
          <cell r="R16">
            <v>0.8</v>
          </cell>
          <cell r="S16">
            <v>1325</v>
          </cell>
          <cell r="T16">
            <v>-20</v>
          </cell>
          <cell r="U16">
            <v>1273</v>
          </cell>
          <cell r="V16">
            <v>1330</v>
          </cell>
        </row>
        <row r="17">
          <cell r="L17">
            <v>9313431</v>
          </cell>
          <cell r="M17" t="str">
            <v>HENSLEY</v>
          </cell>
          <cell r="N17" t="str">
            <v>PET</v>
          </cell>
          <cell r="O17" t="str">
            <v xml:space="preserve">HENSLEY                       </v>
          </cell>
          <cell r="P17" t="str">
            <v xml:space="preserve">DONALD                        </v>
          </cell>
          <cell r="Q17" t="str">
            <v>Closed</v>
          </cell>
          <cell r="R17">
            <v>0.95</v>
          </cell>
          <cell r="S17">
            <v>1573</v>
          </cell>
          <cell r="T17">
            <v>-20</v>
          </cell>
          <cell r="U17">
            <v>1674</v>
          </cell>
          <cell r="V17">
            <v>1594</v>
          </cell>
        </row>
        <row r="18">
          <cell r="L18">
            <v>720594</v>
          </cell>
          <cell r="M18" t="str">
            <v xml:space="preserve">PATEL  </v>
          </cell>
          <cell r="N18" t="str">
            <v>SRF</v>
          </cell>
          <cell r="O18" t="str">
            <v xml:space="preserve">PATEL                         </v>
          </cell>
          <cell r="P18" t="str">
            <v xml:space="preserve">MOLINA                        </v>
          </cell>
          <cell r="Q18" t="str">
            <v>Closed</v>
          </cell>
          <cell r="R18">
            <v>0.7</v>
          </cell>
          <cell r="S18">
            <v>1159</v>
          </cell>
          <cell r="T18">
            <v>-20</v>
          </cell>
          <cell r="U18">
            <v>1243</v>
          </cell>
          <cell r="V18">
            <v>1151</v>
          </cell>
        </row>
        <row r="19">
          <cell r="L19">
            <v>1852796</v>
          </cell>
          <cell r="M19" t="str">
            <v xml:space="preserve">CHUNG  </v>
          </cell>
          <cell r="N19" t="str">
            <v>SRF</v>
          </cell>
          <cell r="O19" t="str">
            <v xml:space="preserve">CHUNG                         </v>
          </cell>
          <cell r="P19" t="str">
            <v xml:space="preserve">CINDY                         </v>
          </cell>
          <cell r="Q19" t="str">
            <v>Closed</v>
          </cell>
          <cell r="R19">
            <v>0.7</v>
          </cell>
          <cell r="S19">
            <v>1159</v>
          </cell>
          <cell r="T19">
            <v>-20</v>
          </cell>
          <cell r="U19">
            <v>1163</v>
          </cell>
          <cell r="V19">
            <v>1091</v>
          </cell>
        </row>
        <row r="20">
          <cell r="L20">
            <v>2431256</v>
          </cell>
          <cell r="M20" t="str">
            <v>VONFRAN</v>
          </cell>
          <cell r="N20" t="str">
            <v>SRF</v>
          </cell>
          <cell r="O20" t="str">
            <v xml:space="preserve">VON FRANQUE                   </v>
          </cell>
          <cell r="P20" t="str">
            <v xml:space="preserve">OTTO                          </v>
          </cell>
          <cell r="Q20" t="str">
            <v>Closed</v>
          </cell>
          <cell r="R20">
            <v>0.5</v>
          </cell>
          <cell r="S20">
            <v>828</v>
          </cell>
          <cell r="T20">
            <v>-20</v>
          </cell>
          <cell r="U20">
            <v>927</v>
          </cell>
          <cell r="V20">
            <v>835</v>
          </cell>
        </row>
        <row r="21">
          <cell r="L21">
            <v>4194959</v>
          </cell>
          <cell r="M21" t="str">
            <v xml:space="preserve">WHITER </v>
          </cell>
          <cell r="N21" t="str">
            <v>SRF</v>
          </cell>
          <cell r="O21" t="str">
            <v xml:space="preserve">WHITE                         </v>
          </cell>
          <cell r="P21" t="str">
            <v xml:space="preserve">REBECCA                       </v>
          </cell>
          <cell r="Q21" t="str">
            <v>Closed</v>
          </cell>
          <cell r="R21">
            <v>0.6</v>
          </cell>
          <cell r="S21">
            <v>994</v>
          </cell>
          <cell r="T21">
            <v>-20</v>
          </cell>
          <cell r="U21">
            <v>826</v>
          </cell>
          <cell r="V21">
            <v>908</v>
          </cell>
        </row>
        <row r="22">
          <cell r="L22">
            <v>4227793</v>
          </cell>
          <cell r="M22" t="str">
            <v xml:space="preserve">DOWR   </v>
          </cell>
          <cell r="N22" t="str">
            <v>SRF</v>
          </cell>
          <cell r="O22" t="str">
            <v xml:space="preserve">DOW                           </v>
          </cell>
          <cell r="P22" t="str">
            <v xml:space="preserve">RICHARD                       </v>
          </cell>
          <cell r="Q22" t="str">
            <v>Closed</v>
          </cell>
          <cell r="R22">
            <v>0.78</v>
          </cell>
          <cell r="S22">
            <v>1292</v>
          </cell>
          <cell r="T22">
            <v>-20</v>
          </cell>
          <cell r="U22">
            <v>1259</v>
          </cell>
          <cell r="V22">
            <v>1197</v>
          </cell>
        </row>
        <row r="23">
          <cell r="L23">
            <v>4443390</v>
          </cell>
          <cell r="M23" t="str">
            <v xml:space="preserve">KWOK   </v>
          </cell>
          <cell r="N23" t="str">
            <v>SRF</v>
          </cell>
          <cell r="O23" t="str">
            <v xml:space="preserve">KWOK                          </v>
          </cell>
          <cell r="P23" t="str">
            <v xml:space="preserve">GRACE                         </v>
          </cell>
          <cell r="Q23" t="str">
            <v>Open</v>
          </cell>
          <cell r="R23">
            <v>0.5</v>
          </cell>
          <cell r="S23">
            <v>828</v>
          </cell>
          <cell r="T23">
            <v>-20</v>
          </cell>
          <cell r="U23">
            <v>827</v>
          </cell>
          <cell r="V23">
            <v>764</v>
          </cell>
        </row>
        <row r="24">
          <cell r="L24">
            <v>6143505</v>
          </cell>
          <cell r="M24" t="str">
            <v xml:space="preserve">COHENS </v>
          </cell>
          <cell r="N24" t="str">
            <v>SRF</v>
          </cell>
          <cell r="O24" t="str">
            <v xml:space="preserve">COHEN                         </v>
          </cell>
          <cell r="P24" t="str">
            <v xml:space="preserve">SCOTT                         </v>
          </cell>
          <cell r="Q24" t="str">
            <v>Closed</v>
          </cell>
          <cell r="R24">
            <v>0.8</v>
          </cell>
          <cell r="S24">
            <v>1325</v>
          </cell>
          <cell r="T24">
            <v>-20</v>
          </cell>
          <cell r="U24">
            <v>1482</v>
          </cell>
          <cell r="V24">
            <v>1402</v>
          </cell>
        </row>
        <row r="25">
          <cell r="L25">
            <v>6284750</v>
          </cell>
          <cell r="M25" t="str">
            <v xml:space="preserve">TSAO   </v>
          </cell>
          <cell r="N25" t="str">
            <v>SRF</v>
          </cell>
          <cell r="O25" t="str">
            <v xml:space="preserve">TSAO                          </v>
          </cell>
          <cell r="P25" t="str">
            <v xml:space="preserve">MICHAEL                       </v>
          </cell>
          <cell r="Q25" t="str">
            <v>Open</v>
          </cell>
          <cell r="R25">
            <v>0.7</v>
          </cell>
          <cell r="S25">
            <v>1159</v>
          </cell>
          <cell r="T25">
            <v>-20</v>
          </cell>
          <cell r="U25">
            <v>907</v>
          </cell>
          <cell r="V25">
            <v>953</v>
          </cell>
        </row>
        <row r="26">
          <cell r="L26">
            <v>7461373</v>
          </cell>
          <cell r="M26" t="str">
            <v xml:space="preserve">KATZ   </v>
          </cell>
          <cell r="N26" t="str">
            <v>SRF</v>
          </cell>
          <cell r="O26" t="str">
            <v xml:space="preserve">KATZ                          </v>
          </cell>
          <cell r="P26" t="str">
            <v xml:space="preserve">PAUL                          </v>
          </cell>
          <cell r="Q26" t="str">
            <v>Closed</v>
          </cell>
          <cell r="R26">
            <v>0.9</v>
          </cell>
          <cell r="S26">
            <v>1490</v>
          </cell>
          <cell r="T26">
            <v>-20</v>
          </cell>
          <cell r="U26">
            <v>1437</v>
          </cell>
          <cell r="V26">
            <v>1307</v>
          </cell>
        </row>
        <row r="27">
          <cell r="L27">
            <v>8119838</v>
          </cell>
          <cell r="M27" t="str">
            <v>FEEBACK</v>
          </cell>
          <cell r="N27" t="str">
            <v>SRF</v>
          </cell>
          <cell r="O27" t="str">
            <v xml:space="preserve">FEEBACK-LEE                   </v>
          </cell>
          <cell r="P27" t="str">
            <v xml:space="preserve">ANDREA                        </v>
          </cell>
          <cell r="Q27" t="str">
            <v>Closed</v>
          </cell>
          <cell r="R27">
            <v>0.6</v>
          </cell>
          <cell r="S27">
            <v>994</v>
          </cell>
          <cell r="T27">
            <v>-20</v>
          </cell>
          <cell r="U27">
            <v>1004</v>
          </cell>
          <cell r="V27">
            <v>937</v>
          </cell>
        </row>
        <row r="29">
          <cell r="R29">
            <v>13.79</v>
          </cell>
          <cell r="S29">
            <v>22836</v>
          </cell>
          <cell r="T29">
            <v>-380</v>
          </cell>
          <cell r="U29">
            <v>22816</v>
          </cell>
          <cell r="V29">
            <v>21853</v>
          </cell>
        </row>
        <row r="33">
          <cell r="R33">
            <v>27.58</v>
          </cell>
          <cell r="S33">
            <v>45672</v>
          </cell>
          <cell r="T33">
            <v>-760</v>
          </cell>
          <cell r="U33">
            <v>45632</v>
          </cell>
          <cell r="V33">
            <v>43706</v>
          </cell>
        </row>
      </sheetData>
      <sheetData sheetId="2">
        <row r="6">
          <cell r="L6" t="str">
            <v>Resource ID</v>
          </cell>
          <cell r="M6" t="str">
            <v>FAC</v>
          </cell>
          <cell r="N6" t="str">
            <v>Dep</v>
          </cell>
          <cell r="O6" t="str">
            <v>Provider</v>
          </cell>
          <cell r="P6" t="str">
            <v>Resource ID Received</v>
          </cell>
          <cell r="Q6" t="str">
            <v>Msgs Received</v>
          </cell>
          <cell r="R6" t="str">
            <v>Unique Users</v>
          </cell>
        </row>
        <row r="7">
          <cell r="L7" t="str">
            <v>Resource ID Received</v>
          </cell>
          <cell r="M7" t="str">
            <v>FAC</v>
          </cell>
          <cell r="N7" t="str">
            <v>Dep</v>
          </cell>
          <cell r="O7" t="str">
            <v>Provider</v>
          </cell>
          <cell r="P7" t="str">
            <v>Resource ID Received</v>
          </cell>
          <cell r="Q7" t="str">
            <v>Msgs Received</v>
          </cell>
          <cell r="R7" t="str">
            <v>Unique Users</v>
          </cell>
        </row>
        <row r="8">
          <cell r="L8">
            <v>1180062</v>
          </cell>
          <cell r="M8" t="str">
            <v>NOV</v>
          </cell>
          <cell r="N8" t="str">
            <v>PEDE</v>
          </cell>
          <cell r="O8" t="str">
            <v>HARRIS, MICHAEL I (M.D.)</v>
          </cell>
          <cell r="P8" t="str">
            <v>1180062</v>
          </cell>
          <cell r="Q8">
            <v>189</v>
          </cell>
          <cell r="R8">
            <v>97</v>
          </cell>
        </row>
        <row r="9">
          <cell r="L9">
            <v>5042023</v>
          </cell>
          <cell r="M9" t="str">
            <v>NOV</v>
          </cell>
          <cell r="N9" t="str">
            <v>PEDE</v>
          </cell>
          <cell r="O9" t="str">
            <v>MATSUMOTO, MICHAEL KEN (M.D.)</v>
          </cell>
          <cell r="P9" t="str">
            <v>5042023</v>
          </cell>
          <cell r="Q9">
            <v>123</v>
          </cell>
          <cell r="R9">
            <v>69</v>
          </cell>
        </row>
        <row r="10">
          <cell r="L10">
            <v>8272602</v>
          </cell>
          <cell r="M10" t="str">
            <v>NOV</v>
          </cell>
          <cell r="N10" t="str">
            <v>PEDE</v>
          </cell>
          <cell r="O10" t="str">
            <v>MORIBE, DENNIS SHIGERU (M.D.)</v>
          </cell>
          <cell r="P10" t="str">
            <v>8272602</v>
          </cell>
          <cell r="Q10">
            <v>186</v>
          </cell>
          <cell r="R10">
            <v>77</v>
          </cell>
        </row>
        <row r="11">
          <cell r="L11">
            <v>2426611</v>
          </cell>
          <cell r="M11" t="str">
            <v>PET</v>
          </cell>
          <cell r="N11" t="str">
            <v>PED1</v>
          </cell>
          <cell r="O11" t="str">
            <v>COYNE, JANET KELLY (M.D.)</v>
          </cell>
          <cell r="P11" t="str">
            <v>2426611</v>
          </cell>
          <cell r="Q11">
            <v>176</v>
          </cell>
          <cell r="R11">
            <v>106</v>
          </cell>
        </row>
        <row r="12">
          <cell r="L12">
            <v>1289428</v>
          </cell>
          <cell r="M12" t="str">
            <v>PET</v>
          </cell>
          <cell r="N12" t="str">
            <v>PED1</v>
          </cell>
          <cell r="O12" t="str">
            <v>DAHMEN, JOHN JOSEPH (M.D.)</v>
          </cell>
          <cell r="P12" t="str">
            <v>1289428</v>
          </cell>
          <cell r="Q12">
            <v>132</v>
          </cell>
          <cell r="R12">
            <v>77</v>
          </cell>
        </row>
        <row r="13">
          <cell r="L13">
            <v>3475992</v>
          </cell>
          <cell r="M13" t="str">
            <v>PET</v>
          </cell>
          <cell r="N13" t="str">
            <v>PED1</v>
          </cell>
          <cell r="O13" t="str">
            <v>EKELUND, CAROL A (M.D.)</v>
          </cell>
          <cell r="P13" t="str">
            <v>3475992</v>
          </cell>
          <cell r="Q13">
            <v>87</v>
          </cell>
          <cell r="R13">
            <v>55</v>
          </cell>
        </row>
        <row r="14">
          <cell r="L14">
            <v>8446898</v>
          </cell>
          <cell r="M14" t="str">
            <v>PET</v>
          </cell>
          <cell r="N14" t="str">
            <v>PED1</v>
          </cell>
          <cell r="O14" t="str">
            <v>HAUPTMAN, ARI (M.D.)</v>
          </cell>
          <cell r="P14" t="str">
            <v>8446898</v>
          </cell>
          <cell r="Q14">
            <v>118</v>
          </cell>
          <cell r="R14">
            <v>64</v>
          </cell>
        </row>
        <row r="15">
          <cell r="L15">
            <v>9313431</v>
          </cell>
          <cell r="M15" t="str">
            <v>PET</v>
          </cell>
          <cell r="N15" t="str">
            <v>PED1</v>
          </cell>
          <cell r="O15" t="str">
            <v>HENSLEY, DONALD STEVE (M.D.)</v>
          </cell>
          <cell r="P15" t="str">
            <v>9313431</v>
          </cell>
          <cell r="Q15">
            <v>312</v>
          </cell>
          <cell r="R15">
            <v>149</v>
          </cell>
        </row>
        <row r="16">
          <cell r="L16">
            <v>2040491</v>
          </cell>
          <cell r="M16" t="str">
            <v>PET</v>
          </cell>
          <cell r="N16" t="str">
            <v>PED1</v>
          </cell>
          <cell r="O16" t="str">
            <v>HIBBARD, LINDSEY HOWARD YEATS (M.D.)</v>
          </cell>
          <cell r="P16" t="str">
            <v>2040491</v>
          </cell>
          <cell r="Q16">
            <v>305</v>
          </cell>
          <cell r="R16">
            <v>153</v>
          </cell>
        </row>
        <row r="17">
          <cell r="L17">
            <v>6033350</v>
          </cell>
          <cell r="M17" t="str">
            <v>SRF</v>
          </cell>
          <cell r="N17" t="str">
            <v>PEDA</v>
          </cell>
          <cell r="O17" t="str">
            <v>CARTE, ESTOL T JR (M.D.)</v>
          </cell>
          <cell r="P17" t="str">
            <v>6033350</v>
          </cell>
          <cell r="Q17">
            <v>1</v>
          </cell>
          <cell r="R17">
            <v>1</v>
          </cell>
        </row>
        <row r="18">
          <cell r="L18">
            <v>1852796</v>
          </cell>
          <cell r="M18" t="str">
            <v>SRF</v>
          </cell>
          <cell r="N18" t="str">
            <v>PEDA</v>
          </cell>
          <cell r="O18" t="str">
            <v>CHUNG, CINDY TSAY (M.D.)</v>
          </cell>
          <cell r="P18" t="str">
            <v>1852796</v>
          </cell>
          <cell r="Q18">
            <v>236</v>
          </cell>
          <cell r="R18">
            <v>120</v>
          </cell>
        </row>
        <row r="19">
          <cell r="L19">
            <v>6143505</v>
          </cell>
          <cell r="M19" t="str">
            <v>SRF</v>
          </cell>
          <cell r="N19" t="str">
            <v>PEDA</v>
          </cell>
          <cell r="O19" t="str">
            <v>COHEN, SCOTT JASON (M.D.)</v>
          </cell>
          <cell r="P19" t="str">
            <v>6143505</v>
          </cell>
          <cell r="Q19">
            <v>196</v>
          </cell>
          <cell r="R19">
            <v>99</v>
          </cell>
        </row>
        <row r="20">
          <cell r="L20">
            <v>4227793</v>
          </cell>
          <cell r="M20" t="str">
            <v>SRF</v>
          </cell>
          <cell r="N20" t="str">
            <v>PEDA</v>
          </cell>
          <cell r="O20" t="str">
            <v>DOW, RICHARD JAY (M.D.)</v>
          </cell>
          <cell r="P20" t="str">
            <v>4227793</v>
          </cell>
          <cell r="Q20">
            <v>343</v>
          </cell>
          <cell r="R20">
            <v>145</v>
          </cell>
        </row>
        <row r="21">
          <cell r="L21">
            <v>8119838</v>
          </cell>
          <cell r="M21" t="str">
            <v>SRF</v>
          </cell>
          <cell r="N21" t="str">
            <v>PEDA</v>
          </cell>
          <cell r="O21" t="str">
            <v>FEEBACK-LEE, ANDREA HOPE (M.D.)</v>
          </cell>
          <cell r="P21" t="str">
            <v>8119838</v>
          </cell>
          <cell r="Q21">
            <v>142</v>
          </cell>
          <cell r="R21">
            <v>84</v>
          </cell>
        </row>
        <row r="22">
          <cell r="L22">
            <v>7461373</v>
          </cell>
          <cell r="M22" t="str">
            <v>SRF</v>
          </cell>
          <cell r="N22" t="str">
            <v>PEDA</v>
          </cell>
          <cell r="O22" t="str">
            <v>KATZ, PAUL HOWARD (M.D.)</v>
          </cell>
          <cell r="P22" t="str">
            <v>7461373</v>
          </cell>
          <cell r="Q22">
            <v>291</v>
          </cell>
          <cell r="R22">
            <v>137</v>
          </cell>
        </row>
        <row r="23">
          <cell r="L23">
            <v>4443390</v>
          </cell>
          <cell r="M23" t="str">
            <v>SRF</v>
          </cell>
          <cell r="N23" t="str">
            <v>PEDA</v>
          </cell>
          <cell r="O23" t="str">
            <v>KWOK, GRACE CHENG (M.D.)</v>
          </cell>
          <cell r="P23" t="str">
            <v>4443390</v>
          </cell>
          <cell r="Q23">
            <v>118</v>
          </cell>
          <cell r="R23">
            <v>66</v>
          </cell>
        </row>
        <row r="24">
          <cell r="L24">
            <v>720594</v>
          </cell>
          <cell r="M24" t="str">
            <v>SRF</v>
          </cell>
          <cell r="N24" t="str">
            <v>PEDA</v>
          </cell>
          <cell r="O24" t="str">
            <v>PATEL, MOLINA SHASHIKANT (D.O.)</v>
          </cell>
          <cell r="P24" t="str">
            <v>0720594</v>
          </cell>
          <cell r="Q24">
            <v>170</v>
          </cell>
          <cell r="R24">
            <v>99</v>
          </cell>
        </row>
        <row r="25">
          <cell r="L25">
            <v>6284750</v>
          </cell>
          <cell r="M25" t="str">
            <v>SRF</v>
          </cell>
          <cell r="N25" t="str">
            <v>PEDA</v>
          </cell>
          <cell r="O25" t="str">
            <v>TSAO, MICHAEL (M.D.)</v>
          </cell>
          <cell r="P25" t="str">
            <v>6284750</v>
          </cell>
          <cell r="Q25">
            <v>86</v>
          </cell>
          <cell r="R25">
            <v>39</v>
          </cell>
        </row>
        <row r="26">
          <cell r="L26">
            <v>2431256</v>
          </cell>
          <cell r="M26" t="str">
            <v>SRF</v>
          </cell>
          <cell r="N26" t="str">
            <v>PEDA</v>
          </cell>
          <cell r="O26" t="str">
            <v>VON FRANQUE, OTTO ANDREAS (M.D.)</v>
          </cell>
          <cell r="P26" t="str">
            <v>2431256</v>
          </cell>
          <cell r="Q26">
            <v>103</v>
          </cell>
          <cell r="R26">
            <v>54</v>
          </cell>
        </row>
        <row r="27">
          <cell r="L27">
            <v>4194959</v>
          </cell>
          <cell r="M27" t="str">
            <v>SRF</v>
          </cell>
          <cell r="N27" t="str">
            <v>PEDA</v>
          </cell>
          <cell r="O27" t="str">
            <v>WHITE, REBECCA LYNNE (M.D.)</v>
          </cell>
          <cell r="P27" t="str">
            <v>4194959</v>
          </cell>
          <cell r="Q27">
            <v>123</v>
          </cell>
          <cell r="R27">
            <v>60</v>
          </cell>
        </row>
      </sheetData>
      <sheetData sheetId="3">
        <row r="7">
          <cell r="J7" t="str">
            <v>RESOURCE_ID</v>
          </cell>
          <cell r="L7" t="str">
            <v>RESOURCE_ID</v>
          </cell>
          <cell r="M7" t="str">
            <v>Provider</v>
          </cell>
          <cell r="N7" t="str">
            <v>Number of Eligible Visits Requiring a Contact</v>
          </cell>
          <cell r="O7" t="str">
            <v>Sum of After Visit Contact w/in 4 Business Days</v>
          </cell>
          <cell r="P7" t="str">
            <v>Percent of Visits with a Contact Within 4 Business Days</v>
          </cell>
        </row>
        <row r="8">
          <cell r="J8">
            <v>1180062</v>
          </cell>
          <cell r="K8" t="str">
            <v>NOV</v>
          </cell>
          <cell r="L8" t="str">
            <v>1180062</v>
          </cell>
          <cell r="M8" t="str">
            <v>HARRIS, MICHAEL I (M.D.)</v>
          </cell>
          <cell r="N8">
            <v>7</v>
          </cell>
          <cell r="O8">
            <v>7</v>
          </cell>
          <cell r="P8">
            <v>1</v>
          </cell>
        </row>
        <row r="9">
          <cell r="J9">
            <v>5042023</v>
          </cell>
          <cell r="L9" t="str">
            <v>5042023</v>
          </cell>
          <cell r="M9" t="str">
            <v>MATSUMOTO, MICHAEL KEN (M.D.)</v>
          </cell>
          <cell r="N9">
            <v>5</v>
          </cell>
          <cell r="O9">
            <v>5</v>
          </cell>
          <cell r="P9">
            <v>1</v>
          </cell>
        </row>
        <row r="10">
          <cell r="J10">
            <v>8272602</v>
          </cell>
          <cell r="L10" t="str">
            <v>8272602</v>
          </cell>
          <cell r="M10" t="str">
            <v>MORIBE, DENNIS SHIGERU (M.D.)</v>
          </cell>
          <cell r="N10">
            <v>12</v>
          </cell>
          <cell r="O10">
            <v>12</v>
          </cell>
          <cell r="P10">
            <v>1</v>
          </cell>
        </row>
        <row r="11">
          <cell r="J11" t="str">
            <v>NOV</v>
          </cell>
          <cell r="N11">
            <v>24</v>
          </cell>
          <cell r="O11">
            <v>24</v>
          </cell>
          <cell r="P11">
            <v>1</v>
          </cell>
        </row>
        <row r="12">
          <cell r="J12">
            <v>1289428</v>
          </cell>
          <cell r="K12" t="str">
            <v>PET</v>
          </cell>
          <cell r="L12" t="str">
            <v>1289428</v>
          </cell>
          <cell r="M12" t="str">
            <v>DAHMEN, JOHN JOSEPH (M.D.)</v>
          </cell>
          <cell r="N12">
            <v>5</v>
          </cell>
          <cell r="O12">
            <v>5</v>
          </cell>
          <cell r="P12">
            <v>1</v>
          </cell>
        </row>
        <row r="13">
          <cell r="J13">
            <v>2040491</v>
          </cell>
          <cell r="L13" t="str">
            <v>2040491</v>
          </cell>
          <cell r="M13" t="str">
            <v>HIBBARD, LINDSEY HOWARD YEATS (M.D.)</v>
          </cell>
          <cell r="N13">
            <v>3</v>
          </cell>
          <cell r="O13">
            <v>3</v>
          </cell>
          <cell r="P13">
            <v>1</v>
          </cell>
        </row>
        <row r="14">
          <cell r="J14">
            <v>2426611</v>
          </cell>
          <cell r="L14" t="str">
            <v>2426611</v>
          </cell>
          <cell r="M14" t="str">
            <v>COYNE, JANET KELLY (M.D.)</v>
          </cell>
          <cell r="N14">
            <v>6</v>
          </cell>
          <cell r="O14">
            <v>6</v>
          </cell>
          <cell r="P14">
            <v>1</v>
          </cell>
        </row>
        <row r="15">
          <cell r="J15">
            <v>3475992</v>
          </cell>
          <cell r="L15" t="str">
            <v>3475992</v>
          </cell>
          <cell r="M15" t="str">
            <v>EKELUND, CAROL A. (M.D.)</v>
          </cell>
          <cell r="N15">
            <v>4</v>
          </cell>
          <cell r="O15">
            <v>4</v>
          </cell>
          <cell r="P15">
            <v>1</v>
          </cell>
        </row>
        <row r="16">
          <cell r="J16">
            <v>8446898</v>
          </cell>
          <cell r="L16" t="str">
            <v>8446898</v>
          </cell>
          <cell r="M16" t="str">
            <v>HAUPTMAN, ARI (M.D.)</v>
          </cell>
          <cell r="N16">
            <v>5</v>
          </cell>
          <cell r="O16">
            <v>5</v>
          </cell>
          <cell r="P16">
            <v>1</v>
          </cell>
        </row>
        <row r="17">
          <cell r="J17">
            <v>9313431</v>
          </cell>
          <cell r="L17" t="str">
            <v>9313431</v>
          </cell>
          <cell r="M17" t="str">
            <v>HENSLEY, DONALD STEVE (M.D.)</v>
          </cell>
          <cell r="N17">
            <v>1</v>
          </cell>
          <cell r="O17">
            <v>1</v>
          </cell>
          <cell r="P17">
            <v>1</v>
          </cell>
        </row>
        <row r="18">
          <cell r="J18" t="str">
            <v>PET</v>
          </cell>
          <cell r="N18">
            <v>24</v>
          </cell>
          <cell r="O18">
            <v>24</v>
          </cell>
          <cell r="P18">
            <v>1</v>
          </cell>
        </row>
        <row r="19">
          <cell r="J19">
            <v>720594</v>
          </cell>
          <cell r="K19" t="str">
            <v>SRF</v>
          </cell>
          <cell r="L19" t="str">
            <v>0720594</v>
          </cell>
          <cell r="M19" t="str">
            <v>PATEL, MOLINA SHASHIKANT (D.O.)</v>
          </cell>
          <cell r="N19">
            <v>2</v>
          </cell>
          <cell r="O19">
            <v>2</v>
          </cell>
          <cell r="P19">
            <v>1</v>
          </cell>
        </row>
        <row r="20">
          <cell r="J20">
            <v>1852796</v>
          </cell>
          <cell r="L20" t="str">
            <v>1852796</v>
          </cell>
          <cell r="M20" t="str">
            <v>CHUNG, CINDY TSAY (M.D.)</v>
          </cell>
          <cell r="N20">
            <v>9</v>
          </cell>
          <cell r="O20">
            <v>9</v>
          </cell>
          <cell r="P20">
            <v>1</v>
          </cell>
        </row>
        <row r="21">
          <cell r="J21">
            <v>2431256</v>
          </cell>
          <cell r="L21" t="str">
            <v>2431256</v>
          </cell>
          <cell r="M21" t="str">
            <v>VON FRANQUE, OTTO ANDREAS (M.D.)</v>
          </cell>
          <cell r="N21">
            <v>7</v>
          </cell>
          <cell r="O21">
            <v>7</v>
          </cell>
          <cell r="P21">
            <v>1</v>
          </cell>
        </row>
        <row r="22">
          <cell r="J22">
            <v>4194959</v>
          </cell>
          <cell r="L22" t="str">
            <v>4194959</v>
          </cell>
          <cell r="M22" t="str">
            <v>WHITE, REBECCA LYNNE (M.D.)</v>
          </cell>
          <cell r="N22">
            <v>16</v>
          </cell>
          <cell r="O22">
            <v>15</v>
          </cell>
          <cell r="P22">
            <v>0.9375</v>
          </cell>
        </row>
        <row r="23">
          <cell r="J23">
            <v>4227793</v>
          </cell>
          <cell r="L23" t="str">
            <v>4227793</v>
          </cell>
          <cell r="M23" t="str">
            <v>DOW, RICHARD JAY (M.D.)</v>
          </cell>
          <cell r="N23">
            <v>3</v>
          </cell>
          <cell r="O23">
            <v>3</v>
          </cell>
          <cell r="P23">
            <v>1</v>
          </cell>
        </row>
        <row r="24">
          <cell r="J24">
            <v>4443390</v>
          </cell>
          <cell r="L24" t="str">
            <v>4443390</v>
          </cell>
          <cell r="M24" t="str">
            <v>KWOK, GRACE CHENG (M.D.)</v>
          </cell>
          <cell r="N24">
            <v>5</v>
          </cell>
          <cell r="O24">
            <v>5</v>
          </cell>
          <cell r="P24">
            <v>1</v>
          </cell>
        </row>
        <row r="25">
          <cell r="J25">
            <v>6143505</v>
          </cell>
          <cell r="L25" t="str">
            <v>6143505</v>
          </cell>
          <cell r="M25" t="str">
            <v>COHEN, SCOTT JASON (M.D.)</v>
          </cell>
          <cell r="N25">
            <v>7</v>
          </cell>
          <cell r="O25">
            <v>7</v>
          </cell>
          <cell r="P25">
            <v>1</v>
          </cell>
        </row>
        <row r="26">
          <cell r="J26">
            <v>6284750</v>
          </cell>
          <cell r="L26" t="str">
            <v>6284750</v>
          </cell>
          <cell r="M26" t="str">
            <v>TSAO, MICHAEL (M.D.)</v>
          </cell>
          <cell r="N26">
            <v>17</v>
          </cell>
          <cell r="O26">
            <v>17</v>
          </cell>
          <cell r="P26">
            <v>1</v>
          </cell>
        </row>
        <row r="27">
          <cell r="J27">
            <v>7461373</v>
          </cell>
          <cell r="L27" t="str">
            <v>7461373</v>
          </cell>
          <cell r="M27" t="str">
            <v>KATZ, PAUL HOWARD (M.D.)</v>
          </cell>
          <cell r="N27">
            <v>2</v>
          </cell>
          <cell r="O27">
            <v>2</v>
          </cell>
          <cell r="P27">
            <v>1</v>
          </cell>
        </row>
        <row r="28">
          <cell r="J28">
            <v>8119838</v>
          </cell>
          <cell r="L28" t="str">
            <v>8119838</v>
          </cell>
          <cell r="M28" t="str">
            <v>FEEBACK-LEE, ANDREA HOPE (M.D.)</v>
          </cell>
          <cell r="N28">
            <v>5</v>
          </cell>
          <cell r="O28">
            <v>3</v>
          </cell>
          <cell r="P28">
            <v>0.6</v>
          </cell>
        </row>
        <row r="29">
          <cell r="J29" t="str">
            <v>SRF</v>
          </cell>
          <cell r="N29">
            <v>73</v>
          </cell>
          <cell r="O29">
            <v>70</v>
          </cell>
          <cell r="P29">
            <v>0.95890410958904104</v>
          </cell>
        </row>
        <row r="30">
          <cell r="J30" t="str">
            <v>Total</v>
          </cell>
          <cell r="N30">
            <v>121</v>
          </cell>
          <cell r="O30">
            <v>118</v>
          </cell>
          <cell r="P30">
            <v>0.97520661157024791</v>
          </cell>
        </row>
        <row r="31">
          <cell r="J31" t="str">
            <v>NOV</v>
          </cell>
          <cell r="N31">
            <v>24</v>
          </cell>
          <cell r="O31">
            <v>24</v>
          </cell>
          <cell r="P31">
            <v>1</v>
          </cell>
        </row>
        <row r="32">
          <cell r="J32" t="str">
            <v>PET</v>
          </cell>
          <cell r="N32">
            <v>24</v>
          </cell>
          <cell r="O32">
            <v>24</v>
          </cell>
          <cell r="P32">
            <v>1</v>
          </cell>
        </row>
        <row r="33">
          <cell r="J33" t="str">
            <v>SRF</v>
          </cell>
          <cell r="N33">
            <v>73</v>
          </cell>
          <cell r="O33">
            <v>70</v>
          </cell>
          <cell r="P33">
            <v>0.6</v>
          </cell>
        </row>
        <row r="34">
          <cell r="J34" t="str">
            <v>Total</v>
          </cell>
          <cell r="N34">
            <v>121</v>
          </cell>
          <cell r="O34">
            <v>118</v>
          </cell>
          <cell r="P34">
            <v>0.97520661157024791</v>
          </cell>
        </row>
      </sheetData>
      <sheetData sheetId="4">
        <row r="7">
          <cell r="O7" t="str">
            <v>Resource ID</v>
          </cell>
          <cell r="Q7" t="str">
            <v xml:space="preserve">PROVNAME                                </v>
          </cell>
          <cell r="R7" t="str">
            <v>% walkin</v>
          </cell>
          <cell r="S7" t="str">
            <v xml:space="preserve">ftkapct </v>
          </cell>
          <cell r="T7" t="str">
            <v xml:space="preserve">unbkpct </v>
          </cell>
          <cell r="U7" t="str">
            <v xml:space="preserve">netlpct </v>
          </cell>
          <cell r="V7" t="str">
            <v xml:space="preserve">visits  </v>
          </cell>
          <cell r="X7" t="str">
            <v>Resource ID</v>
          </cell>
          <cell r="Y7" t="str">
            <v>NAME</v>
          </cell>
          <cell r="Z7" t="str">
            <v>DOV/</v>
          </cell>
          <cell r="AA7" t="str">
            <v>netloss</v>
          </cell>
        </row>
        <row r="8">
          <cell r="O8" t="str">
            <v>Resource ID</v>
          </cell>
          <cell r="P8" t="str">
            <v xml:space="preserve">fac_id  </v>
          </cell>
          <cell r="Q8" t="str">
            <v xml:space="preserve">PROVNAME                                </v>
          </cell>
          <cell r="R8" t="str">
            <v>% walkin</v>
          </cell>
          <cell r="S8" t="str">
            <v xml:space="preserve">ftkapct </v>
          </cell>
          <cell r="T8" t="str">
            <v xml:space="preserve">unbkpct </v>
          </cell>
          <cell r="U8" t="str">
            <v xml:space="preserve">netlpct </v>
          </cell>
          <cell r="V8" t="str">
            <v xml:space="preserve">visits  </v>
          </cell>
          <cell r="X8" t="str">
            <v>Resource ID</v>
          </cell>
          <cell r="Y8" t="str">
            <v>NAME</v>
          </cell>
          <cell r="Z8" t="str">
            <v>UNIT</v>
          </cell>
          <cell r="AA8" t="str">
            <v>LOSS</v>
          </cell>
        </row>
        <row r="9">
          <cell r="O9">
            <v>1180062</v>
          </cell>
          <cell r="P9" t="str">
            <v xml:space="preserve">NOV     </v>
          </cell>
          <cell r="Q9" t="str">
            <v xml:space="preserve">Harris, Michael I, MD                   </v>
          </cell>
          <cell r="R9">
            <v>2.5806451612903226E-2</v>
          </cell>
          <cell r="S9">
            <v>7.2727272727272724E-2</v>
          </cell>
          <cell r="T9">
            <v>0.13</v>
          </cell>
          <cell r="U9">
            <v>0.17073170731707318</v>
          </cell>
          <cell r="V9">
            <v>310</v>
          </cell>
          <cell r="X9">
            <v>8272602</v>
          </cell>
          <cell r="Y9" t="str">
            <v>D S MORIBE M.D.</v>
          </cell>
          <cell r="Z9">
            <v>10</v>
          </cell>
          <cell r="AA9">
            <v>0.13200000000000001</v>
          </cell>
        </row>
        <row r="10">
          <cell r="O10">
            <v>5042023</v>
          </cell>
          <cell r="P10" t="str">
            <v xml:space="preserve">NOV     </v>
          </cell>
          <cell r="Q10" t="str">
            <v xml:space="preserve">Matsumoto, Michael Ken, MD              </v>
          </cell>
          <cell r="R10">
            <v>2.4271844660194174E-2</v>
          </cell>
          <cell r="S10">
            <v>8.1081081081081086E-2</v>
          </cell>
          <cell r="T10">
            <v>0.16</v>
          </cell>
          <cell r="U10">
            <v>0.2</v>
          </cell>
          <cell r="V10">
            <v>206</v>
          </cell>
          <cell r="X10">
            <v>1180062</v>
          </cell>
          <cell r="Y10" t="str">
            <v>M I HARRIS M.D.</v>
          </cell>
          <cell r="Z10">
            <v>8.6999999999999993</v>
          </cell>
          <cell r="AA10">
            <v>0.17069999999999999</v>
          </cell>
        </row>
        <row r="11">
          <cell r="O11">
            <v>8272602</v>
          </cell>
          <cell r="P11" t="str">
            <v xml:space="preserve">NOV     </v>
          </cell>
          <cell r="Q11" t="str">
            <v xml:space="preserve">Moribe, Dennis Shigeru, MD              </v>
          </cell>
          <cell r="R11">
            <v>2.7227722772277228E-2</v>
          </cell>
          <cell r="S11">
            <v>3.8369304556354913E-2</v>
          </cell>
          <cell r="T11">
            <v>0.12</v>
          </cell>
          <cell r="U11">
            <v>0.13203463203463203</v>
          </cell>
          <cell r="V11">
            <v>404</v>
          </cell>
          <cell r="X11">
            <v>5042023</v>
          </cell>
          <cell r="Y11" t="str">
            <v>M K MATSUMOTO M.D.</v>
          </cell>
          <cell r="Z11">
            <v>9.6</v>
          </cell>
          <cell r="AA11">
            <v>0.2</v>
          </cell>
        </row>
        <row r="12">
          <cell r="O12">
            <v>2426611</v>
          </cell>
          <cell r="P12" t="str">
            <v xml:space="preserve">PET     </v>
          </cell>
          <cell r="Q12" t="str">
            <v xml:space="preserve">Coyne, Janet Kelly, MD                  </v>
          </cell>
          <cell r="R12">
            <v>1.8518518518518517E-2</v>
          </cell>
          <cell r="S12">
            <v>6.1855670103092786E-2</v>
          </cell>
          <cell r="T12">
            <v>0.1</v>
          </cell>
          <cell r="U12">
            <v>0.14150943396226415</v>
          </cell>
          <cell r="V12">
            <v>270</v>
          </cell>
          <cell r="X12">
            <v>8446898</v>
          </cell>
          <cell r="Y12" t="str">
            <v>A HAUPTMAN M.D.</v>
          </cell>
          <cell r="Z12">
            <v>8.8000000000000007</v>
          </cell>
          <cell r="AA12">
            <v>0.2225</v>
          </cell>
        </row>
        <row r="13">
          <cell r="O13">
            <v>1289428</v>
          </cell>
          <cell r="P13" t="str">
            <v xml:space="preserve">PET     </v>
          </cell>
          <cell r="Q13" t="str">
            <v xml:space="preserve">Dahmen, John Joseph, MD                 </v>
          </cell>
          <cell r="R13">
            <v>3.8610038610038611E-3</v>
          </cell>
          <cell r="S13">
            <v>2.6217228464419477E-2</v>
          </cell>
          <cell r="T13">
            <v>0.21</v>
          </cell>
          <cell r="U13">
            <v>0.23076923076923078</v>
          </cell>
          <cell r="V13">
            <v>259</v>
          </cell>
          <cell r="X13">
            <v>3475992</v>
          </cell>
          <cell r="Y13" t="str">
            <v>C A EKELUND M.D.</v>
          </cell>
          <cell r="Z13">
            <v>8.9</v>
          </cell>
          <cell r="AA13">
            <v>0.2586</v>
          </cell>
        </row>
        <row r="14">
          <cell r="O14">
            <v>3475992</v>
          </cell>
          <cell r="P14" t="str">
            <v xml:space="preserve">PET     </v>
          </cell>
          <cell r="Q14" t="str">
            <v xml:space="preserve">Ekelund, Carol A, MD                    </v>
          </cell>
          <cell r="R14">
            <v>1.5432098765432098E-2</v>
          </cell>
          <cell r="S14">
            <v>7.4285714285714288E-2</v>
          </cell>
          <cell r="T14">
            <v>0.21</v>
          </cell>
          <cell r="U14">
            <v>0.2585812356979405</v>
          </cell>
          <cell r="V14">
            <v>324</v>
          </cell>
          <cell r="X14">
            <v>9313431</v>
          </cell>
          <cell r="Y14" t="str">
            <v>D S HENSLEY M.D.</v>
          </cell>
          <cell r="Z14">
            <v>9.6</v>
          </cell>
          <cell r="AA14">
            <v>0.1444</v>
          </cell>
        </row>
        <row r="15">
          <cell r="O15">
            <v>8446898</v>
          </cell>
          <cell r="P15" t="str">
            <v xml:space="preserve">PET     </v>
          </cell>
          <cell r="Q15" t="str">
            <v xml:space="preserve">Hauptman, Ari, MD                       </v>
          </cell>
          <cell r="R15">
            <v>1.1029411764705883E-2</v>
          </cell>
          <cell r="S15">
            <v>5.2816901408450703E-2</v>
          </cell>
          <cell r="T15">
            <v>0.19</v>
          </cell>
          <cell r="U15">
            <v>0.22254335260115607</v>
          </cell>
          <cell r="V15">
            <v>272</v>
          </cell>
          <cell r="X15">
            <v>1289428</v>
          </cell>
          <cell r="Y15" t="str">
            <v>J J DAHMEN M.D.</v>
          </cell>
          <cell r="Z15">
            <v>8.4</v>
          </cell>
          <cell r="AA15">
            <v>0.23080000000000001</v>
          </cell>
        </row>
        <row r="16">
          <cell r="O16">
            <v>9313431</v>
          </cell>
          <cell r="P16" t="str">
            <v xml:space="preserve">PET     </v>
          </cell>
          <cell r="Q16" t="str">
            <v xml:space="preserve">Hensley, Donald Steve, MD               </v>
          </cell>
          <cell r="R16">
            <v>1.2626262626262626E-2</v>
          </cell>
          <cell r="S16">
            <v>5.7007125890736345E-2</v>
          </cell>
          <cell r="T16">
            <v>0.11</v>
          </cell>
          <cell r="U16">
            <v>0.14439655172413793</v>
          </cell>
          <cell r="V16">
            <v>396</v>
          </cell>
          <cell r="X16">
            <v>2426611</v>
          </cell>
          <cell r="Y16" t="str">
            <v>J K COYNE M.D.</v>
          </cell>
          <cell r="Z16">
            <v>9.8000000000000007</v>
          </cell>
          <cell r="AA16">
            <v>0.14149999999999999</v>
          </cell>
        </row>
        <row r="17">
          <cell r="O17">
            <v>2040491</v>
          </cell>
          <cell r="P17" t="str">
            <v xml:space="preserve">PET     </v>
          </cell>
          <cell r="Q17" t="str">
            <v xml:space="preserve">Hibbard, Lindsey Howard yeats, MD       </v>
          </cell>
          <cell r="R17">
            <v>1.4792899408284023E-2</v>
          </cell>
          <cell r="S17">
            <v>5.3672316384180789E-2</v>
          </cell>
          <cell r="T17">
            <v>0.14000000000000001</v>
          </cell>
          <cell r="U17">
            <v>0.16873449131513649</v>
          </cell>
          <cell r="V17">
            <v>338</v>
          </cell>
          <cell r="X17">
            <v>2040491</v>
          </cell>
          <cell r="Y17" t="str">
            <v>L H HIBBARD M.D.</v>
          </cell>
          <cell r="Z17">
            <v>9.4</v>
          </cell>
          <cell r="AA17">
            <v>0.16869999999999999</v>
          </cell>
        </row>
        <row r="18">
          <cell r="O18">
            <v>1852796</v>
          </cell>
          <cell r="P18" t="str">
            <v xml:space="preserve">SRF     </v>
          </cell>
          <cell r="Q18" t="str">
            <v xml:space="preserve">Chung, Cindy Tsay, MD                   </v>
          </cell>
          <cell r="R18">
            <v>3.2786885245901641E-2</v>
          </cell>
          <cell r="S18">
            <v>6.9230769230769235E-2</v>
          </cell>
          <cell r="T18">
            <v>0.06</v>
          </cell>
          <cell r="U18">
            <v>0.10037174721189591</v>
          </cell>
          <cell r="V18">
            <v>244</v>
          </cell>
          <cell r="X18">
            <v>7461373</v>
          </cell>
          <cell r="Y18" t="str">
            <v>P H KATZ M.D.</v>
          </cell>
          <cell r="Z18">
            <v>10.5</v>
          </cell>
          <cell r="AA18">
            <v>0.11600000000000001</v>
          </cell>
        </row>
        <row r="19">
          <cell r="O19">
            <v>6143505</v>
          </cell>
          <cell r="P19" t="str">
            <v xml:space="preserve">SRF     </v>
          </cell>
          <cell r="Q19" t="str">
            <v xml:space="preserve">Cohen, Scott Jason, MD                  </v>
          </cell>
          <cell r="R19">
            <v>2.2160664819944598E-2</v>
          </cell>
          <cell r="S19">
            <v>6.5445026178010471E-2</v>
          </cell>
          <cell r="T19">
            <v>0.04</v>
          </cell>
          <cell r="U19">
            <v>7.9896907216494839E-2</v>
          </cell>
          <cell r="V19">
            <v>361</v>
          </cell>
          <cell r="X19">
            <v>4227793</v>
          </cell>
          <cell r="Y19" t="str">
            <v>R J DOW M.D.</v>
          </cell>
          <cell r="Z19">
            <v>10.4</v>
          </cell>
          <cell r="AA19">
            <v>0.1399</v>
          </cell>
        </row>
        <row r="20">
          <cell r="O20">
            <v>4227793</v>
          </cell>
          <cell r="P20" t="str">
            <v xml:space="preserve">SRF     </v>
          </cell>
          <cell r="Q20" t="str">
            <v xml:space="preserve">Dow, Richard Jay, MD                    </v>
          </cell>
          <cell r="R20">
            <v>1.0344827586206896E-2</v>
          </cell>
          <cell r="S20">
            <v>5.2459016393442623E-2</v>
          </cell>
          <cell r="T20">
            <v>0.1</v>
          </cell>
          <cell r="U20">
            <v>0.13988095238095238</v>
          </cell>
          <cell r="V20">
            <v>290</v>
          </cell>
          <cell r="X20">
            <v>8119838</v>
          </cell>
          <cell r="Y20" t="str">
            <v>A H FEEBACK-LEE M.D.</v>
          </cell>
          <cell r="Z20">
            <v>9.9</v>
          </cell>
          <cell r="AA20">
            <v>0.16919999999999999</v>
          </cell>
        </row>
        <row r="21">
          <cell r="O21">
            <v>8119838</v>
          </cell>
          <cell r="P21" t="str">
            <v xml:space="preserve">SRF     </v>
          </cell>
          <cell r="Q21" t="str">
            <v xml:space="preserve">Feeback-lee, Andrea Hope, MD            </v>
          </cell>
          <cell r="R21">
            <v>1.5748031496062992E-2</v>
          </cell>
          <cell r="S21">
            <v>7.720588235294118E-2</v>
          </cell>
          <cell r="T21">
            <v>0.13</v>
          </cell>
          <cell r="U21">
            <v>0.18241042345276873</v>
          </cell>
          <cell r="V21">
            <v>254</v>
          </cell>
          <cell r="X21">
            <v>1852796</v>
          </cell>
          <cell r="Y21" t="str">
            <v>C T CHUNG M.D.</v>
          </cell>
          <cell r="Z21">
            <v>11.1</v>
          </cell>
          <cell r="AA21">
            <v>8.6199999999999999E-2</v>
          </cell>
        </row>
        <row r="22">
          <cell r="O22">
            <v>7461373</v>
          </cell>
          <cell r="P22" t="str">
            <v xml:space="preserve">SRF     </v>
          </cell>
          <cell r="Q22" t="str">
            <v xml:space="preserve">Katz, Paul Howard, MD                   </v>
          </cell>
          <cell r="R22">
            <v>3.5211267605633804E-2</v>
          </cell>
          <cell r="S22">
            <v>5.0505050505050504E-2</v>
          </cell>
          <cell r="T22">
            <v>0.1</v>
          </cell>
          <cell r="U22">
            <v>0.11598746081504702</v>
          </cell>
          <cell r="V22">
            <v>284</v>
          </cell>
          <cell r="X22">
            <v>4443390</v>
          </cell>
          <cell r="Y22" t="str">
            <v>G C KWOK M.D.</v>
          </cell>
          <cell r="Z22">
            <v>11</v>
          </cell>
          <cell r="AA22">
            <v>9.6299999999999997E-2</v>
          </cell>
        </row>
        <row r="23">
          <cell r="O23">
            <v>4443390</v>
          </cell>
          <cell r="P23" t="str">
            <v xml:space="preserve">SRF     </v>
          </cell>
          <cell r="Q23" t="str">
            <v xml:space="preserve">Kwok, Grace Cheng, MD                   </v>
          </cell>
          <cell r="R23">
            <v>2.3255813953488372E-2</v>
          </cell>
          <cell r="S23">
            <v>8.1521739130434784E-2</v>
          </cell>
          <cell r="T23">
            <v>0.04</v>
          </cell>
          <cell r="U23">
            <v>9.6256684491978606E-2</v>
          </cell>
          <cell r="V23">
            <v>172</v>
          </cell>
          <cell r="X23">
            <v>720594</v>
          </cell>
          <cell r="Y23" t="str">
            <v>M S PATEL D.O.</v>
          </cell>
          <cell r="Z23">
            <v>9.5</v>
          </cell>
          <cell r="AA23">
            <v>0.1555</v>
          </cell>
        </row>
        <row r="24">
          <cell r="O24">
            <v>720594</v>
          </cell>
          <cell r="P24" t="str">
            <v xml:space="preserve">SRF     </v>
          </cell>
          <cell r="Q24" t="str">
            <v xml:space="preserve">Patel, Molina Shashikant, DO            </v>
          </cell>
          <cell r="R24">
            <v>8.2987551867219917E-3</v>
          </cell>
          <cell r="S24">
            <v>8.0769230769230774E-2</v>
          </cell>
          <cell r="T24">
            <v>0.09</v>
          </cell>
          <cell r="U24">
            <v>0.15547703180212014</v>
          </cell>
          <cell r="V24">
            <v>241</v>
          </cell>
          <cell r="X24">
            <v>6284750</v>
          </cell>
          <cell r="Y24" t="str">
            <v>M TSAO M.D.</v>
          </cell>
          <cell r="Z24">
            <v>8.6</v>
          </cell>
          <cell r="AA24">
            <v>0.1948</v>
          </cell>
        </row>
        <row r="25">
          <cell r="O25">
            <v>6284750</v>
          </cell>
          <cell r="P25" t="str">
            <v xml:space="preserve">SRF     </v>
          </cell>
          <cell r="Q25" t="str">
            <v xml:space="preserve">Tsao, Michael, MD                       </v>
          </cell>
          <cell r="R25">
            <v>1.5723270440251572E-2</v>
          </cell>
          <cell r="S25">
            <v>0.1037463976945245</v>
          </cell>
          <cell r="T25">
            <v>0.14105793450881612</v>
          </cell>
          <cell r="U25">
            <v>0.21662468513853905</v>
          </cell>
          <cell r="V25">
            <v>318</v>
          </cell>
          <cell r="X25">
            <v>2431256</v>
          </cell>
          <cell r="Y25" t="str">
            <v>O A VON FRANQUE M.D.</v>
          </cell>
          <cell r="Z25">
            <v>10.3</v>
          </cell>
          <cell r="AA25">
            <v>0.14530000000000001</v>
          </cell>
        </row>
        <row r="26">
          <cell r="O26">
            <v>2431256</v>
          </cell>
          <cell r="P26" t="str">
            <v xml:space="preserve">SRF     </v>
          </cell>
          <cell r="Q26" t="str">
            <v xml:space="preserve">Von franque, Otto Andreas, MD           </v>
          </cell>
          <cell r="R26">
            <v>5.9139784946236562E-2</v>
          </cell>
          <cell r="S26">
            <v>6.6666666666666666E-2</v>
          </cell>
          <cell r="T26">
            <v>0.12</v>
          </cell>
          <cell r="U26">
            <v>0.12918660287081341</v>
          </cell>
          <cell r="V26">
            <v>186</v>
          </cell>
          <cell r="X26">
            <v>4194959</v>
          </cell>
          <cell r="Y26" t="str">
            <v>R L WHITE M.D.</v>
          </cell>
          <cell r="Z26">
            <v>10.8</v>
          </cell>
          <cell r="AA26">
            <v>0.13159999999999999</v>
          </cell>
        </row>
        <row r="27">
          <cell r="O27">
            <v>4194959</v>
          </cell>
          <cell r="P27" t="str">
            <v xml:space="preserve">SRF     </v>
          </cell>
          <cell r="Q27" t="str">
            <v xml:space="preserve">White, Rebecca Lynne, MD                </v>
          </cell>
          <cell r="R27">
            <v>1.8867924528301886E-2</v>
          </cell>
          <cell r="S27">
            <v>0.10034602076124567</v>
          </cell>
          <cell r="T27">
            <v>0.06</v>
          </cell>
          <cell r="U27">
            <v>0.13621262458471761</v>
          </cell>
          <cell r="V27">
            <v>265</v>
          </cell>
          <cell r="X27">
            <v>6143505</v>
          </cell>
          <cell r="Y27" t="str">
            <v>S J COHEN M.D.</v>
          </cell>
          <cell r="Z27">
            <v>11.5</v>
          </cell>
          <cell r="AA27">
            <v>7.2800000000000004E-2</v>
          </cell>
        </row>
        <row r="36">
          <cell r="R36">
            <v>0.39510343979833196</v>
          </cell>
          <cell r="S36">
            <v>1.2659284145836196</v>
          </cell>
          <cell r="T36">
            <v>2.2510579345088169</v>
          </cell>
          <cell r="U36">
            <v>3.0216057553868989</v>
          </cell>
          <cell r="V36">
            <v>5394</v>
          </cell>
          <cell r="Z36">
            <v>186.80000000000004</v>
          </cell>
          <cell r="AA36">
            <v>2.9767999999999999</v>
          </cell>
        </row>
      </sheetData>
      <sheetData sheetId="5">
        <row r="7">
          <cell r="L7" t="str">
            <v>RESOURCE_ID</v>
          </cell>
          <cell r="M7" t="str">
            <v>PCP_MNEMONIC</v>
          </cell>
          <cell r="N7" t="str">
            <v>Count of DISPLAY_NM</v>
          </cell>
          <cell r="O7" t="str">
            <v>Average of BTA</v>
          </cell>
          <cell r="P7" t="str">
            <v>BTA change</v>
          </cell>
        </row>
        <row r="8">
          <cell r="L8" t="str">
            <v>RESOURCE_ID</v>
          </cell>
          <cell r="M8" t="str">
            <v>PCP_MNEMONIC</v>
          </cell>
          <cell r="N8" t="str">
            <v>Booked vol</v>
          </cell>
          <cell r="O8" t="str">
            <v>Average of BTA</v>
          </cell>
          <cell r="P8" t="str">
            <v>BTA Change</v>
          </cell>
        </row>
        <row r="9">
          <cell r="L9">
            <v>1180062</v>
          </cell>
          <cell r="M9" t="str">
            <v>HARRISM</v>
          </cell>
          <cell r="N9">
            <v>32</v>
          </cell>
          <cell r="O9">
            <v>11.0625</v>
          </cell>
          <cell r="P9">
            <v>1.2847222222222214</v>
          </cell>
        </row>
        <row r="10">
          <cell r="L10">
            <v>5042023</v>
          </cell>
          <cell r="M10" t="str">
            <v>MATSUMO</v>
          </cell>
          <cell r="N10">
            <v>22</v>
          </cell>
          <cell r="O10">
            <v>17</v>
          </cell>
          <cell r="P10">
            <v>2.3478260869565215</v>
          </cell>
        </row>
        <row r="11">
          <cell r="L11">
            <v>8272602</v>
          </cell>
          <cell r="M11" t="str">
            <v xml:space="preserve">MORIBE </v>
          </cell>
          <cell r="N11">
            <v>41</v>
          </cell>
          <cell r="O11">
            <v>12.878048780487806</v>
          </cell>
          <cell r="P11">
            <v>5.5447154471544726</v>
          </cell>
        </row>
        <row r="12">
          <cell r="L12" t="str">
            <v>NOV</v>
          </cell>
          <cell r="N12">
            <v>95</v>
          </cell>
          <cell r="O12">
            <v>13.221052631578948</v>
          </cell>
          <cell r="P12">
            <v>3.4229757085020243</v>
          </cell>
        </row>
        <row r="13">
          <cell r="L13">
            <v>1289428</v>
          </cell>
          <cell r="M13" t="str">
            <v xml:space="preserve">DAHMEN </v>
          </cell>
          <cell r="N13">
            <v>23</v>
          </cell>
          <cell r="O13">
            <v>12.086956521739131</v>
          </cell>
          <cell r="P13">
            <v>3.2583850931677016</v>
          </cell>
        </row>
        <row r="14">
          <cell r="L14">
            <v>2040491</v>
          </cell>
          <cell r="M14" t="str">
            <v>HIBBARD</v>
          </cell>
          <cell r="N14">
            <v>40</v>
          </cell>
          <cell r="O14">
            <v>8.2750000000000004</v>
          </cell>
          <cell r="P14">
            <v>-2.280555555555555</v>
          </cell>
        </row>
        <row r="15">
          <cell r="L15">
            <v>2426611</v>
          </cell>
          <cell r="M15" t="str">
            <v xml:space="preserve">COYNE  </v>
          </cell>
          <cell r="N15">
            <v>30</v>
          </cell>
          <cell r="O15">
            <v>13.733333333333333</v>
          </cell>
          <cell r="P15">
            <v>5.4208333333333325</v>
          </cell>
        </row>
        <row r="16">
          <cell r="L16">
            <v>3475992</v>
          </cell>
          <cell r="M16" t="str">
            <v>EKELUND</v>
          </cell>
          <cell r="N16">
            <v>15</v>
          </cell>
          <cell r="O16">
            <v>6.8666666666666663</v>
          </cell>
          <cell r="P16">
            <v>-2.1678160919540241</v>
          </cell>
        </row>
        <row r="17">
          <cell r="L17">
            <v>8446898</v>
          </cell>
          <cell r="M17" t="str">
            <v xml:space="preserve">HAUPT  </v>
          </cell>
          <cell r="N17">
            <v>25</v>
          </cell>
          <cell r="O17">
            <v>8.36</v>
          </cell>
          <cell r="P17">
            <v>3.5221621621621617</v>
          </cell>
        </row>
        <row r="18">
          <cell r="L18">
            <v>9313431</v>
          </cell>
          <cell r="M18" t="str">
            <v>HENSLEY</v>
          </cell>
          <cell r="N18">
            <v>43</v>
          </cell>
          <cell r="O18">
            <v>8.4418604651162799</v>
          </cell>
          <cell r="P18">
            <v>1.7751937984496129</v>
          </cell>
        </row>
        <row r="19">
          <cell r="L19" t="str">
            <v>pet</v>
          </cell>
          <cell r="N19">
            <v>176</v>
          </cell>
          <cell r="O19">
            <v>9.6363636363636367</v>
          </cell>
          <cell r="P19">
            <v>1.7007413187670704</v>
          </cell>
        </row>
        <row r="20">
          <cell r="L20">
            <v>720594</v>
          </cell>
          <cell r="M20" t="str">
            <v xml:space="preserve">PATEL  </v>
          </cell>
          <cell r="N20">
            <v>25</v>
          </cell>
          <cell r="O20">
            <v>12.44</v>
          </cell>
          <cell r="P20">
            <v>-6.0000000000000497E-2</v>
          </cell>
        </row>
        <row r="21">
          <cell r="L21">
            <v>1852796</v>
          </cell>
          <cell r="M21" t="str">
            <v xml:space="preserve">CHUNG  </v>
          </cell>
          <cell r="N21">
            <v>12</v>
          </cell>
          <cell r="O21">
            <v>7.833333333333333</v>
          </cell>
          <cell r="P21">
            <v>0.40476190476190421</v>
          </cell>
        </row>
        <row r="22">
          <cell r="L22">
            <v>2431256</v>
          </cell>
          <cell r="M22" t="str">
            <v>VONFRAN</v>
          </cell>
          <cell r="N22">
            <v>21</v>
          </cell>
          <cell r="O22">
            <v>9.4285714285714288</v>
          </cell>
          <cell r="P22">
            <v>2.7763975155279503</v>
          </cell>
        </row>
        <row r="23">
          <cell r="L23">
            <v>4194959</v>
          </cell>
          <cell r="M23" t="str">
            <v xml:space="preserve">WHITER </v>
          </cell>
          <cell r="N23">
            <v>21</v>
          </cell>
          <cell r="O23">
            <v>10.285714285714286</v>
          </cell>
          <cell r="P23">
            <v>0.51152073732719039</v>
          </cell>
        </row>
        <row r="24">
          <cell r="L24">
            <v>4227793</v>
          </cell>
          <cell r="M24" t="str">
            <v xml:space="preserve">DOWR   </v>
          </cell>
          <cell r="N24">
            <v>24</v>
          </cell>
          <cell r="O24">
            <v>10.458333333333334</v>
          </cell>
          <cell r="P24">
            <v>5.251436781609196</v>
          </cell>
        </row>
        <row r="25">
          <cell r="L25">
            <v>4443390</v>
          </cell>
          <cell r="M25" t="str">
            <v xml:space="preserve">KWOK   </v>
          </cell>
          <cell r="N25">
            <v>20</v>
          </cell>
          <cell r="O25">
            <v>13.9</v>
          </cell>
          <cell r="P25">
            <v>2.7076923076923087</v>
          </cell>
        </row>
        <row r="26">
          <cell r="L26">
            <v>6143505</v>
          </cell>
          <cell r="M26" t="str">
            <v xml:space="preserve">COHENS </v>
          </cell>
          <cell r="N26">
            <v>35</v>
          </cell>
          <cell r="O26">
            <v>10.142857142857142</v>
          </cell>
          <cell r="P26">
            <v>-2.5109890109890109</v>
          </cell>
        </row>
        <row r="27">
          <cell r="L27">
            <v>6284750</v>
          </cell>
          <cell r="M27" t="str">
            <v xml:space="preserve">TSAO   </v>
          </cell>
          <cell r="N27">
            <v>29</v>
          </cell>
          <cell r="O27">
            <v>6.5172413793103452</v>
          </cell>
          <cell r="P27">
            <v>-7.6970443349753683</v>
          </cell>
        </row>
        <row r="28">
          <cell r="L28">
            <v>7461373</v>
          </cell>
          <cell r="M28" t="str">
            <v xml:space="preserve">KATZ   </v>
          </cell>
          <cell r="N28">
            <v>27</v>
          </cell>
          <cell r="O28">
            <v>8.5555555555555554</v>
          </cell>
          <cell r="P28">
            <v>-3.8644444444444446</v>
          </cell>
        </row>
        <row r="29">
          <cell r="L29">
            <v>8119838</v>
          </cell>
          <cell r="M29" t="str">
            <v>FEEBACK</v>
          </cell>
          <cell r="N29">
            <v>21</v>
          </cell>
          <cell r="O29">
            <v>6.8095238095238093</v>
          </cell>
          <cell r="P29">
            <v>-2.5383022774327122</v>
          </cell>
        </row>
        <row r="30">
          <cell r="L30" t="str">
            <v>srf</v>
          </cell>
          <cell r="N30">
            <v>235</v>
          </cell>
          <cell r="O30">
            <v>9.6425531914893625</v>
          </cell>
          <cell r="P30">
            <v>-0.75320652582512437</v>
          </cell>
        </row>
        <row r="31">
          <cell r="L31" t="str">
            <v>total</v>
          </cell>
          <cell r="N31">
            <v>506</v>
          </cell>
          <cell r="O31">
            <v>10.312252964426877</v>
          </cell>
          <cell r="P31">
            <v>0.94128522249139301</v>
          </cell>
        </row>
      </sheetData>
      <sheetData sheetId="6">
        <row r="6">
          <cell r="T6" t="str">
            <v>Resource ID</v>
          </cell>
          <cell r="U6" t="str">
            <v>MED_PED_PCP</v>
          </cell>
          <cell r="V6" t="str">
            <v>ARM</v>
          </cell>
          <cell r="W6" t="str">
            <v>Total Demand</v>
          </cell>
          <cell r="X6" t="str">
            <v>Unique caller</v>
          </cell>
          <cell r="Y6" t="str">
            <v>Call Rate per member</v>
          </cell>
          <cell r="Z6" t="str">
            <v>% FCS Success</v>
          </cell>
          <cell r="AA6" t="str">
            <v>% PDA Success</v>
          </cell>
          <cell r="AE6">
            <v>1</v>
          </cell>
          <cell r="AF6">
            <v>2</v>
          </cell>
          <cell r="AG6">
            <v>3</v>
          </cell>
          <cell r="AH6">
            <v>4</v>
          </cell>
          <cell r="AI6">
            <v>5</v>
          </cell>
          <cell r="AJ6">
            <v>6</v>
          </cell>
          <cell r="AK6">
            <v>7</v>
          </cell>
          <cell r="AL6">
            <v>8</v>
          </cell>
        </row>
        <row r="7">
          <cell r="T7" t="str">
            <v>Resource ID</v>
          </cell>
          <cell r="U7" t="str">
            <v>MED_PED_PCP</v>
          </cell>
          <cell r="V7" t="str">
            <v>ARM</v>
          </cell>
          <cell r="W7" t="str">
            <v>Total</v>
          </cell>
          <cell r="X7" t="str">
            <v>Unique caller</v>
          </cell>
          <cell r="Y7" t="str">
            <v>Call rate per member</v>
          </cell>
          <cell r="Z7" t="str">
            <v>% FCS</v>
          </cell>
          <cell r="AA7" t="str">
            <v>% PDA</v>
          </cell>
          <cell r="AE7" t="str">
            <v>Resource ID</v>
          </cell>
          <cell r="AF7" t="str">
            <v xml:space="preserve">PCP_NAME           </v>
          </cell>
          <cell r="AG7" t="str">
            <v xml:space="preserve">VISALL  </v>
          </cell>
          <cell r="AH7" t="str">
            <v xml:space="preserve">PCT1ALL </v>
          </cell>
          <cell r="AI7" t="str">
            <v>PCT1BALL</v>
          </cell>
          <cell r="AJ7" t="str">
            <v xml:space="preserve">PCT2ALL </v>
          </cell>
          <cell r="AK7" t="str">
            <v xml:space="preserve">PCT3ALL </v>
          </cell>
          <cell r="AL7" t="str">
            <v xml:space="preserve">PCT4ALL </v>
          </cell>
        </row>
        <row r="8">
          <cell r="T8">
            <v>8119838</v>
          </cell>
          <cell r="U8" t="str">
            <v>A H FEEBACK-LEE M.D.</v>
          </cell>
          <cell r="V8">
            <v>20</v>
          </cell>
          <cell r="W8">
            <v>232</v>
          </cell>
          <cell r="X8">
            <v>172</v>
          </cell>
          <cell r="Y8">
            <v>1.3488372093023255</v>
          </cell>
          <cell r="Z8">
            <v>0.91379310344827591</v>
          </cell>
          <cell r="AA8">
            <v>0.80841121495327106</v>
          </cell>
          <cell r="AE8" t="str">
            <v xml:space="preserve">PCP_ID  </v>
          </cell>
          <cell r="AF8" t="str">
            <v xml:space="preserve">PCP_NAME           </v>
          </cell>
          <cell r="AG8" t="str">
            <v xml:space="preserve">VISALL  </v>
          </cell>
          <cell r="AH8" t="str">
            <v xml:space="preserve">PCT1ALL </v>
          </cell>
          <cell r="AI8" t="str">
            <v>PCT1BALL</v>
          </cell>
          <cell r="AJ8" t="str">
            <v xml:space="preserve">PCT2ALL </v>
          </cell>
          <cell r="AK8" t="str">
            <v xml:space="preserve">PCT3ALL </v>
          </cell>
          <cell r="AL8" t="str">
            <v xml:space="preserve">PCT4ALL </v>
          </cell>
        </row>
        <row r="9">
          <cell r="T9">
            <v>8446898</v>
          </cell>
          <cell r="U9" t="str">
            <v>A HAUPTMAN M.D.</v>
          </cell>
          <cell r="V9">
            <v>9</v>
          </cell>
          <cell r="W9">
            <v>226</v>
          </cell>
          <cell r="X9">
            <v>180</v>
          </cell>
          <cell r="Y9">
            <v>1.2555555555555555</v>
          </cell>
          <cell r="Z9">
            <v>0.96017699115044253</v>
          </cell>
          <cell r="AA9">
            <v>0.8571428571428571</v>
          </cell>
          <cell r="AE9">
            <v>1180062</v>
          </cell>
          <cell r="AF9" t="str">
            <v>HARRIS, MICHAEL I (</v>
          </cell>
          <cell r="AG9">
            <v>248</v>
          </cell>
          <cell r="AH9">
            <v>88</v>
          </cell>
          <cell r="AI9">
            <v>88</v>
          </cell>
          <cell r="AJ9">
            <v>11</v>
          </cell>
          <cell r="AK9">
            <v>1</v>
          </cell>
          <cell r="AL9">
            <v>0</v>
          </cell>
        </row>
        <row r="10">
          <cell r="T10">
            <v>3475992</v>
          </cell>
          <cell r="U10" t="str">
            <v>C A EKELUND M.D.</v>
          </cell>
          <cell r="V10">
            <v>4</v>
          </cell>
          <cell r="W10">
            <v>167</v>
          </cell>
          <cell r="X10">
            <v>139</v>
          </cell>
          <cell r="Y10">
            <v>1.2014388489208634</v>
          </cell>
          <cell r="Z10">
            <v>0.9760479041916168</v>
          </cell>
          <cell r="AA10">
            <v>0.88</v>
          </cell>
          <cell r="AE10">
            <v>5042023</v>
          </cell>
          <cell r="AF10" t="str">
            <v xml:space="preserve">MATSUMOTO, MICHAEL </v>
          </cell>
          <cell r="AG10">
            <v>210</v>
          </cell>
          <cell r="AH10">
            <v>72</v>
          </cell>
          <cell r="AI10">
            <v>69</v>
          </cell>
          <cell r="AJ10">
            <v>21</v>
          </cell>
          <cell r="AK10">
            <v>3</v>
          </cell>
          <cell r="AL10">
            <v>3</v>
          </cell>
        </row>
        <row r="11">
          <cell r="T11">
            <v>1852796</v>
          </cell>
          <cell r="U11" t="str">
            <v>C T CHUNG M.D.</v>
          </cell>
          <cell r="V11">
            <v>12</v>
          </cell>
          <cell r="W11">
            <v>227</v>
          </cell>
          <cell r="X11">
            <v>174</v>
          </cell>
          <cell r="Y11">
            <v>1.3045977011494252</v>
          </cell>
          <cell r="Z11">
            <v>0.94713656387665202</v>
          </cell>
          <cell r="AA11">
            <v>0.79326923076923073</v>
          </cell>
          <cell r="AE11">
            <v>8272602</v>
          </cell>
          <cell r="AF11" t="str">
            <v>MORIBE, DENNIS SHIG</v>
          </cell>
          <cell r="AG11">
            <v>353</v>
          </cell>
          <cell r="AH11">
            <v>92</v>
          </cell>
          <cell r="AI11">
            <v>89</v>
          </cell>
          <cell r="AJ11">
            <v>4</v>
          </cell>
          <cell r="AK11">
            <v>3</v>
          </cell>
          <cell r="AL11">
            <v>1</v>
          </cell>
        </row>
        <row r="12">
          <cell r="T12">
            <v>9313431</v>
          </cell>
          <cell r="U12" t="str">
            <v>D S HENSLEY M.D.</v>
          </cell>
          <cell r="V12">
            <v>8</v>
          </cell>
          <cell r="W12">
            <v>322</v>
          </cell>
          <cell r="X12">
            <v>257</v>
          </cell>
          <cell r="Y12">
            <v>1.2529182879377432</v>
          </cell>
          <cell r="Z12">
            <v>0.97515527950310554</v>
          </cell>
          <cell r="AA12">
            <v>0.89860139860139865</v>
          </cell>
          <cell r="AE12" t="str">
            <v xml:space="preserve">NOV     </v>
          </cell>
          <cell r="AF12" t="str">
            <v xml:space="preserve"> ALL PROVIDERS     </v>
          </cell>
          <cell r="AG12">
            <v>811</v>
          </cell>
          <cell r="AH12">
            <v>86</v>
          </cell>
          <cell r="AI12">
            <v>83</v>
          </cell>
          <cell r="AJ12">
            <v>11</v>
          </cell>
          <cell r="AK12">
            <v>2</v>
          </cell>
          <cell r="AL12">
            <v>1</v>
          </cell>
        </row>
        <row r="13">
          <cell r="T13">
            <v>8272602</v>
          </cell>
          <cell r="U13" t="str">
            <v>D S MORIBE M.D.</v>
          </cell>
          <cell r="V13">
            <v>12</v>
          </cell>
          <cell r="W13">
            <v>309</v>
          </cell>
          <cell r="X13">
            <v>249</v>
          </cell>
          <cell r="Y13">
            <v>1.2409638554216869</v>
          </cell>
          <cell r="Z13">
            <v>0.96116504854368934</v>
          </cell>
          <cell r="AA13">
            <v>0.87050359712230219</v>
          </cell>
          <cell r="AE13">
            <v>2426611</v>
          </cell>
          <cell r="AF13" t="str">
            <v xml:space="preserve">COYNE, JANET KELLY </v>
          </cell>
          <cell r="AG13">
            <v>245</v>
          </cell>
          <cell r="AH13">
            <v>80</v>
          </cell>
          <cell r="AI13">
            <v>78</v>
          </cell>
          <cell r="AJ13">
            <v>16</v>
          </cell>
          <cell r="AK13">
            <v>3</v>
          </cell>
          <cell r="AL13">
            <v>0</v>
          </cell>
        </row>
        <row r="14">
          <cell r="T14">
            <v>4443390</v>
          </cell>
          <cell r="U14" t="str">
            <v>G C KWOK M.D.</v>
          </cell>
          <cell r="V14">
            <v>12</v>
          </cell>
          <cell r="W14">
            <v>171</v>
          </cell>
          <cell r="X14">
            <v>132</v>
          </cell>
          <cell r="Y14">
            <v>1.2954545454545454</v>
          </cell>
          <cell r="Z14">
            <v>0.92982456140350878</v>
          </cell>
          <cell r="AA14">
            <v>0.80666666666666664</v>
          </cell>
          <cell r="AE14">
            <v>1289428</v>
          </cell>
          <cell r="AF14" t="str">
            <v>DAHMEN, JOHN JOSEPH</v>
          </cell>
          <cell r="AG14">
            <v>233</v>
          </cell>
          <cell r="AH14">
            <v>81</v>
          </cell>
          <cell r="AI14">
            <v>78</v>
          </cell>
          <cell r="AJ14">
            <v>12</v>
          </cell>
          <cell r="AK14">
            <v>3</v>
          </cell>
          <cell r="AL14">
            <v>4</v>
          </cell>
        </row>
        <row r="15">
          <cell r="T15">
            <v>1289428</v>
          </cell>
          <cell r="U15" t="str">
            <v>J J DAHMEN M.D.</v>
          </cell>
          <cell r="V15">
            <v>10</v>
          </cell>
          <cell r="W15">
            <v>223</v>
          </cell>
          <cell r="X15">
            <v>193</v>
          </cell>
          <cell r="Y15">
            <v>1.1554404145077721</v>
          </cell>
          <cell r="Z15">
            <v>0.95515695067264572</v>
          </cell>
          <cell r="AA15">
            <v>0.84693877551020413</v>
          </cell>
          <cell r="AE15">
            <v>3475992</v>
          </cell>
          <cell r="AF15" t="str">
            <v>EKELUND, CAROL A. (</v>
          </cell>
          <cell r="AG15">
            <v>218</v>
          </cell>
          <cell r="AH15">
            <v>94</v>
          </cell>
          <cell r="AI15">
            <v>91</v>
          </cell>
          <cell r="AJ15">
            <v>4</v>
          </cell>
          <cell r="AK15">
            <v>2</v>
          </cell>
          <cell r="AL15">
            <v>0</v>
          </cell>
        </row>
        <row r="16">
          <cell r="T16">
            <v>2426611</v>
          </cell>
          <cell r="U16" t="str">
            <v>J K COYNE M.D.</v>
          </cell>
          <cell r="V16">
            <v>8</v>
          </cell>
          <cell r="W16">
            <v>226</v>
          </cell>
          <cell r="X16">
            <v>181</v>
          </cell>
          <cell r="Y16">
            <v>1.2486187845303867</v>
          </cell>
          <cell r="Z16">
            <v>0.96460176991150437</v>
          </cell>
          <cell r="AA16">
            <v>0.85499999999999998</v>
          </cell>
          <cell r="AE16">
            <v>8446898</v>
          </cell>
          <cell r="AF16" t="str">
            <v>HAUPTMAN, ARI (M.D.</v>
          </cell>
          <cell r="AG16">
            <v>261</v>
          </cell>
          <cell r="AH16">
            <v>76</v>
          </cell>
          <cell r="AI16">
            <v>69</v>
          </cell>
          <cell r="AJ16">
            <v>16</v>
          </cell>
          <cell r="AK16">
            <v>7</v>
          </cell>
          <cell r="AL16">
            <v>2</v>
          </cell>
        </row>
        <row r="17">
          <cell r="T17">
            <v>2040491</v>
          </cell>
          <cell r="U17" t="str">
            <v>L H HIBBARD M.D.</v>
          </cell>
          <cell r="V17">
            <v>14</v>
          </cell>
          <cell r="W17">
            <v>289</v>
          </cell>
          <cell r="X17">
            <v>233</v>
          </cell>
          <cell r="Y17">
            <v>1.2403433476394849</v>
          </cell>
          <cell r="Z17">
            <v>0.95155709342560557</v>
          </cell>
          <cell r="AA17">
            <v>0.86434108527131781</v>
          </cell>
          <cell r="AE17">
            <v>9313431</v>
          </cell>
          <cell r="AF17" t="str">
            <v>HENSLEY, DONALD STE</v>
          </cell>
          <cell r="AG17">
            <v>349</v>
          </cell>
          <cell r="AH17">
            <v>89</v>
          </cell>
          <cell r="AI17">
            <v>84</v>
          </cell>
          <cell r="AJ17">
            <v>3</v>
          </cell>
          <cell r="AK17">
            <v>5</v>
          </cell>
          <cell r="AL17">
            <v>2</v>
          </cell>
        </row>
        <row r="18">
          <cell r="T18">
            <v>1180062</v>
          </cell>
          <cell r="U18" t="str">
            <v>M I HARRIS M.D.</v>
          </cell>
          <cell r="V18">
            <v>8</v>
          </cell>
          <cell r="W18">
            <v>218</v>
          </cell>
          <cell r="X18">
            <v>172</v>
          </cell>
          <cell r="Y18">
            <v>1.2674418604651163</v>
          </cell>
          <cell r="Z18">
            <v>0.96330275229357798</v>
          </cell>
          <cell r="AA18">
            <v>0.84042553191489366</v>
          </cell>
          <cell r="AE18">
            <v>2040491</v>
          </cell>
          <cell r="AF18" t="str">
            <v>HIBBARD, LINDSEY HO</v>
          </cell>
          <cell r="AG18">
            <v>339</v>
          </cell>
          <cell r="AH18">
            <v>84</v>
          </cell>
          <cell r="AI18">
            <v>75</v>
          </cell>
          <cell r="AJ18">
            <v>6</v>
          </cell>
          <cell r="AK18">
            <v>9</v>
          </cell>
          <cell r="AL18">
            <v>1</v>
          </cell>
        </row>
        <row r="19">
          <cell r="T19">
            <v>5042023</v>
          </cell>
          <cell r="U19" t="str">
            <v>M K MATSUMOTO M.D.</v>
          </cell>
          <cell r="V19">
            <v>19</v>
          </cell>
          <cell r="W19">
            <v>166</v>
          </cell>
          <cell r="X19">
            <v>134</v>
          </cell>
          <cell r="Y19">
            <v>1.2388059701492538</v>
          </cell>
          <cell r="Z19">
            <v>0.88554216867469882</v>
          </cell>
          <cell r="AA19">
            <v>0.79194630872483218</v>
          </cell>
          <cell r="AE19" t="str">
            <v xml:space="preserve">PET     </v>
          </cell>
          <cell r="AF19" t="str">
            <v xml:space="preserve"> ALL PROVIDERS     </v>
          </cell>
          <cell r="AG19">
            <v>1645</v>
          </cell>
          <cell r="AH19">
            <v>84</v>
          </cell>
          <cell r="AI19">
            <v>79</v>
          </cell>
          <cell r="AJ19">
            <v>9</v>
          </cell>
          <cell r="AK19">
            <v>5</v>
          </cell>
          <cell r="AL19">
            <v>2</v>
          </cell>
        </row>
        <row r="20">
          <cell r="T20">
            <v>720594</v>
          </cell>
          <cell r="U20" t="str">
            <v>M S PATEL D.O.</v>
          </cell>
          <cell r="V20">
            <v>20</v>
          </cell>
          <cell r="W20">
            <v>300</v>
          </cell>
          <cell r="X20">
            <v>226</v>
          </cell>
          <cell r="Y20">
            <v>1.3274336283185841</v>
          </cell>
          <cell r="Z20">
            <v>0.93333333333333335</v>
          </cell>
          <cell r="AA20">
            <v>0.80827067669172936</v>
          </cell>
          <cell r="AE20">
            <v>1852796</v>
          </cell>
          <cell r="AF20" t="str">
            <v xml:space="preserve">chung and white    </v>
          </cell>
          <cell r="AG20">
            <v>422</v>
          </cell>
          <cell r="AH20">
            <v>83</v>
          </cell>
          <cell r="AI20">
            <v>74</v>
          </cell>
          <cell r="AJ20">
            <v>4</v>
          </cell>
          <cell r="AK20">
            <v>9</v>
          </cell>
          <cell r="AL20">
            <v>4</v>
          </cell>
        </row>
        <row r="21">
          <cell r="T21">
            <v>6284750</v>
          </cell>
          <cell r="U21" t="str">
            <v>M TSAO M.D.</v>
          </cell>
          <cell r="V21">
            <v>12</v>
          </cell>
          <cell r="W21">
            <v>196</v>
          </cell>
          <cell r="X21">
            <v>148</v>
          </cell>
          <cell r="Y21">
            <v>1.3243243243243243</v>
          </cell>
          <cell r="Z21">
            <v>0.93877551020408168</v>
          </cell>
          <cell r="AA21">
            <v>0.81609195402298851</v>
          </cell>
          <cell r="AE21">
            <v>6143505</v>
          </cell>
          <cell r="AF21" t="str">
            <v xml:space="preserve">COHEN, SCOTT JASON </v>
          </cell>
          <cell r="AG21">
            <v>352</v>
          </cell>
          <cell r="AH21">
            <v>76</v>
          </cell>
          <cell r="AI21">
            <v>66</v>
          </cell>
          <cell r="AJ21">
            <v>12</v>
          </cell>
          <cell r="AK21">
            <v>10</v>
          </cell>
          <cell r="AL21">
            <v>2</v>
          </cell>
        </row>
        <row r="22">
          <cell r="T22">
            <v>2431256</v>
          </cell>
          <cell r="U22" t="str">
            <v>O A VON FRANQUE M.D.</v>
          </cell>
          <cell r="V22">
            <v>12</v>
          </cell>
          <cell r="W22">
            <v>144</v>
          </cell>
          <cell r="X22">
            <v>115</v>
          </cell>
          <cell r="Y22">
            <v>1.2521739130434784</v>
          </cell>
          <cell r="Z22">
            <v>0.91666666666666663</v>
          </cell>
          <cell r="AA22">
            <v>0.82926829268292679</v>
          </cell>
          <cell r="AE22">
            <v>4227793</v>
          </cell>
          <cell r="AF22" t="str">
            <v>DOW, RICHARD JAY (M</v>
          </cell>
          <cell r="AG22">
            <v>237</v>
          </cell>
          <cell r="AH22">
            <v>77</v>
          </cell>
          <cell r="AI22">
            <v>75</v>
          </cell>
          <cell r="AJ22">
            <v>19</v>
          </cell>
          <cell r="AK22">
            <v>2</v>
          </cell>
          <cell r="AL22">
            <v>2</v>
          </cell>
        </row>
        <row r="23">
          <cell r="T23">
            <v>7461373</v>
          </cell>
          <cell r="U23" t="str">
            <v>P H KATZ M.D.</v>
          </cell>
          <cell r="V23">
            <v>21</v>
          </cell>
          <cell r="W23">
            <v>324</v>
          </cell>
          <cell r="X23">
            <v>249</v>
          </cell>
          <cell r="Y23">
            <v>1.3012048192771084</v>
          </cell>
          <cell r="Z23">
            <v>0.93518518518518523</v>
          </cell>
          <cell r="AA23">
            <v>0.82474226804123707</v>
          </cell>
          <cell r="AE23">
            <v>8119838</v>
          </cell>
          <cell r="AF23" t="str">
            <v xml:space="preserve">Feeback and Tsao   </v>
          </cell>
          <cell r="AG23">
            <v>401</v>
          </cell>
          <cell r="AH23">
            <v>84</v>
          </cell>
          <cell r="AI23">
            <v>76</v>
          </cell>
          <cell r="AJ23">
            <v>8</v>
          </cell>
          <cell r="AK23">
            <v>7</v>
          </cell>
          <cell r="AL23">
            <v>1</v>
          </cell>
        </row>
        <row r="24">
          <cell r="T24">
            <v>4227793</v>
          </cell>
          <cell r="U24" t="str">
            <v>R J DOW M.D.</v>
          </cell>
          <cell r="V24">
            <v>15</v>
          </cell>
          <cell r="W24">
            <v>234</v>
          </cell>
          <cell r="X24">
            <v>191</v>
          </cell>
          <cell r="Y24">
            <v>1.2251308900523561</v>
          </cell>
          <cell r="Z24">
            <v>0.9358974358974359</v>
          </cell>
          <cell r="AA24">
            <v>0.84878048780487803</v>
          </cell>
          <cell r="AE24">
            <v>7461373</v>
          </cell>
          <cell r="AF24" t="str">
            <v>KATZ, PAUL HOWARD (</v>
          </cell>
          <cell r="AG24">
            <v>289</v>
          </cell>
          <cell r="AH24">
            <v>70</v>
          </cell>
          <cell r="AI24">
            <v>63</v>
          </cell>
          <cell r="AJ24">
            <v>20</v>
          </cell>
          <cell r="AK24">
            <v>7</v>
          </cell>
          <cell r="AL24">
            <v>2</v>
          </cell>
        </row>
        <row r="25">
          <cell r="T25">
            <v>4194959</v>
          </cell>
          <cell r="U25" t="str">
            <v>R L WHITE M.D.</v>
          </cell>
          <cell r="V25">
            <v>5</v>
          </cell>
          <cell r="W25">
            <v>174</v>
          </cell>
          <cell r="X25">
            <v>131</v>
          </cell>
          <cell r="Y25">
            <v>1.3282442748091603</v>
          </cell>
          <cell r="Z25">
            <v>0.97126436781609193</v>
          </cell>
          <cell r="AA25">
            <v>0.80272108843537415</v>
          </cell>
          <cell r="AE25">
            <v>720594</v>
          </cell>
          <cell r="AF25" t="str">
            <v>PATEL, MOLINA SHASH</v>
          </cell>
          <cell r="AG25">
            <v>222</v>
          </cell>
          <cell r="AH25">
            <v>68</v>
          </cell>
          <cell r="AI25">
            <v>62</v>
          </cell>
          <cell r="AJ25">
            <v>21</v>
          </cell>
          <cell r="AK25">
            <v>6</v>
          </cell>
          <cell r="AL25">
            <v>5</v>
          </cell>
        </row>
        <row r="26">
          <cell r="T26">
            <v>6143505</v>
          </cell>
          <cell r="U26" t="str">
            <v>S J COHEN M.D.</v>
          </cell>
          <cell r="V26">
            <v>25</v>
          </cell>
          <cell r="W26">
            <v>328</v>
          </cell>
          <cell r="X26">
            <v>261</v>
          </cell>
          <cell r="Y26">
            <v>1.2567049808429118</v>
          </cell>
          <cell r="Z26">
            <v>0.92378048780487809</v>
          </cell>
          <cell r="AA26">
            <v>0.82578397212543553</v>
          </cell>
          <cell r="AE26">
            <v>4443390</v>
          </cell>
          <cell r="AF26" t="str">
            <v>Vonfranq and Kwok P</v>
          </cell>
          <cell r="AG26">
            <v>319</v>
          </cell>
          <cell r="AH26">
            <v>79</v>
          </cell>
          <cell r="AI26">
            <v>69</v>
          </cell>
          <cell r="AJ26">
            <v>4</v>
          </cell>
          <cell r="AK26">
            <v>10</v>
          </cell>
          <cell r="AL26">
            <v>7</v>
          </cell>
        </row>
        <row r="27">
          <cell r="AE27" t="str">
            <v xml:space="preserve">SRF     </v>
          </cell>
          <cell r="AF27" t="str">
            <v xml:space="preserve"> ALL PROVIDERS     </v>
          </cell>
          <cell r="AG27">
            <v>2242</v>
          </cell>
          <cell r="AH27">
            <v>78</v>
          </cell>
          <cell r="AI27">
            <v>70</v>
          </cell>
          <cell r="AJ27">
            <v>11</v>
          </cell>
          <cell r="AK27">
            <v>8</v>
          </cell>
          <cell r="AL27">
            <v>3</v>
          </cell>
        </row>
      </sheetData>
      <sheetData sheetId="7">
        <row r="1">
          <cell r="A1" t="str">
            <v>MED_PED_PCP</v>
          </cell>
          <cell r="B1" t="str">
            <v>Resource ID</v>
          </cell>
        </row>
        <row r="2">
          <cell r="A2" t="str">
            <v>A H FEEBACK-LEE M.D.</v>
          </cell>
          <cell r="B2">
            <v>8119838</v>
          </cell>
        </row>
        <row r="3">
          <cell r="A3" t="str">
            <v>C A EKELUND M.D.</v>
          </cell>
          <cell r="B3">
            <v>3475992</v>
          </cell>
        </row>
        <row r="4">
          <cell r="A4" t="str">
            <v>C T CHUNG M.D.</v>
          </cell>
          <cell r="B4">
            <v>1852796</v>
          </cell>
        </row>
        <row r="5">
          <cell r="A5" t="str">
            <v>D S HENSLEY M.D.</v>
          </cell>
          <cell r="B5">
            <v>9313431</v>
          </cell>
        </row>
        <row r="6">
          <cell r="A6" t="str">
            <v>D S MORIBE M.D.</v>
          </cell>
          <cell r="B6">
            <v>8272602</v>
          </cell>
        </row>
        <row r="7">
          <cell r="A7" t="str">
            <v>G C KWOK M.D.</v>
          </cell>
          <cell r="B7">
            <v>4443390</v>
          </cell>
        </row>
        <row r="8">
          <cell r="A8" t="str">
            <v>J J DAHMEN M.D.</v>
          </cell>
          <cell r="B8">
            <v>1289428</v>
          </cell>
        </row>
        <row r="9">
          <cell r="A9" t="str">
            <v>J K COYNE M.D.</v>
          </cell>
          <cell r="B9">
            <v>2426611</v>
          </cell>
        </row>
        <row r="10">
          <cell r="A10" t="str">
            <v>L H HIBBARD M.D.</v>
          </cell>
          <cell r="B10">
            <v>2040491</v>
          </cell>
        </row>
        <row r="11">
          <cell r="A11" t="str">
            <v>M I HARRIS M.D.</v>
          </cell>
          <cell r="B11">
            <v>1180062</v>
          </cell>
        </row>
        <row r="12">
          <cell r="A12" t="str">
            <v>M K MATSUMOTO M.D.</v>
          </cell>
          <cell r="B12">
            <v>5042023</v>
          </cell>
        </row>
        <row r="13">
          <cell r="A13" t="str">
            <v>M S PATEL D.O.</v>
          </cell>
          <cell r="B13">
            <v>720594</v>
          </cell>
        </row>
        <row r="14">
          <cell r="A14" t="str">
            <v>M TSAO M.D.</v>
          </cell>
          <cell r="B14">
            <v>6284750</v>
          </cell>
        </row>
        <row r="15">
          <cell r="A15" t="str">
            <v>O A VON FRANQUE M.D.</v>
          </cell>
          <cell r="B15">
            <v>2431256</v>
          </cell>
        </row>
        <row r="16">
          <cell r="A16" t="str">
            <v>P H KATZ M.D.</v>
          </cell>
          <cell r="B16">
            <v>7461373</v>
          </cell>
        </row>
        <row r="17">
          <cell r="A17" t="str">
            <v>R J DOW M.D.</v>
          </cell>
          <cell r="B17">
            <v>4227793</v>
          </cell>
        </row>
        <row r="18">
          <cell r="A18" t="str">
            <v>R L WHITE M.D.</v>
          </cell>
          <cell r="B18">
            <v>4194959</v>
          </cell>
        </row>
        <row r="19">
          <cell r="A19" t="str">
            <v>S J COHEN M.D.</v>
          </cell>
          <cell r="B19">
            <v>6143505</v>
          </cell>
        </row>
        <row r="20">
          <cell r="A20" t="str">
            <v>A HAUPTMAN M.D.</v>
          </cell>
          <cell r="B20">
            <v>8446898</v>
          </cell>
        </row>
      </sheetData>
      <sheetData sheetId="8">
        <row r="3">
          <cell r="B3" t="str">
            <v xml:space="preserve">PROVNAME                                </v>
          </cell>
          <cell r="C3" t="str">
            <v>Resource ID</v>
          </cell>
          <cell r="D3" t="str">
            <v xml:space="preserve">fac_id  </v>
          </cell>
        </row>
        <row r="4">
          <cell r="B4" t="str">
            <v xml:space="preserve">Harris, Michael I, MD                   </v>
          </cell>
          <cell r="C4">
            <v>1180062</v>
          </cell>
          <cell r="D4" t="str">
            <v xml:space="preserve">NOV     </v>
          </cell>
        </row>
        <row r="5">
          <cell r="B5" t="str">
            <v xml:space="preserve">Matsumoto, Michael Ken, MD              </v>
          </cell>
          <cell r="C5">
            <v>5042023</v>
          </cell>
          <cell r="D5" t="str">
            <v xml:space="preserve">NOV     </v>
          </cell>
        </row>
        <row r="6">
          <cell r="B6" t="str">
            <v xml:space="preserve">Moribe, Dennis Shigeru, MD              </v>
          </cell>
          <cell r="C6">
            <v>8272602</v>
          </cell>
          <cell r="D6" t="str">
            <v xml:space="preserve">NOV     </v>
          </cell>
        </row>
        <row r="7">
          <cell r="B7" t="str">
            <v xml:space="preserve">Coyne, Janet Kelly, MD                  </v>
          </cell>
          <cell r="C7">
            <v>2426611</v>
          </cell>
          <cell r="D7" t="str">
            <v xml:space="preserve">PET     </v>
          </cell>
        </row>
        <row r="8">
          <cell r="B8" t="str">
            <v xml:space="preserve">Dahmen, John Joseph, MD                 </v>
          </cell>
          <cell r="C8">
            <v>1289428</v>
          </cell>
          <cell r="D8" t="str">
            <v xml:space="preserve">PET     </v>
          </cell>
        </row>
        <row r="9">
          <cell r="B9" t="str">
            <v xml:space="preserve">Ekelund, Carol A, MD                    </v>
          </cell>
          <cell r="C9">
            <v>3475992</v>
          </cell>
          <cell r="D9" t="str">
            <v xml:space="preserve">PET     </v>
          </cell>
        </row>
        <row r="10">
          <cell r="B10" t="str">
            <v xml:space="preserve">Hauptman, Ari, MD                       </v>
          </cell>
          <cell r="C10">
            <v>8446898</v>
          </cell>
          <cell r="D10" t="str">
            <v xml:space="preserve">PET     </v>
          </cell>
        </row>
        <row r="11">
          <cell r="B11" t="str">
            <v xml:space="preserve">Hensley, Donald Steve, MD               </v>
          </cell>
          <cell r="C11">
            <v>9313431</v>
          </cell>
          <cell r="D11" t="str">
            <v xml:space="preserve">PET     </v>
          </cell>
        </row>
        <row r="12">
          <cell r="B12" t="str">
            <v xml:space="preserve">Hibbard, Lindsey Howard yeats, MD       </v>
          </cell>
          <cell r="C12">
            <v>2040491</v>
          </cell>
          <cell r="D12" t="str">
            <v xml:space="preserve">PET     </v>
          </cell>
        </row>
        <row r="13">
          <cell r="B13" t="str">
            <v xml:space="preserve">Chung, Cindy Tsay, MD                   </v>
          </cell>
          <cell r="C13">
            <v>1852796</v>
          </cell>
          <cell r="D13" t="str">
            <v xml:space="preserve">SRF     </v>
          </cell>
        </row>
        <row r="14">
          <cell r="B14" t="str">
            <v xml:space="preserve">Cohen, Scott Jason, MD                  </v>
          </cell>
          <cell r="C14">
            <v>6143505</v>
          </cell>
          <cell r="D14" t="str">
            <v xml:space="preserve">SRF     </v>
          </cell>
        </row>
        <row r="15">
          <cell r="B15" t="str">
            <v xml:space="preserve">Dow, Richard Jay, MD                    </v>
          </cell>
          <cell r="C15">
            <v>4227793</v>
          </cell>
          <cell r="D15" t="str">
            <v xml:space="preserve">SRF     </v>
          </cell>
        </row>
        <row r="16">
          <cell r="B16" t="str">
            <v xml:space="preserve">Feeback-lee, Andrea Hope, MD            </v>
          </cell>
          <cell r="C16">
            <v>8119838</v>
          </cell>
          <cell r="D16" t="str">
            <v xml:space="preserve">SRF     </v>
          </cell>
        </row>
        <row r="17">
          <cell r="B17" t="str">
            <v xml:space="preserve">Katz, Paul Howard, MD                   </v>
          </cell>
          <cell r="C17">
            <v>7461373</v>
          </cell>
          <cell r="D17" t="str">
            <v xml:space="preserve">SRF     </v>
          </cell>
        </row>
        <row r="18">
          <cell r="B18" t="str">
            <v xml:space="preserve">Kwok, Grace Cheng, MD                   </v>
          </cell>
          <cell r="C18">
            <v>4443390</v>
          </cell>
          <cell r="D18" t="str">
            <v xml:space="preserve">SRF     </v>
          </cell>
        </row>
        <row r="19">
          <cell r="B19" t="str">
            <v xml:space="preserve">Patel, Molina Shashikant, DO            </v>
          </cell>
          <cell r="C19">
            <v>720594</v>
          </cell>
          <cell r="D19" t="str">
            <v xml:space="preserve">SRF     </v>
          </cell>
        </row>
        <row r="20">
          <cell r="B20" t="str">
            <v xml:space="preserve">Tsao, Michael, MD                       </v>
          </cell>
          <cell r="C20">
            <v>6284750</v>
          </cell>
          <cell r="D20" t="str">
            <v xml:space="preserve">SRF     </v>
          </cell>
        </row>
        <row r="21">
          <cell r="B21" t="str">
            <v xml:space="preserve">Von franque, Otto Andreas, MD           </v>
          </cell>
          <cell r="C21">
            <v>2431256</v>
          </cell>
          <cell r="D21" t="str">
            <v xml:space="preserve">SRF     </v>
          </cell>
        </row>
        <row r="22">
          <cell r="B22" t="str">
            <v xml:space="preserve">White, Rebecca Lynne, MD                </v>
          </cell>
          <cell r="C22">
            <v>4194959</v>
          </cell>
          <cell r="D22" t="str">
            <v xml:space="preserve">SRF     </v>
          </cell>
        </row>
      </sheetData>
      <sheetData sheetId="9">
        <row r="2">
          <cell r="B2" t="str">
            <v>NAME</v>
          </cell>
          <cell r="C2" t="str">
            <v>Resource ID</v>
          </cell>
        </row>
        <row r="3">
          <cell r="B3" t="str">
            <v>A H FEEBACK-LEE M.D.</v>
          </cell>
          <cell r="C3">
            <v>8119838</v>
          </cell>
        </row>
        <row r="4">
          <cell r="B4" t="str">
            <v>A HAUPTMAN M.D.</v>
          </cell>
          <cell r="C4">
            <v>8446898</v>
          </cell>
        </row>
        <row r="5">
          <cell r="B5" t="str">
            <v>C A EKELUND M.D.</v>
          </cell>
          <cell r="C5">
            <v>3475992</v>
          </cell>
        </row>
        <row r="6">
          <cell r="B6" t="str">
            <v>C T CHUNG M.D.</v>
          </cell>
          <cell r="C6">
            <v>1852796</v>
          </cell>
        </row>
        <row r="7">
          <cell r="B7" t="str">
            <v>D S HENSLEY M.D.</v>
          </cell>
          <cell r="C7">
            <v>9313431</v>
          </cell>
        </row>
        <row r="8">
          <cell r="B8" t="str">
            <v>D S MORIBE M.D.</v>
          </cell>
          <cell r="C8">
            <v>8272602</v>
          </cell>
        </row>
        <row r="9">
          <cell r="B9" t="str">
            <v>G C KWOK M.D.</v>
          </cell>
          <cell r="C9">
            <v>4443390</v>
          </cell>
        </row>
        <row r="10">
          <cell r="B10" t="str">
            <v>J J DAHMEN M.D.</v>
          </cell>
          <cell r="C10">
            <v>1289428</v>
          </cell>
        </row>
        <row r="11">
          <cell r="B11" t="str">
            <v>J K COYNE M.D.</v>
          </cell>
          <cell r="C11">
            <v>2426611</v>
          </cell>
        </row>
        <row r="12">
          <cell r="B12" t="str">
            <v>L H HIBBARD M.D.</v>
          </cell>
          <cell r="C12">
            <v>2040491</v>
          </cell>
        </row>
        <row r="13">
          <cell r="B13" t="str">
            <v>M I HARRIS M.D.</v>
          </cell>
          <cell r="C13">
            <v>1180062</v>
          </cell>
        </row>
        <row r="14">
          <cell r="B14" t="str">
            <v>M K MATSUMOTO M.D.</v>
          </cell>
          <cell r="C14">
            <v>5042023</v>
          </cell>
        </row>
        <row r="15">
          <cell r="B15" t="str">
            <v>M S PATEL D.O.</v>
          </cell>
          <cell r="C15">
            <v>720594</v>
          </cell>
        </row>
        <row r="16">
          <cell r="B16" t="str">
            <v>M TSAO M.D.</v>
          </cell>
          <cell r="C16">
            <v>6284750</v>
          </cell>
        </row>
        <row r="17">
          <cell r="B17" t="str">
            <v>O A VON FRANQUE M.D.</v>
          </cell>
          <cell r="C17">
            <v>2431256</v>
          </cell>
        </row>
        <row r="18">
          <cell r="B18" t="str">
            <v>P H KATZ M.D.</v>
          </cell>
          <cell r="C18">
            <v>7461373</v>
          </cell>
        </row>
        <row r="19">
          <cell r="B19" t="str">
            <v>R J DOW M.D.</v>
          </cell>
          <cell r="C19">
            <v>4227793</v>
          </cell>
        </row>
        <row r="20">
          <cell r="B20" t="str">
            <v>R L WHITE M.D.</v>
          </cell>
          <cell r="C20">
            <v>4194959</v>
          </cell>
        </row>
        <row r="21">
          <cell r="B21" t="str">
            <v>S J COHEN M.D.</v>
          </cell>
          <cell r="C21">
            <v>6143505</v>
          </cell>
        </row>
      </sheetData>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PSM"/>
      <sheetName val="MSG"/>
      <sheetName val="AVC"/>
      <sheetName val="APPT"/>
      <sheetName val="wc"/>
      <sheetName val="pda"/>
      <sheetName val="pdaaac"/>
      <sheetName val="sar07"/>
      <sheetName val="cal10"/>
      <sheetName val="msgda"/>
    </sheetNames>
    <sheetDataSet>
      <sheetData sheetId="0"/>
      <sheetData sheetId="1">
        <row r="7">
          <cell r="S7" t="str">
            <v>RESOURCE_ID</v>
          </cell>
          <cell r="T7" t="str">
            <v>PCP_MNEMONIC</v>
          </cell>
          <cell r="U7" t="str">
            <v>FAC</v>
          </cell>
          <cell r="V7" t="str">
            <v>LASTNAME</v>
          </cell>
          <cell r="W7" t="str">
            <v>FIRST_NAME</v>
          </cell>
          <cell r="X7" t="str">
            <v>PANEL_STATUS</v>
          </cell>
          <cell r="Y7" t="str">
            <v>APC_FTE</v>
          </cell>
          <cell r="Z7" t="str">
            <v>ADJ_TARGET</v>
          </cell>
          <cell r="AA7" t="str">
            <v>OVER_UNDER</v>
          </cell>
          <cell r="AB7" t="str">
            <v>MEMBER_COUNT</v>
          </cell>
          <cell r="AC7" t="str">
            <v>RISK_ADJUSTED_SIZE</v>
          </cell>
        </row>
        <row r="8">
          <cell r="S8" t="str">
            <v>RESOURCE_ID</v>
          </cell>
          <cell r="T8" t="str">
            <v>PCP_MNEMONIC</v>
          </cell>
          <cell r="U8" t="str">
            <v>FAC</v>
          </cell>
          <cell r="V8" t="str">
            <v>LASTNAME</v>
          </cell>
          <cell r="W8" t="str">
            <v>FIRST_NAME</v>
          </cell>
          <cell r="X8" t="str">
            <v>PANEL_STATUS</v>
          </cell>
          <cell r="Y8" t="str">
            <v>APC_FTE</v>
          </cell>
          <cell r="Z8" t="str">
            <v>ADJ_TARGET</v>
          </cell>
          <cell r="AA8" t="str">
            <v>OVER_UNDER</v>
          </cell>
          <cell r="AB8" t="str">
            <v>MEMBER_COUNT</v>
          </cell>
          <cell r="AC8" t="str">
            <v>RISK_ADJUSTED_SIZE</v>
          </cell>
        </row>
        <row r="9">
          <cell r="S9">
            <v>1180062</v>
          </cell>
          <cell r="T9" t="str">
            <v>HARRISM</v>
          </cell>
          <cell r="U9" t="str">
            <v>NOV</v>
          </cell>
          <cell r="V9" t="str">
            <v xml:space="preserve">HARRIS                        </v>
          </cell>
          <cell r="W9" t="str">
            <v xml:space="preserve">MICHAEL                       </v>
          </cell>
          <cell r="X9" t="str">
            <v>Open</v>
          </cell>
          <cell r="Y9">
            <v>0.7</v>
          </cell>
          <cell r="Z9">
            <v>1159</v>
          </cell>
          <cell r="AA9">
            <v>-20</v>
          </cell>
          <cell r="AB9">
            <v>1042</v>
          </cell>
          <cell r="AC9">
            <v>1063</v>
          </cell>
        </row>
        <row r="10">
          <cell r="S10">
            <v>5042023</v>
          </cell>
          <cell r="T10" t="str">
            <v>MATSUMO</v>
          </cell>
          <cell r="U10" t="str">
            <v>NOV</v>
          </cell>
          <cell r="V10" t="str">
            <v xml:space="preserve">MATSUMOTO                     </v>
          </cell>
          <cell r="W10" t="str">
            <v xml:space="preserve">MICHAEL                       </v>
          </cell>
          <cell r="X10" t="str">
            <v>Open</v>
          </cell>
          <cell r="Y10">
            <v>0.5</v>
          </cell>
          <cell r="Z10">
            <v>828</v>
          </cell>
          <cell r="AA10">
            <v>-20</v>
          </cell>
          <cell r="AB10">
            <v>857</v>
          </cell>
          <cell r="AC10">
            <v>791</v>
          </cell>
        </row>
        <row r="11">
          <cell r="S11">
            <v>8272602</v>
          </cell>
          <cell r="T11" t="str">
            <v xml:space="preserve">MORIBE </v>
          </cell>
          <cell r="U11" t="str">
            <v>NOV</v>
          </cell>
          <cell r="V11" t="str">
            <v xml:space="preserve">MORIBE                        </v>
          </cell>
          <cell r="W11" t="str">
            <v xml:space="preserve">DENNIS                        </v>
          </cell>
          <cell r="X11" t="str">
            <v>Open</v>
          </cell>
          <cell r="Y11">
            <v>0.9</v>
          </cell>
          <cell r="Z11">
            <v>1490</v>
          </cell>
          <cell r="AA11">
            <v>-20</v>
          </cell>
          <cell r="AB11">
            <v>1314</v>
          </cell>
          <cell r="AC11">
            <v>1209</v>
          </cell>
        </row>
        <row r="12">
          <cell r="S12">
            <v>164772</v>
          </cell>
          <cell r="T12" t="str">
            <v>SHAPIRN</v>
          </cell>
          <cell r="U12" t="str">
            <v>PET</v>
          </cell>
          <cell r="V12" t="str">
            <v xml:space="preserve">SHAPIRO                       </v>
          </cell>
          <cell r="W12" t="str">
            <v xml:space="preserve">NATALIA                       </v>
          </cell>
          <cell r="X12" t="str">
            <v>Closed</v>
          </cell>
          <cell r="Y12">
            <v>0</v>
          </cell>
          <cell r="Z12">
            <v>0</v>
          </cell>
          <cell r="AA12">
            <v>0</v>
          </cell>
          <cell r="AB12">
            <v>1810</v>
          </cell>
          <cell r="AC12">
            <v>1806</v>
          </cell>
        </row>
        <row r="13">
          <cell r="S13">
            <v>1289428</v>
          </cell>
          <cell r="T13" t="str">
            <v xml:space="preserve">DAHMEN </v>
          </cell>
          <cell r="U13" t="str">
            <v>PET</v>
          </cell>
          <cell r="V13" t="str">
            <v xml:space="preserve">DAHMEN                        </v>
          </cell>
          <cell r="W13" t="str">
            <v xml:space="preserve">JOHN                          </v>
          </cell>
          <cell r="X13" t="str">
            <v>Open</v>
          </cell>
          <cell r="Y13">
            <v>0.8</v>
          </cell>
          <cell r="Z13">
            <v>1325</v>
          </cell>
          <cell r="AA13">
            <v>-20</v>
          </cell>
          <cell r="AB13">
            <v>1337</v>
          </cell>
          <cell r="AC13">
            <v>1213</v>
          </cell>
        </row>
        <row r="14">
          <cell r="S14">
            <v>2040491</v>
          </cell>
          <cell r="T14" t="str">
            <v>HIBBARD</v>
          </cell>
          <cell r="U14" t="str">
            <v>PET</v>
          </cell>
          <cell r="V14" t="str">
            <v xml:space="preserve">HIBBARD                       </v>
          </cell>
          <cell r="W14" t="str">
            <v xml:space="preserve">LINDSEY                       </v>
          </cell>
          <cell r="X14" t="str">
            <v>Open</v>
          </cell>
          <cell r="Y14">
            <v>1</v>
          </cell>
          <cell r="Z14">
            <v>1656</v>
          </cell>
          <cell r="AA14">
            <v>-20</v>
          </cell>
          <cell r="AB14">
            <v>1416</v>
          </cell>
          <cell r="AC14">
            <v>1429</v>
          </cell>
        </row>
        <row r="15">
          <cell r="S15">
            <v>2097422</v>
          </cell>
          <cell r="T15" t="str">
            <v>NADLERJ</v>
          </cell>
          <cell r="U15" t="str">
            <v>PET</v>
          </cell>
          <cell r="V15" t="str">
            <v xml:space="preserve">NADLER                        </v>
          </cell>
          <cell r="W15" t="str">
            <v xml:space="preserve">JACK                          </v>
          </cell>
          <cell r="X15" t="str">
            <v>Open</v>
          </cell>
          <cell r="Y15">
            <v>0</v>
          </cell>
          <cell r="Z15">
            <v>0</v>
          </cell>
          <cell r="AA15">
            <v>0</v>
          </cell>
          <cell r="AB15">
            <v>1544</v>
          </cell>
          <cell r="AC15">
            <v>1575</v>
          </cell>
        </row>
        <row r="16">
          <cell r="S16">
            <v>2426611</v>
          </cell>
          <cell r="T16" t="str">
            <v xml:space="preserve">COYNE  </v>
          </cell>
          <cell r="U16" t="str">
            <v>PET</v>
          </cell>
          <cell r="V16" t="str">
            <v xml:space="preserve">COYNE                         </v>
          </cell>
          <cell r="W16" t="str">
            <v xml:space="preserve">JANET                         </v>
          </cell>
          <cell r="X16" t="str">
            <v>Open</v>
          </cell>
          <cell r="Y16">
            <v>0.78</v>
          </cell>
          <cell r="Z16">
            <v>1292</v>
          </cell>
          <cell r="AA16">
            <v>-20</v>
          </cell>
          <cell r="AB16">
            <v>1195</v>
          </cell>
          <cell r="AC16">
            <v>1134</v>
          </cell>
        </row>
        <row r="17">
          <cell r="S17">
            <v>3183912</v>
          </cell>
          <cell r="T17" t="str">
            <v>VELASQU</v>
          </cell>
          <cell r="U17" t="str">
            <v>PET</v>
          </cell>
          <cell r="V17" t="str">
            <v xml:space="preserve">VELASQUEZ                     </v>
          </cell>
          <cell r="W17" t="str">
            <v xml:space="preserve">LISA                          </v>
          </cell>
          <cell r="X17" t="str">
            <v>Open</v>
          </cell>
          <cell r="Y17">
            <v>0</v>
          </cell>
          <cell r="Z17">
            <v>0</v>
          </cell>
          <cell r="AA17">
            <v>0</v>
          </cell>
          <cell r="AB17">
            <v>1609</v>
          </cell>
          <cell r="AC17">
            <v>1575</v>
          </cell>
        </row>
        <row r="18">
          <cell r="S18">
            <v>3475992</v>
          </cell>
          <cell r="T18" t="str">
            <v>EKELUND</v>
          </cell>
          <cell r="U18" t="str">
            <v>PET</v>
          </cell>
          <cell r="V18" t="str">
            <v xml:space="preserve">EKELUND                       </v>
          </cell>
          <cell r="W18" t="str">
            <v xml:space="preserve">CAROL                         </v>
          </cell>
          <cell r="X18" t="str">
            <v>Open</v>
          </cell>
          <cell r="Y18">
            <v>0.78</v>
          </cell>
          <cell r="Z18">
            <v>1292</v>
          </cell>
          <cell r="AA18">
            <v>-20</v>
          </cell>
          <cell r="AB18">
            <v>1044</v>
          </cell>
          <cell r="AC18">
            <v>935</v>
          </cell>
        </row>
        <row r="19">
          <cell r="S19">
            <v>4308804</v>
          </cell>
          <cell r="T19" t="str">
            <v>KELLERK</v>
          </cell>
          <cell r="U19" t="str">
            <v>PET</v>
          </cell>
          <cell r="V19" t="str">
            <v xml:space="preserve">KELLER                        </v>
          </cell>
          <cell r="W19" t="str">
            <v xml:space="preserve">KIMBERLIE                     </v>
          </cell>
          <cell r="X19" t="str">
            <v>Open</v>
          </cell>
          <cell r="Y19">
            <v>0</v>
          </cell>
          <cell r="Z19">
            <v>0</v>
          </cell>
          <cell r="AA19">
            <v>0</v>
          </cell>
          <cell r="AB19">
            <v>1966</v>
          </cell>
          <cell r="AC19">
            <v>1958</v>
          </cell>
        </row>
        <row r="20">
          <cell r="S20">
            <v>4522138</v>
          </cell>
          <cell r="T20" t="str">
            <v xml:space="preserve">LEWISA </v>
          </cell>
          <cell r="U20" t="str">
            <v>PET</v>
          </cell>
          <cell r="V20" t="str">
            <v xml:space="preserve">LEWIS                         </v>
          </cell>
          <cell r="W20" t="str">
            <v xml:space="preserve">ANNA                          </v>
          </cell>
          <cell r="X20" t="str">
            <v>Open</v>
          </cell>
          <cell r="Y20">
            <v>0</v>
          </cell>
          <cell r="Z20">
            <v>0</v>
          </cell>
          <cell r="AA20">
            <v>0</v>
          </cell>
          <cell r="AB20">
            <v>1649</v>
          </cell>
          <cell r="AC20">
            <v>1710</v>
          </cell>
        </row>
        <row r="21">
          <cell r="S21">
            <v>4824631</v>
          </cell>
          <cell r="T21" t="str">
            <v>DEFISCH</v>
          </cell>
          <cell r="U21" t="str">
            <v>PET</v>
          </cell>
          <cell r="V21" t="str">
            <v xml:space="preserve">DEFISCHER                     </v>
          </cell>
          <cell r="W21" t="str">
            <v xml:space="preserve">IRINA                         </v>
          </cell>
          <cell r="X21" t="str">
            <v>Open</v>
          </cell>
          <cell r="Y21">
            <v>0</v>
          </cell>
          <cell r="Z21">
            <v>0</v>
          </cell>
          <cell r="AA21">
            <v>0</v>
          </cell>
          <cell r="AB21">
            <v>1460</v>
          </cell>
          <cell r="AC21">
            <v>1580</v>
          </cell>
        </row>
        <row r="22">
          <cell r="S22">
            <v>5206057</v>
          </cell>
          <cell r="T22" t="str">
            <v>CALANDR</v>
          </cell>
          <cell r="U22" t="str">
            <v>PET</v>
          </cell>
          <cell r="V22" t="str">
            <v xml:space="preserve">CALANDRELLA                   </v>
          </cell>
          <cell r="W22" t="str">
            <v xml:space="preserve">SEAN                          </v>
          </cell>
          <cell r="X22" t="str">
            <v>Open</v>
          </cell>
          <cell r="Y22">
            <v>0</v>
          </cell>
          <cell r="Z22">
            <v>0</v>
          </cell>
          <cell r="AA22">
            <v>0</v>
          </cell>
          <cell r="AB22">
            <v>1808</v>
          </cell>
          <cell r="AC22">
            <v>1577</v>
          </cell>
        </row>
        <row r="23">
          <cell r="S23">
            <v>6102825</v>
          </cell>
          <cell r="T23" t="str">
            <v>TRAVERS</v>
          </cell>
          <cell r="U23" t="str">
            <v>PET</v>
          </cell>
          <cell r="V23" t="str">
            <v xml:space="preserve">TRAVERSO                      </v>
          </cell>
          <cell r="W23" t="str">
            <v xml:space="preserve">MERCEDES                      </v>
          </cell>
          <cell r="X23" t="str">
            <v>Closed</v>
          </cell>
          <cell r="Y23">
            <v>0.9</v>
          </cell>
          <cell r="Z23">
            <v>1490</v>
          </cell>
          <cell r="AA23">
            <v>-20</v>
          </cell>
          <cell r="AB23">
            <v>1052</v>
          </cell>
          <cell r="AC23">
            <v>1118</v>
          </cell>
        </row>
        <row r="24">
          <cell r="S24">
            <v>8134964</v>
          </cell>
          <cell r="T24" t="str">
            <v xml:space="preserve">PYKE   </v>
          </cell>
          <cell r="U24" t="str">
            <v>PET</v>
          </cell>
          <cell r="V24" t="str">
            <v xml:space="preserve">PYKE                          </v>
          </cell>
          <cell r="W24" t="str">
            <v xml:space="preserve">STEVEN                        </v>
          </cell>
          <cell r="X24" t="str">
            <v>Open</v>
          </cell>
          <cell r="Y24">
            <v>0</v>
          </cell>
          <cell r="Z24">
            <v>0</v>
          </cell>
          <cell r="AA24">
            <v>0</v>
          </cell>
          <cell r="AB24">
            <v>2188</v>
          </cell>
          <cell r="AC24">
            <v>2089</v>
          </cell>
        </row>
        <row r="25">
          <cell r="S25">
            <v>8402830</v>
          </cell>
          <cell r="T25" t="str">
            <v xml:space="preserve">GROSS  </v>
          </cell>
          <cell r="U25" t="str">
            <v>PET</v>
          </cell>
          <cell r="V25" t="str">
            <v xml:space="preserve">GROSS                         </v>
          </cell>
          <cell r="W25" t="str">
            <v xml:space="preserve">SUSAN                         </v>
          </cell>
          <cell r="X25" t="str">
            <v>Closed</v>
          </cell>
          <cell r="Y25">
            <v>0</v>
          </cell>
          <cell r="Z25">
            <v>0</v>
          </cell>
          <cell r="AA25">
            <v>0</v>
          </cell>
          <cell r="AB25">
            <v>1278</v>
          </cell>
          <cell r="AC25">
            <v>1366</v>
          </cell>
        </row>
        <row r="26">
          <cell r="S26">
            <v>9313431</v>
          </cell>
          <cell r="T26" t="str">
            <v>HENSLEY</v>
          </cell>
          <cell r="U26" t="str">
            <v>PET</v>
          </cell>
          <cell r="V26" t="str">
            <v xml:space="preserve">HENSLEY                       </v>
          </cell>
          <cell r="W26" t="str">
            <v xml:space="preserve">DONALD                        </v>
          </cell>
          <cell r="X26" t="str">
            <v>Closed</v>
          </cell>
          <cell r="Y26">
            <v>1</v>
          </cell>
          <cell r="Z26">
            <v>1656</v>
          </cell>
          <cell r="AA26">
            <v>-20</v>
          </cell>
          <cell r="AB26">
            <v>1584</v>
          </cell>
          <cell r="AC26">
            <v>1489</v>
          </cell>
        </row>
        <row r="27">
          <cell r="S27">
            <v>720594</v>
          </cell>
          <cell r="T27" t="str">
            <v xml:space="preserve">PATEL  </v>
          </cell>
          <cell r="U27" t="str">
            <v>SRF</v>
          </cell>
          <cell r="V27" t="str">
            <v xml:space="preserve">PATEL                         </v>
          </cell>
          <cell r="W27" t="str">
            <v xml:space="preserve">MOLINA                        </v>
          </cell>
          <cell r="X27" t="str">
            <v>Closed</v>
          </cell>
          <cell r="Y27">
            <v>0.7</v>
          </cell>
          <cell r="Z27">
            <v>1159</v>
          </cell>
          <cell r="AA27">
            <v>-20</v>
          </cell>
          <cell r="AB27">
            <v>1200</v>
          </cell>
          <cell r="AC27">
            <v>1132</v>
          </cell>
        </row>
        <row r="28">
          <cell r="S28">
            <v>1852796</v>
          </cell>
          <cell r="T28" t="str">
            <v xml:space="preserve">CHUNG  </v>
          </cell>
          <cell r="U28" t="str">
            <v>SRF</v>
          </cell>
          <cell r="V28" t="str">
            <v xml:space="preserve">CHUNG                         </v>
          </cell>
          <cell r="W28" t="str">
            <v xml:space="preserve">CINDY                         </v>
          </cell>
          <cell r="X28" t="str">
            <v>Open</v>
          </cell>
          <cell r="Y28">
            <v>0.7</v>
          </cell>
          <cell r="Z28">
            <v>1159</v>
          </cell>
          <cell r="AA28">
            <v>-20</v>
          </cell>
          <cell r="AB28">
            <v>970</v>
          </cell>
          <cell r="AC28">
            <v>854</v>
          </cell>
        </row>
        <row r="29">
          <cell r="S29">
            <v>2431256</v>
          </cell>
          <cell r="T29" t="str">
            <v>VONFRAN</v>
          </cell>
          <cell r="U29" t="str">
            <v>SRF</v>
          </cell>
          <cell r="V29" t="str">
            <v xml:space="preserve">VON FRANQUE                   </v>
          </cell>
          <cell r="W29" t="str">
            <v xml:space="preserve">OTTO                          </v>
          </cell>
          <cell r="X29" t="str">
            <v>Open</v>
          </cell>
          <cell r="Y29">
            <v>0.5</v>
          </cell>
          <cell r="Z29">
            <v>828</v>
          </cell>
          <cell r="AA29">
            <v>-20</v>
          </cell>
          <cell r="AB29">
            <v>905</v>
          </cell>
          <cell r="AC29">
            <v>803</v>
          </cell>
        </row>
        <row r="30">
          <cell r="S30">
            <v>4227793</v>
          </cell>
          <cell r="T30" t="str">
            <v xml:space="preserve">DOWR   </v>
          </cell>
          <cell r="U30" t="str">
            <v>SRF</v>
          </cell>
          <cell r="V30" t="str">
            <v xml:space="preserve">DOW                           </v>
          </cell>
          <cell r="W30" t="str">
            <v xml:space="preserve">RICHARD                       </v>
          </cell>
          <cell r="X30" t="str">
            <v>Closed</v>
          </cell>
          <cell r="Y30">
            <v>0.78</v>
          </cell>
          <cell r="Z30">
            <v>1292</v>
          </cell>
          <cell r="AA30">
            <v>-20</v>
          </cell>
          <cell r="AB30">
            <v>1264</v>
          </cell>
          <cell r="AC30">
            <v>1276</v>
          </cell>
        </row>
        <row r="31">
          <cell r="S31">
            <v>4443390</v>
          </cell>
          <cell r="T31" t="str">
            <v xml:space="preserve">KWOK   </v>
          </cell>
          <cell r="U31" t="str">
            <v>SRF</v>
          </cell>
          <cell r="V31" t="str">
            <v xml:space="preserve">KWOK                          </v>
          </cell>
          <cell r="W31" t="str">
            <v xml:space="preserve">GRACE                         </v>
          </cell>
          <cell r="X31" t="str">
            <v>Open</v>
          </cell>
          <cell r="Y31">
            <v>0.45</v>
          </cell>
          <cell r="Z31">
            <v>745</v>
          </cell>
          <cell r="AA31">
            <v>-20</v>
          </cell>
          <cell r="AB31">
            <v>796</v>
          </cell>
          <cell r="AC31">
            <v>747</v>
          </cell>
        </row>
        <row r="32">
          <cell r="S32">
            <v>6143505</v>
          </cell>
          <cell r="T32" t="str">
            <v xml:space="preserve">COHENS </v>
          </cell>
          <cell r="U32" t="str">
            <v>SRF</v>
          </cell>
          <cell r="V32" t="str">
            <v xml:space="preserve">COHEN                         </v>
          </cell>
          <cell r="W32" t="str">
            <v xml:space="preserve">SCOTT                         </v>
          </cell>
          <cell r="X32" t="str">
            <v>Open</v>
          </cell>
          <cell r="Y32">
            <v>0.9</v>
          </cell>
          <cell r="Z32">
            <v>1490</v>
          </cell>
          <cell r="AA32">
            <v>-20</v>
          </cell>
          <cell r="AB32">
            <v>1383</v>
          </cell>
          <cell r="AC32">
            <v>1341</v>
          </cell>
        </row>
        <row r="33">
          <cell r="S33">
            <v>6284750</v>
          </cell>
          <cell r="T33" t="str">
            <v xml:space="preserve">TSAO   </v>
          </cell>
          <cell r="U33" t="str">
            <v>SRF</v>
          </cell>
          <cell r="V33" t="str">
            <v xml:space="preserve">TSAO                          </v>
          </cell>
          <cell r="W33" t="str">
            <v xml:space="preserve">MICHAEL                       </v>
          </cell>
          <cell r="X33" t="str">
            <v>Open</v>
          </cell>
          <cell r="Y33">
            <v>0.7</v>
          </cell>
          <cell r="Z33">
            <v>1159</v>
          </cell>
          <cell r="AA33">
            <v>-20</v>
          </cell>
          <cell r="AB33">
            <v>574</v>
          </cell>
          <cell r="AC33">
            <v>674</v>
          </cell>
        </row>
        <row r="34">
          <cell r="S34">
            <v>7461373</v>
          </cell>
          <cell r="T34" t="str">
            <v xml:space="preserve">KATZ   </v>
          </cell>
          <cell r="U34" t="str">
            <v>SRF</v>
          </cell>
          <cell r="V34" t="str">
            <v xml:space="preserve">KATZ                          </v>
          </cell>
          <cell r="W34" t="str">
            <v xml:space="preserve">PAUL                          </v>
          </cell>
          <cell r="X34" t="str">
            <v>Open</v>
          </cell>
          <cell r="Y34">
            <v>0.9</v>
          </cell>
          <cell r="Z34">
            <v>1490</v>
          </cell>
          <cell r="AA34">
            <v>-20</v>
          </cell>
          <cell r="AB34">
            <v>1491</v>
          </cell>
          <cell r="AC34">
            <v>1427</v>
          </cell>
        </row>
        <row r="35">
          <cell r="S35">
            <v>8119838</v>
          </cell>
          <cell r="T35" t="str">
            <v>FEEBACK</v>
          </cell>
          <cell r="U35" t="str">
            <v>SRF</v>
          </cell>
          <cell r="V35" t="str">
            <v xml:space="preserve">FEEBACK-LEE                   </v>
          </cell>
          <cell r="W35" t="str">
            <v xml:space="preserve">ANDREA                        </v>
          </cell>
          <cell r="X35" t="str">
            <v>Closed</v>
          </cell>
          <cell r="Y35">
            <v>0.57999999999999996</v>
          </cell>
          <cell r="Z35">
            <v>960</v>
          </cell>
          <cell r="AA35">
            <v>-20</v>
          </cell>
          <cell r="AB35">
            <v>991</v>
          </cell>
          <cell r="AC35">
            <v>979</v>
          </cell>
        </row>
        <row r="36">
          <cell r="S36">
            <v>9383023</v>
          </cell>
          <cell r="T36" t="str">
            <v>STENBAC</v>
          </cell>
          <cell r="U36" t="str">
            <v>SRF</v>
          </cell>
          <cell r="V36" t="str">
            <v xml:space="preserve">STENBACK                      </v>
          </cell>
          <cell r="W36" t="str">
            <v xml:space="preserve">AMY                           </v>
          </cell>
          <cell r="X36" t="str">
            <v>Open</v>
          </cell>
          <cell r="Y36">
            <v>0.6</v>
          </cell>
          <cell r="Z36">
            <v>994</v>
          </cell>
          <cell r="AA36">
            <v>-20</v>
          </cell>
          <cell r="AB36">
            <v>694</v>
          </cell>
          <cell r="AC36">
            <v>732</v>
          </cell>
        </row>
        <row r="38">
          <cell r="Y38">
            <v>14.169999999999998</v>
          </cell>
          <cell r="Z38">
            <v>23464</v>
          </cell>
          <cell r="AA38">
            <v>-380</v>
          </cell>
          <cell r="AB38">
            <v>36421</v>
          </cell>
          <cell r="AC38">
            <v>35582</v>
          </cell>
        </row>
      </sheetData>
      <sheetData sheetId="2">
        <row r="7">
          <cell r="M7" t="str">
            <v>Resource ID</v>
          </cell>
          <cell r="N7" t="str">
            <v>Provider</v>
          </cell>
          <cell r="O7" t="str">
            <v>Msgs Received</v>
          </cell>
          <cell r="P7" t="str">
            <v>Unique Users</v>
          </cell>
        </row>
        <row r="8">
          <cell r="M8" t="str">
            <v>Resource ID Received</v>
          </cell>
          <cell r="N8" t="str">
            <v>Provider</v>
          </cell>
          <cell r="O8" t="str">
            <v>Msgs Received</v>
          </cell>
          <cell r="P8" t="str">
            <v>Unique Users</v>
          </cell>
        </row>
        <row r="9">
          <cell r="M9">
            <v>1852796</v>
          </cell>
          <cell r="N9" t="str">
            <v>CHUNG, CINDY TSAY (M.D.)</v>
          </cell>
          <cell r="O9">
            <v>134</v>
          </cell>
          <cell r="P9">
            <v>74</v>
          </cell>
        </row>
        <row r="10">
          <cell r="M10">
            <v>6143505</v>
          </cell>
          <cell r="N10" t="str">
            <v>COHEN, SCOTT JASON (M.D.)</v>
          </cell>
          <cell r="O10">
            <v>192</v>
          </cell>
          <cell r="P10">
            <v>87</v>
          </cell>
        </row>
        <row r="11">
          <cell r="M11">
            <v>4227793</v>
          </cell>
          <cell r="N11" t="str">
            <v>DOW, RICHARD JAY (M.D.)</v>
          </cell>
          <cell r="O11">
            <v>352</v>
          </cell>
          <cell r="P11">
            <v>144</v>
          </cell>
        </row>
        <row r="12">
          <cell r="M12">
            <v>8119838</v>
          </cell>
          <cell r="N12" t="str">
            <v>FEEBACK-LEE, ANDREA HOPE (M.D.)</v>
          </cell>
          <cell r="O12">
            <v>90</v>
          </cell>
          <cell r="P12">
            <v>53</v>
          </cell>
        </row>
        <row r="13">
          <cell r="M13">
            <v>7461373</v>
          </cell>
          <cell r="N13" t="str">
            <v>KATZ, PAUL HOWARD (M.D.)</v>
          </cell>
          <cell r="O13">
            <v>302</v>
          </cell>
          <cell r="P13">
            <v>118</v>
          </cell>
        </row>
        <row r="14">
          <cell r="M14">
            <v>4443390</v>
          </cell>
          <cell r="N14" t="str">
            <v>KWOK, GRACE CHENG (M.D.)</v>
          </cell>
          <cell r="O14">
            <v>100</v>
          </cell>
          <cell r="P14">
            <v>49</v>
          </cell>
        </row>
        <row r="15">
          <cell r="M15">
            <v>720594</v>
          </cell>
          <cell r="N15" t="str">
            <v>PATEL, MOLINA SHASHIKANT (D.O.)</v>
          </cell>
          <cell r="O15">
            <v>111</v>
          </cell>
          <cell r="P15">
            <v>62</v>
          </cell>
        </row>
        <row r="16">
          <cell r="M16">
            <v>9383023</v>
          </cell>
          <cell r="N16" t="str">
            <v>STENBACK, AMY (M.D.)</v>
          </cell>
          <cell r="O16">
            <v>56</v>
          </cell>
          <cell r="P16">
            <v>36</v>
          </cell>
        </row>
        <row r="17">
          <cell r="M17">
            <v>6284750</v>
          </cell>
          <cell r="N17" t="str">
            <v>TSAO, MICHAEL (M.D.)</v>
          </cell>
          <cell r="O17">
            <v>49</v>
          </cell>
          <cell r="P17">
            <v>27</v>
          </cell>
        </row>
        <row r="18">
          <cell r="M18">
            <v>2431256</v>
          </cell>
          <cell r="N18" t="str">
            <v>VON FRANQUE, OTTO A. (M.D.)</v>
          </cell>
          <cell r="O18">
            <v>85</v>
          </cell>
          <cell r="P18">
            <v>43</v>
          </cell>
        </row>
        <row r="19">
          <cell r="M19">
            <v>1180062</v>
          </cell>
          <cell r="N19" t="str">
            <v>HARRIS, MICHAEL I (M.D.)</v>
          </cell>
          <cell r="O19">
            <v>149</v>
          </cell>
          <cell r="P19">
            <v>78</v>
          </cell>
        </row>
        <row r="20">
          <cell r="M20">
            <v>5042023</v>
          </cell>
          <cell r="N20" t="str">
            <v>MATSUMOTO, MICHAEL KEN (M.D.)</v>
          </cell>
          <cell r="O20">
            <v>96</v>
          </cell>
          <cell r="P20">
            <v>47</v>
          </cell>
        </row>
        <row r="21">
          <cell r="M21">
            <v>8272602</v>
          </cell>
          <cell r="N21" t="str">
            <v>MORIBE, DENNIS SHIGERU (M.D.)</v>
          </cell>
          <cell r="O21">
            <v>105</v>
          </cell>
          <cell r="P21">
            <v>52</v>
          </cell>
        </row>
        <row r="22">
          <cell r="M22">
            <v>2426611</v>
          </cell>
          <cell r="N22" t="str">
            <v>COYNE, JANET KELLY (M.D.)</v>
          </cell>
          <cell r="O22">
            <v>185</v>
          </cell>
          <cell r="P22">
            <v>88</v>
          </cell>
        </row>
        <row r="23">
          <cell r="M23">
            <v>1289428</v>
          </cell>
          <cell r="N23" t="str">
            <v>DAHMEN, JOHN JOSEPH (M.D.)</v>
          </cell>
          <cell r="O23">
            <v>121</v>
          </cell>
          <cell r="P23">
            <v>65</v>
          </cell>
        </row>
        <row r="24">
          <cell r="M24">
            <v>3475992</v>
          </cell>
          <cell r="N24" t="str">
            <v>EKELUND, CAROL A. (M.D.)</v>
          </cell>
          <cell r="O24">
            <v>91</v>
          </cell>
          <cell r="P24">
            <v>43</v>
          </cell>
        </row>
        <row r="25">
          <cell r="M25">
            <v>9313431</v>
          </cell>
          <cell r="N25" t="str">
            <v>HENSLEY, DONALD STEVE (M.D.)</v>
          </cell>
          <cell r="O25">
            <v>285</v>
          </cell>
          <cell r="P25">
            <v>130</v>
          </cell>
        </row>
        <row r="26">
          <cell r="M26">
            <v>2040491</v>
          </cell>
          <cell r="N26" t="str">
            <v>HIBBARD, LINDSEY HOWARD YEATS (M.D.)</v>
          </cell>
          <cell r="O26">
            <v>249</v>
          </cell>
          <cell r="P26">
            <v>114</v>
          </cell>
        </row>
        <row r="27">
          <cell r="M27">
            <v>6102825</v>
          </cell>
          <cell r="N27" t="str">
            <v>TRAVERSO, MERCEDES DEL CARMEN (D.O.)</v>
          </cell>
          <cell r="O27">
            <v>99</v>
          </cell>
          <cell r="P27">
            <v>48</v>
          </cell>
        </row>
        <row r="29">
          <cell r="M29">
            <v>0</v>
          </cell>
          <cell r="N29">
            <v>0</v>
          </cell>
          <cell r="O29">
            <v>0</v>
          </cell>
          <cell r="P29">
            <v>0</v>
          </cell>
        </row>
        <row r="30">
          <cell r="O30">
            <v>2851</v>
          </cell>
          <cell r="P30">
            <v>1358</v>
          </cell>
        </row>
      </sheetData>
      <sheetData sheetId="3">
        <row r="6">
          <cell r="K6" t="str">
            <v>RESOURCE_ID</v>
          </cell>
          <cell r="L6" t="str">
            <v>Provider</v>
          </cell>
          <cell r="M6" t="str">
            <v>Number of Eligible Visits Requiring a Contact</v>
          </cell>
          <cell r="N6" t="str">
            <v>Sum of After Visit Contact w/in 4 Business Days</v>
          </cell>
          <cell r="O6" t="str">
            <v>Percent of Visits with a Contact Within 4 Business Days</v>
          </cell>
        </row>
        <row r="7">
          <cell r="K7" t="str">
            <v>RESOURCE_ID</v>
          </cell>
          <cell r="L7" t="str">
            <v>Provider</v>
          </cell>
          <cell r="M7" t="str">
            <v>Number of Eligible Visits Requiring a Contact</v>
          </cell>
          <cell r="N7" t="str">
            <v>Sum of After Visit Contact w/in 4 Business Days</v>
          </cell>
          <cell r="O7" t="str">
            <v>Percent of Visits with a Contact Within 4 Business Days</v>
          </cell>
        </row>
        <row r="8">
          <cell r="K8" t="str">
            <v>Resource ID</v>
          </cell>
          <cell r="L8" t="str">
            <v>Provider</v>
          </cell>
          <cell r="M8" t="str">
            <v>Number of Eligible Visits Requiring a Contact</v>
          </cell>
          <cell r="N8" t="str">
            <v>Sum of After Visit Contact w/in 4 Business Days</v>
          </cell>
          <cell r="O8" t="str">
            <v>Percent of Visits with a Contact Within 4 Business Days</v>
          </cell>
        </row>
        <row r="9">
          <cell r="K9">
            <v>5042023</v>
          </cell>
          <cell r="L9" t="str">
            <v>MATSUMOTO, MICHAEL KEN (M.D.)</v>
          </cell>
          <cell r="M9">
            <v>2</v>
          </cell>
          <cell r="N9">
            <v>1</v>
          </cell>
          <cell r="O9">
            <v>0.5</v>
          </cell>
        </row>
        <row r="10">
          <cell r="K10">
            <v>8272602</v>
          </cell>
          <cell r="L10" t="str">
            <v>MORIBE, DENNIS SHIGERU (M.D.)</v>
          </cell>
          <cell r="M10">
            <v>3</v>
          </cell>
          <cell r="N10">
            <v>0</v>
          </cell>
          <cell r="O10">
            <v>0</v>
          </cell>
        </row>
        <row r="11">
          <cell r="K11">
            <v>0</v>
          </cell>
          <cell r="L11">
            <v>0</v>
          </cell>
          <cell r="M11">
            <v>5</v>
          </cell>
          <cell r="N11">
            <v>1</v>
          </cell>
          <cell r="O11">
            <v>0.2</v>
          </cell>
        </row>
        <row r="12">
          <cell r="K12">
            <v>2426611</v>
          </cell>
          <cell r="L12" t="str">
            <v>COYNE, JANET KELLY (M.D.)</v>
          </cell>
          <cell r="M12">
            <v>1</v>
          </cell>
          <cell r="N12">
            <v>1</v>
          </cell>
          <cell r="O12">
            <v>1</v>
          </cell>
        </row>
        <row r="13">
          <cell r="K13">
            <v>1289428</v>
          </cell>
          <cell r="L13" t="str">
            <v>DAHMEN, JOHN JOSEPH (M.D.)</v>
          </cell>
          <cell r="M13">
            <v>1</v>
          </cell>
          <cell r="N13">
            <v>1</v>
          </cell>
          <cell r="O13">
            <v>1</v>
          </cell>
        </row>
        <row r="14">
          <cell r="K14">
            <v>3475992</v>
          </cell>
          <cell r="L14" t="str">
            <v>EKELUND, CAROL A. (M.D.)</v>
          </cell>
          <cell r="M14">
            <v>4</v>
          </cell>
          <cell r="N14">
            <v>4</v>
          </cell>
          <cell r="O14">
            <v>1</v>
          </cell>
        </row>
        <row r="15">
          <cell r="K15">
            <v>9313431</v>
          </cell>
          <cell r="L15" t="str">
            <v>HENSLEY, DONALD STEVE (M.D.)</v>
          </cell>
          <cell r="M15">
            <v>9</v>
          </cell>
          <cell r="N15">
            <v>9</v>
          </cell>
          <cell r="O15">
            <v>1</v>
          </cell>
        </row>
        <row r="16">
          <cell r="K16">
            <v>2040491</v>
          </cell>
          <cell r="L16" t="str">
            <v>HIBBARD, LINDSEY HOWARD YEATS (M.D.)</v>
          </cell>
          <cell r="M16">
            <v>5</v>
          </cell>
          <cell r="N16">
            <v>5</v>
          </cell>
          <cell r="O16">
            <v>1</v>
          </cell>
        </row>
        <row r="17">
          <cell r="K17">
            <v>6102825</v>
          </cell>
          <cell r="L17" t="str">
            <v>TRAVERSO, MERCEDES DEL CARMEN (D.O.)</v>
          </cell>
          <cell r="M17">
            <v>5</v>
          </cell>
          <cell r="N17">
            <v>5</v>
          </cell>
          <cell r="O17">
            <v>1</v>
          </cell>
        </row>
        <row r="18">
          <cell r="K18">
            <v>0</v>
          </cell>
          <cell r="L18">
            <v>0</v>
          </cell>
          <cell r="M18">
            <v>25</v>
          </cell>
          <cell r="N18">
            <v>25</v>
          </cell>
          <cell r="O18">
            <v>1</v>
          </cell>
        </row>
        <row r="19">
          <cell r="K19">
            <v>1852796</v>
          </cell>
          <cell r="L19" t="str">
            <v>CHUNG, CINDY TSAY (M.D.)</v>
          </cell>
          <cell r="M19">
            <v>13</v>
          </cell>
          <cell r="N19">
            <v>12</v>
          </cell>
          <cell r="O19">
            <v>0.92307692307692313</v>
          </cell>
        </row>
        <row r="20">
          <cell r="K20">
            <v>6143505</v>
          </cell>
          <cell r="L20" t="str">
            <v>COHEN, SCOTT JASON (M.D.)</v>
          </cell>
          <cell r="M20">
            <v>2</v>
          </cell>
          <cell r="N20">
            <v>2</v>
          </cell>
          <cell r="O20">
            <v>1</v>
          </cell>
        </row>
        <row r="21">
          <cell r="K21">
            <v>4227793</v>
          </cell>
          <cell r="L21" t="str">
            <v>DOW, RICHARD JAY (M.D.)</v>
          </cell>
          <cell r="M21">
            <v>3</v>
          </cell>
          <cell r="N21">
            <v>2</v>
          </cell>
          <cell r="O21">
            <v>0.66666666666666663</v>
          </cell>
        </row>
        <row r="22">
          <cell r="K22">
            <v>8119838</v>
          </cell>
          <cell r="L22" t="str">
            <v>FEEBACK-LEE, ANDREA HOPE (M.D.)</v>
          </cell>
          <cell r="M22">
            <v>6</v>
          </cell>
          <cell r="N22">
            <v>2</v>
          </cell>
          <cell r="O22">
            <v>0.33333333333333331</v>
          </cell>
        </row>
        <row r="23">
          <cell r="K23">
            <v>7461373</v>
          </cell>
          <cell r="L23" t="str">
            <v>KATZ, PAUL HOWARD (M.D.)</v>
          </cell>
          <cell r="M23">
            <v>4</v>
          </cell>
          <cell r="N23">
            <v>4</v>
          </cell>
          <cell r="O23">
            <v>1</v>
          </cell>
        </row>
        <row r="24">
          <cell r="K24">
            <v>4443390</v>
          </cell>
          <cell r="L24" t="str">
            <v>KWOK, GRACE CHENG (M.D.)</v>
          </cell>
          <cell r="M24">
            <v>5</v>
          </cell>
          <cell r="N24">
            <v>5</v>
          </cell>
          <cell r="O24">
            <v>1</v>
          </cell>
        </row>
        <row r="25">
          <cell r="K25">
            <v>720594</v>
          </cell>
          <cell r="L25" t="str">
            <v>PATEL, MOLINA SHASHIKANT (D.O.)</v>
          </cell>
          <cell r="M25">
            <v>6</v>
          </cell>
          <cell r="N25">
            <v>4</v>
          </cell>
          <cell r="O25">
            <v>0.66666666666666663</v>
          </cell>
        </row>
        <row r="26">
          <cell r="K26">
            <v>9383023</v>
          </cell>
          <cell r="L26" t="str">
            <v>STENBACK, AMY (M.D.)</v>
          </cell>
          <cell r="M26">
            <v>1</v>
          </cell>
          <cell r="N26">
            <v>1</v>
          </cell>
          <cell r="O26">
            <v>1</v>
          </cell>
        </row>
        <row r="27">
          <cell r="K27">
            <v>6284750</v>
          </cell>
          <cell r="L27" t="str">
            <v>TSAO, MICHAEL (M.D.)</v>
          </cell>
          <cell r="M27">
            <v>3</v>
          </cell>
          <cell r="N27">
            <v>3</v>
          </cell>
          <cell r="O27">
            <v>1</v>
          </cell>
        </row>
        <row r="28">
          <cell r="K28">
            <v>2431256</v>
          </cell>
          <cell r="L28" t="str">
            <v>VON FRANQUE, OTTO A. (M.D.)</v>
          </cell>
          <cell r="M28">
            <v>3</v>
          </cell>
          <cell r="N28">
            <v>3</v>
          </cell>
          <cell r="O28">
            <v>1</v>
          </cell>
        </row>
        <row r="29">
          <cell r="K29">
            <v>0</v>
          </cell>
          <cell r="L29">
            <v>0</v>
          </cell>
          <cell r="M29">
            <v>46</v>
          </cell>
          <cell r="N29">
            <v>38</v>
          </cell>
          <cell r="O29">
            <v>0.82608695652173914</v>
          </cell>
        </row>
      </sheetData>
      <sheetData sheetId="4">
        <row r="7">
          <cell r="O7" t="str">
            <v>Resource ID</v>
          </cell>
          <cell r="P7" t="str">
            <v xml:space="preserve">PROVNAME                                </v>
          </cell>
          <cell r="Q7" t="str">
            <v>% walkin</v>
          </cell>
          <cell r="R7" t="str">
            <v xml:space="preserve">ftkapct </v>
          </cell>
          <cell r="S7" t="str">
            <v xml:space="preserve">unbkpct </v>
          </cell>
          <cell r="T7" t="str">
            <v xml:space="preserve">netlpct </v>
          </cell>
          <cell r="U7" t="str">
            <v xml:space="preserve">visits  </v>
          </cell>
          <cell r="W7" t="str">
            <v>Resource ID</v>
          </cell>
          <cell r="X7" t="str">
            <v>NAME</v>
          </cell>
          <cell r="Y7" t="str">
            <v>DOV/</v>
          </cell>
          <cell r="Z7" t="str">
            <v>netloss</v>
          </cell>
        </row>
        <row r="8">
          <cell r="O8">
            <v>0</v>
          </cell>
          <cell r="P8" t="str">
            <v xml:space="preserve">PROVNAME                                </v>
          </cell>
          <cell r="Q8" t="str">
            <v>% walkin</v>
          </cell>
          <cell r="R8" t="str">
            <v xml:space="preserve">ftkapct </v>
          </cell>
          <cell r="S8" t="str">
            <v xml:space="preserve">unbkpct </v>
          </cell>
          <cell r="T8" t="str">
            <v xml:space="preserve">netlpct </v>
          </cell>
          <cell r="U8" t="str">
            <v xml:space="preserve">visits  </v>
          </cell>
          <cell r="W8" t="str">
            <v>Resource ID</v>
          </cell>
          <cell r="X8" t="str">
            <v>NAME</v>
          </cell>
          <cell r="Y8" t="str">
            <v>DOV/</v>
          </cell>
          <cell r="Z8" t="str">
            <v>LOSS</v>
          </cell>
        </row>
        <row r="9">
          <cell r="O9">
            <v>1852796</v>
          </cell>
          <cell r="P9" t="str">
            <v xml:space="preserve">Chung, Cindy Tsay, MD                   </v>
          </cell>
          <cell r="Q9">
            <v>0</v>
          </cell>
          <cell r="R9">
            <v>0.06</v>
          </cell>
          <cell r="S9">
            <v>0.25</v>
          </cell>
          <cell r="T9">
            <v>0.3</v>
          </cell>
          <cell r="U9">
            <v>185</v>
          </cell>
          <cell r="W9">
            <v>8119838</v>
          </cell>
          <cell r="X9" t="str">
            <v>A H FEEBACK-LEE M.D.</v>
          </cell>
          <cell r="Y9">
            <v>8.4</v>
          </cell>
          <cell r="Z9">
            <v>0.31090000000000001</v>
          </cell>
        </row>
        <row r="10">
          <cell r="O10">
            <v>6143505</v>
          </cell>
          <cell r="P10" t="str">
            <v xml:space="preserve">Cohen, Scott Jason, MD                  </v>
          </cell>
          <cell r="Q10">
            <v>1.4005602240896359E-2</v>
          </cell>
          <cell r="R10">
            <v>7.0000000000000007E-2</v>
          </cell>
          <cell r="S10">
            <v>0.19</v>
          </cell>
          <cell r="T10">
            <v>0.24</v>
          </cell>
          <cell r="U10">
            <v>357</v>
          </cell>
          <cell r="W10">
            <v>9383023</v>
          </cell>
          <cell r="X10" t="str">
            <v>A STENBACK M.D.</v>
          </cell>
          <cell r="Y10">
            <v>8.3000000000000007</v>
          </cell>
          <cell r="Z10">
            <v>0.31830000000000003</v>
          </cell>
        </row>
        <row r="11">
          <cell r="O11">
            <v>2426611</v>
          </cell>
          <cell r="P11" t="str">
            <v xml:space="preserve">Coyne, Janet Kelly, MD                  </v>
          </cell>
          <cell r="Q11">
            <v>1.7937219730941704E-2</v>
          </cell>
          <cell r="R11">
            <v>0.06</v>
          </cell>
          <cell r="S11">
            <v>0.2</v>
          </cell>
          <cell r="T11">
            <v>0.23</v>
          </cell>
          <cell r="U11">
            <v>223</v>
          </cell>
          <cell r="W11">
            <v>3475992</v>
          </cell>
          <cell r="X11" t="str">
            <v>C A EKELUND M.D.</v>
          </cell>
          <cell r="Y11">
            <v>7.3</v>
          </cell>
          <cell r="Z11">
            <v>0.37680000000000002</v>
          </cell>
        </row>
        <row r="12">
          <cell r="O12">
            <v>1289428</v>
          </cell>
          <cell r="P12" t="str">
            <v xml:space="preserve">Dahmen, John Joseph, MD                 </v>
          </cell>
          <cell r="Q12">
            <v>2.5380710659898477E-2</v>
          </cell>
          <cell r="R12">
            <v>7.0000000000000007E-2</v>
          </cell>
          <cell r="S12">
            <v>0.27</v>
          </cell>
          <cell r="T12">
            <v>0.3</v>
          </cell>
          <cell r="U12">
            <v>197</v>
          </cell>
          <cell r="W12">
            <v>1852796</v>
          </cell>
          <cell r="X12" t="str">
            <v>C T CHUNG M.D.</v>
          </cell>
          <cell r="Y12">
            <v>8.6999999999999993</v>
          </cell>
          <cell r="Z12">
            <v>0.29499999999999998</v>
          </cell>
        </row>
        <row r="13">
          <cell r="O13">
            <v>4227793</v>
          </cell>
          <cell r="P13" t="str">
            <v xml:space="preserve">Dow, Richard Jay, MD                    </v>
          </cell>
          <cell r="Q13">
            <v>1.509433962264151E-2</v>
          </cell>
          <cell r="R13">
            <v>0.05</v>
          </cell>
          <cell r="S13">
            <v>0.24</v>
          </cell>
          <cell r="T13">
            <v>0.27</v>
          </cell>
          <cell r="U13">
            <v>265</v>
          </cell>
          <cell r="W13">
            <v>9313431</v>
          </cell>
          <cell r="X13" t="str">
            <v>D S HENSLEY M.D.</v>
          </cell>
          <cell r="Y13">
            <v>9.8000000000000007</v>
          </cell>
          <cell r="Z13">
            <v>0.1671</v>
          </cell>
        </row>
        <row r="14">
          <cell r="O14">
            <v>3475992</v>
          </cell>
          <cell r="P14" t="str">
            <v xml:space="preserve">Ekelund, Carol A., MD                   </v>
          </cell>
          <cell r="Q14">
            <v>1.1235955056179775E-2</v>
          </cell>
          <cell r="R14">
            <v>7.0000000000000007E-2</v>
          </cell>
          <cell r="S14">
            <v>0.34</v>
          </cell>
          <cell r="T14">
            <v>0.38</v>
          </cell>
          <cell r="U14">
            <v>267</v>
          </cell>
          <cell r="W14">
            <v>8272602</v>
          </cell>
          <cell r="X14" t="str">
            <v>D S MORIBE M.D.</v>
          </cell>
          <cell r="Y14">
            <v>7.8</v>
          </cell>
          <cell r="Z14">
            <v>0.31490000000000001</v>
          </cell>
        </row>
        <row r="15">
          <cell r="O15">
            <v>8119838</v>
          </cell>
          <cell r="P15" t="str">
            <v xml:space="preserve">Feeback-lee, Andrea Hope, MD            </v>
          </cell>
          <cell r="Q15">
            <v>5.3191489361702126E-3</v>
          </cell>
          <cell r="R15">
            <v>0.08</v>
          </cell>
          <cell r="S15">
            <v>0.26</v>
          </cell>
          <cell r="T15">
            <v>0.31</v>
          </cell>
          <cell r="U15">
            <v>188</v>
          </cell>
          <cell r="W15">
            <v>4443390</v>
          </cell>
          <cell r="X15" t="str">
            <v>G C KWOK M.D.</v>
          </cell>
          <cell r="Y15">
            <v>8.5</v>
          </cell>
          <cell r="Z15">
            <v>0.30320000000000003</v>
          </cell>
        </row>
        <row r="16">
          <cell r="O16">
            <v>1180062</v>
          </cell>
          <cell r="P16" t="str">
            <v xml:space="preserve">Harris, Michael I, MD                   </v>
          </cell>
          <cell r="Q16">
            <v>1.8099547511312219E-2</v>
          </cell>
          <cell r="R16">
            <v>0.05</v>
          </cell>
          <cell r="S16">
            <v>0.32</v>
          </cell>
          <cell r="T16">
            <v>0.34</v>
          </cell>
          <cell r="U16">
            <v>221</v>
          </cell>
          <cell r="W16">
            <v>1289428</v>
          </cell>
          <cell r="X16" t="str">
            <v>J J DAHMEN M.D.</v>
          </cell>
          <cell r="Y16">
            <v>7.8</v>
          </cell>
          <cell r="Z16">
            <v>0.30280000000000001</v>
          </cell>
        </row>
        <row r="17">
          <cell r="O17">
            <v>9313431</v>
          </cell>
          <cell r="P17" t="str">
            <v xml:space="preserve">Hensley, Donald Steve, MD               </v>
          </cell>
          <cell r="Q17">
            <v>8.6956521739130436E-3</v>
          </cell>
          <cell r="R17">
            <v>0.04</v>
          </cell>
          <cell r="S17">
            <v>0.14000000000000001</v>
          </cell>
          <cell r="T17">
            <v>0.17</v>
          </cell>
          <cell r="U17">
            <v>345</v>
          </cell>
          <cell r="W17">
            <v>2426611</v>
          </cell>
          <cell r="X17" t="str">
            <v>J K COYNE M.D.</v>
          </cell>
          <cell r="Y17">
            <v>8.9</v>
          </cell>
          <cell r="Z17">
            <v>0.23100000000000001</v>
          </cell>
        </row>
        <row r="18">
          <cell r="O18">
            <v>2040491</v>
          </cell>
          <cell r="P18" t="str">
            <v xml:space="preserve">Hibbard, Lindsey Howard yeats, MD       </v>
          </cell>
          <cell r="Q18">
            <v>1.3404825737265416E-2</v>
          </cell>
          <cell r="R18">
            <v>0.06</v>
          </cell>
          <cell r="S18">
            <v>0.21</v>
          </cell>
          <cell r="T18">
            <v>0.24</v>
          </cell>
          <cell r="U18">
            <v>373</v>
          </cell>
          <cell r="W18">
            <v>2040491</v>
          </cell>
          <cell r="X18" t="str">
            <v>L H HIBBARD M.D.</v>
          </cell>
          <cell r="Y18">
            <v>8.6</v>
          </cell>
          <cell r="Z18">
            <v>0.23980000000000001</v>
          </cell>
        </row>
        <row r="19">
          <cell r="O19">
            <v>7461373</v>
          </cell>
          <cell r="P19" t="str">
            <v xml:space="preserve">Katz, Paul Howard, MD                   </v>
          </cell>
          <cell r="Q19">
            <v>1.834862385321101E-2</v>
          </cell>
          <cell r="R19">
            <v>0.08</v>
          </cell>
          <cell r="S19">
            <v>0.21</v>
          </cell>
          <cell r="T19">
            <v>0.26</v>
          </cell>
          <cell r="U19">
            <v>327</v>
          </cell>
          <cell r="W19">
            <v>6102825</v>
          </cell>
          <cell r="X19" t="str">
            <v>M D TRAVERSO D.O.</v>
          </cell>
          <cell r="Y19">
            <v>7.8</v>
          </cell>
          <cell r="Z19">
            <v>0.34079999999999999</v>
          </cell>
        </row>
        <row r="20">
          <cell r="O20">
            <v>4443390</v>
          </cell>
          <cell r="P20" t="str">
            <v xml:space="preserve">Kwok, Grace Cheng, MD                   </v>
          </cell>
          <cell r="Q20">
            <v>7.6335877862595417E-3</v>
          </cell>
          <cell r="R20">
            <v>7.0000000000000007E-2</v>
          </cell>
          <cell r="S20">
            <v>0.26</v>
          </cell>
          <cell r="T20">
            <v>0.3</v>
          </cell>
          <cell r="U20">
            <v>131</v>
          </cell>
          <cell r="W20">
            <v>1180062</v>
          </cell>
          <cell r="X20" t="str">
            <v>M I HARRIS M.D.</v>
          </cell>
          <cell r="Y20">
            <v>7.3</v>
          </cell>
          <cell r="Z20">
            <v>0.34229999999999999</v>
          </cell>
        </row>
        <row r="21">
          <cell r="O21">
            <v>5042023</v>
          </cell>
          <cell r="P21" t="str">
            <v xml:space="preserve">Matsumoto, Michael Ken, MD              </v>
          </cell>
          <cell r="Q21">
            <v>1.8987341772151899E-2</v>
          </cell>
          <cell r="R21">
            <v>0.05</v>
          </cell>
          <cell r="S21">
            <v>0.28000000000000003</v>
          </cell>
          <cell r="T21">
            <v>0.3</v>
          </cell>
          <cell r="U21">
            <v>158</v>
          </cell>
          <cell r="W21">
            <v>5042023</v>
          </cell>
          <cell r="X21" t="str">
            <v>M K MATSUMOTO M.D.</v>
          </cell>
          <cell r="Y21">
            <v>6.7</v>
          </cell>
          <cell r="Z21">
            <v>0.29330000000000001</v>
          </cell>
        </row>
        <row r="22">
          <cell r="O22">
            <v>8272602</v>
          </cell>
          <cell r="P22" t="str">
            <v xml:space="preserve">Moribe, Dennis Shigeru, MD              </v>
          </cell>
          <cell r="Q22">
            <v>1.048951048951049E-2</v>
          </cell>
          <cell r="R22">
            <v>0.04</v>
          </cell>
          <cell r="S22">
            <v>0.3</v>
          </cell>
          <cell r="T22">
            <v>0.31</v>
          </cell>
          <cell r="U22">
            <v>286</v>
          </cell>
          <cell r="W22">
            <v>720594</v>
          </cell>
          <cell r="X22" t="str">
            <v>M S PATEL D.O.</v>
          </cell>
          <cell r="Y22">
            <v>8.3000000000000007</v>
          </cell>
          <cell r="Z22">
            <v>0.32800000000000001</v>
          </cell>
        </row>
        <row r="23">
          <cell r="O23">
            <v>720594</v>
          </cell>
          <cell r="P23" t="str">
            <v xml:space="preserve">Patel, Molina Shashikant, DO            </v>
          </cell>
          <cell r="Q23">
            <v>9.3896713615023476E-3</v>
          </cell>
          <cell r="R23">
            <v>0.11</v>
          </cell>
          <cell r="S23">
            <v>0.25</v>
          </cell>
          <cell r="T23">
            <v>0.33</v>
          </cell>
          <cell r="U23">
            <v>213</v>
          </cell>
          <cell r="W23">
            <v>6284750</v>
          </cell>
          <cell r="X23" t="str">
            <v>M TSAO M.D.</v>
          </cell>
          <cell r="Y23">
            <v>8.1999999999999993</v>
          </cell>
          <cell r="Z23">
            <v>0.34129999999999999</v>
          </cell>
        </row>
        <row r="24">
          <cell r="O24">
            <v>9383023</v>
          </cell>
          <cell r="P24" t="str">
            <v xml:space="preserve">Stenback, Amy, MD                       </v>
          </cell>
          <cell r="Q24">
            <v>1.4218009478672985E-2</v>
          </cell>
          <cell r="R24">
            <v>0.11</v>
          </cell>
          <cell r="S24">
            <v>0.24</v>
          </cell>
          <cell r="T24">
            <v>0.32</v>
          </cell>
          <cell r="U24">
            <v>211</v>
          </cell>
          <cell r="W24">
            <v>2431256</v>
          </cell>
          <cell r="X24" t="str">
            <v>O A VON FRANQUE M.D.</v>
          </cell>
          <cell r="Y24">
            <v>8</v>
          </cell>
          <cell r="Z24">
            <v>0.32140000000000002</v>
          </cell>
        </row>
        <row r="25">
          <cell r="O25">
            <v>6102825</v>
          </cell>
          <cell r="P25" t="str">
            <v xml:space="preserve">Traverso, Mercedes Del carmen, DO       </v>
          </cell>
          <cell r="Q25">
            <v>4.2553191489361703E-3</v>
          </cell>
          <cell r="R25">
            <v>0.09</v>
          </cell>
          <cell r="S25">
            <v>0.28000000000000003</v>
          </cell>
          <cell r="T25">
            <v>0.34</v>
          </cell>
          <cell r="U25">
            <v>235</v>
          </cell>
          <cell r="W25">
            <v>7461373</v>
          </cell>
          <cell r="X25" t="str">
            <v>P H KATZ M.D.</v>
          </cell>
          <cell r="Y25">
            <v>9.1</v>
          </cell>
          <cell r="Z25">
            <v>0.25740000000000002</v>
          </cell>
        </row>
        <row r="26">
          <cell r="O26">
            <v>6284750</v>
          </cell>
          <cell r="P26" t="str">
            <v xml:space="preserve">Tsao, Michael, MD                       </v>
          </cell>
          <cell r="Q26">
            <v>3.5971223021582736E-3</v>
          </cell>
          <cell r="R26">
            <v>0.08</v>
          </cell>
          <cell r="S26">
            <v>0.28000000000000003</v>
          </cell>
          <cell r="T26">
            <v>0.34</v>
          </cell>
          <cell r="U26">
            <v>278</v>
          </cell>
          <cell r="W26">
            <v>4227793</v>
          </cell>
          <cell r="X26" t="str">
            <v>R J DOW M.D.</v>
          </cell>
          <cell r="Y26">
            <v>8.9</v>
          </cell>
          <cell r="Z26">
            <v>0.26669999999999999</v>
          </cell>
        </row>
        <row r="27">
          <cell r="O27">
            <v>2431256</v>
          </cell>
          <cell r="P27" t="str">
            <v xml:space="preserve">Von franque, Otto A., MD                </v>
          </cell>
          <cell r="Q27">
            <v>3.6231884057971016E-2</v>
          </cell>
          <cell r="R27">
            <v>0.06</v>
          </cell>
          <cell r="S27">
            <v>0.31</v>
          </cell>
          <cell r="T27">
            <v>0.33</v>
          </cell>
          <cell r="U27">
            <v>138</v>
          </cell>
          <cell r="W27">
            <v>6143505</v>
          </cell>
          <cell r="X27" t="str">
            <v>S J COHEN M.D.</v>
          </cell>
          <cell r="Y27">
            <v>9.4</v>
          </cell>
          <cell r="Z27">
            <v>0.24410000000000001</v>
          </cell>
        </row>
        <row r="29">
          <cell r="P29">
            <v>0</v>
          </cell>
          <cell r="Q29">
            <v>0</v>
          </cell>
          <cell r="R29">
            <v>0</v>
          </cell>
          <cell r="S29">
            <v>0</v>
          </cell>
          <cell r="T29">
            <v>0</v>
          </cell>
          <cell r="U29">
            <v>0</v>
          </cell>
        </row>
      </sheetData>
      <sheetData sheetId="5">
        <row r="7">
          <cell r="N7" t="str">
            <v>RESOURCE_ID</v>
          </cell>
          <cell r="O7" t="str">
            <v>PCP_MNEMONIC</v>
          </cell>
          <cell r="P7" t="str">
            <v>Count of DISPLAY_NM</v>
          </cell>
          <cell r="Q7" t="str">
            <v>Average of BTA</v>
          </cell>
          <cell r="R7" t="str">
            <v>BTA change</v>
          </cell>
        </row>
        <row r="8">
          <cell r="N8" t="str">
            <v>RESOURCE_ID</v>
          </cell>
          <cell r="O8" t="str">
            <v>PCP_MNEMONIC</v>
          </cell>
          <cell r="P8" t="str">
            <v>Count of DISPLAY_NM</v>
          </cell>
          <cell r="Q8" t="str">
            <v>Average of BTA</v>
          </cell>
          <cell r="R8" t="str">
            <v>BTA change</v>
          </cell>
        </row>
        <row r="9">
          <cell r="N9">
            <v>1180062</v>
          </cell>
          <cell r="O9" t="str">
            <v>HARRISM</v>
          </cell>
          <cell r="P9">
            <v>33</v>
          </cell>
          <cell r="Q9">
            <v>11.121212121212121</v>
          </cell>
          <cell r="R9">
            <v>3.5757575757575752</v>
          </cell>
        </row>
        <row r="10">
          <cell r="N10">
            <v>5042023</v>
          </cell>
          <cell r="O10" t="str">
            <v>MATSUMO</v>
          </cell>
          <cell r="P10">
            <v>12</v>
          </cell>
          <cell r="Q10">
            <v>9.6666666666666661</v>
          </cell>
          <cell r="R10">
            <v>2.7777777777777768</v>
          </cell>
        </row>
        <row r="11">
          <cell r="N11">
            <v>8272602</v>
          </cell>
          <cell r="O11" t="str">
            <v xml:space="preserve">MORIBE </v>
          </cell>
          <cell r="P11">
            <v>17</v>
          </cell>
          <cell r="Q11">
            <v>6.7058823529411766</v>
          </cell>
          <cell r="R11">
            <v>-7.6274509803921573</v>
          </cell>
        </row>
        <row r="12">
          <cell r="P12">
            <v>62</v>
          </cell>
          <cell r="Q12">
            <v>9.629032258064516</v>
          </cell>
          <cell r="R12">
            <v>-0.27721774193548399</v>
          </cell>
        </row>
        <row r="13">
          <cell r="N13">
            <v>1289428</v>
          </cell>
          <cell r="O13" t="str">
            <v xml:space="preserve">DAHMEN </v>
          </cell>
          <cell r="P13">
            <v>34</v>
          </cell>
          <cell r="Q13">
            <v>6.9117647058823533</v>
          </cell>
          <cell r="R13">
            <v>-1.6266968325791851</v>
          </cell>
        </row>
        <row r="14">
          <cell r="N14">
            <v>2040491</v>
          </cell>
          <cell r="O14" t="str">
            <v>HIBBARD</v>
          </cell>
          <cell r="P14">
            <v>24</v>
          </cell>
          <cell r="Q14">
            <v>4.833333333333333</v>
          </cell>
          <cell r="R14">
            <v>-0.99019607843137258</v>
          </cell>
        </row>
        <row r="15">
          <cell r="N15">
            <v>2426611</v>
          </cell>
          <cell r="O15" t="str">
            <v xml:space="preserve">COYNE  </v>
          </cell>
          <cell r="P15">
            <v>22</v>
          </cell>
          <cell r="Q15">
            <v>6.9545454545454541</v>
          </cell>
          <cell r="R15">
            <v>0.70454545454545414</v>
          </cell>
        </row>
        <row r="16">
          <cell r="N16">
            <v>3475992</v>
          </cell>
          <cell r="O16" t="str">
            <v>EKELUND</v>
          </cell>
          <cell r="P16">
            <v>13</v>
          </cell>
          <cell r="Q16">
            <v>3</v>
          </cell>
          <cell r="R16">
            <v>1.5</v>
          </cell>
        </row>
        <row r="17">
          <cell r="N17">
            <v>6102825</v>
          </cell>
          <cell r="O17" t="str">
            <v>TRAVERS</v>
          </cell>
          <cell r="P17">
            <v>26</v>
          </cell>
          <cell r="Q17">
            <v>5.1538461538461542</v>
          </cell>
          <cell r="R17">
            <v>0.87384615384615394</v>
          </cell>
        </row>
        <row r="18">
          <cell r="N18">
            <v>9313431</v>
          </cell>
          <cell r="O18" t="str">
            <v>HENSLEY</v>
          </cell>
          <cell r="P18">
            <v>29</v>
          </cell>
          <cell r="Q18">
            <v>5.931034482758621</v>
          </cell>
          <cell r="R18">
            <v>-1.0022988505747126</v>
          </cell>
        </row>
        <row r="19">
          <cell r="P19">
            <v>148</v>
          </cell>
          <cell r="Q19">
            <v>5.7364864864864868</v>
          </cell>
          <cell r="R19">
            <v>-0.11906906906906833</v>
          </cell>
        </row>
        <row r="20">
          <cell r="N20">
            <v>720594</v>
          </cell>
          <cell r="O20" t="str">
            <v xml:space="preserve">PATEL  </v>
          </cell>
          <cell r="P20">
            <v>27</v>
          </cell>
          <cell r="Q20">
            <v>7.0370370370370372</v>
          </cell>
          <cell r="R20">
            <v>-1.5084175084175078</v>
          </cell>
        </row>
        <row r="21">
          <cell r="N21">
            <v>1852796</v>
          </cell>
          <cell r="O21" t="str">
            <v xml:space="preserve">CHUNG  </v>
          </cell>
          <cell r="P21">
            <v>25</v>
          </cell>
          <cell r="Q21">
            <v>4.84</v>
          </cell>
          <cell r="R21">
            <v>-1.4457142857142857</v>
          </cell>
        </row>
        <row r="22">
          <cell r="N22">
            <v>2431256</v>
          </cell>
          <cell r="O22" t="str">
            <v>VONFRAN</v>
          </cell>
          <cell r="P22">
            <v>12</v>
          </cell>
          <cell r="Q22">
            <v>15.416666666666666</v>
          </cell>
          <cell r="R22">
            <v>9.3055555555555554</v>
          </cell>
        </row>
        <row r="23">
          <cell r="N23">
            <v>4227793</v>
          </cell>
          <cell r="O23" t="str">
            <v xml:space="preserve">DOWR   </v>
          </cell>
          <cell r="P23">
            <v>11</v>
          </cell>
          <cell r="Q23">
            <v>6.0909090909090908</v>
          </cell>
          <cell r="R23">
            <v>-6.0519480519480515</v>
          </cell>
        </row>
        <row r="24">
          <cell r="N24">
            <v>4443390</v>
          </cell>
          <cell r="O24" t="str">
            <v xml:space="preserve">KWOK   </v>
          </cell>
          <cell r="P24">
            <v>5</v>
          </cell>
          <cell r="Q24">
            <v>5.2</v>
          </cell>
          <cell r="R24">
            <v>-2.5499999999999998</v>
          </cell>
        </row>
        <row r="25">
          <cell r="N25">
            <v>6143505</v>
          </cell>
          <cell r="O25" t="str">
            <v xml:space="preserve">COHENS </v>
          </cell>
          <cell r="P25">
            <v>33</v>
          </cell>
          <cell r="Q25">
            <v>8.1515151515151523</v>
          </cell>
          <cell r="R25">
            <v>0.83333333333333393</v>
          </cell>
        </row>
        <row r="26">
          <cell r="N26">
            <v>6284750</v>
          </cell>
          <cell r="O26" t="str">
            <v xml:space="preserve">TSAO   </v>
          </cell>
          <cell r="P26">
            <v>19</v>
          </cell>
          <cell r="Q26">
            <v>5.1052631578947372</v>
          </cell>
          <cell r="R26">
            <v>-5.4947368421052625</v>
          </cell>
        </row>
        <row r="27">
          <cell r="N27">
            <v>7461373</v>
          </cell>
          <cell r="O27" t="str">
            <v xml:space="preserve">KATZ   </v>
          </cell>
          <cell r="P27">
            <v>26</v>
          </cell>
          <cell r="Q27">
            <v>15.153846153846153</v>
          </cell>
          <cell r="R27">
            <v>12.487179487179487</v>
          </cell>
        </row>
        <row r="28">
          <cell r="N28">
            <v>8119838</v>
          </cell>
          <cell r="O28" t="str">
            <v>FEEBACK</v>
          </cell>
          <cell r="P28">
            <v>11</v>
          </cell>
          <cell r="Q28">
            <v>7.8181818181818183</v>
          </cell>
          <cell r="R28">
            <v>2.4015151515151514</v>
          </cell>
        </row>
        <row r="29">
          <cell r="N29">
            <v>9383023</v>
          </cell>
          <cell r="O29" t="str">
            <v>STENBAC</v>
          </cell>
          <cell r="P29">
            <v>17</v>
          </cell>
          <cell r="Q29">
            <v>7.117647058823529</v>
          </cell>
          <cell r="R29">
            <v>-9.7394957983193287</v>
          </cell>
        </row>
        <row r="30">
          <cell r="P30">
            <v>186</v>
          </cell>
          <cell r="Q30">
            <v>8.365591397849462</v>
          </cell>
          <cell r="R30">
            <v>0.94453876627051425</v>
          </cell>
        </row>
      </sheetData>
      <sheetData sheetId="6">
        <row r="6">
          <cell r="AF6">
            <v>1</v>
          </cell>
          <cell r="AG6">
            <v>2</v>
          </cell>
          <cell r="AH6">
            <v>3</v>
          </cell>
          <cell r="AI6">
            <v>4</v>
          </cell>
          <cell r="AJ6">
            <v>5</v>
          </cell>
          <cell r="AK6">
            <v>6</v>
          </cell>
        </row>
        <row r="7">
          <cell r="S7">
            <v>0</v>
          </cell>
          <cell r="U7" t="str">
            <v>Resource ID</v>
          </cell>
          <cell r="V7" t="str">
            <v>MED_PED_PCP</v>
          </cell>
          <cell r="W7" t="str">
            <v>ARM</v>
          </cell>
          <cell r="X7" t="str">
            <v>Unique caller</v>
          </cell>
          <cell r="Y7" t="str">
            <v>Total Demand</v>
          </cell>
          <cell r="Z7" t="str">
            <v>Call Rate per member</v>
          </cell>
          <cell r="AF7" t="str">
            <v>Resource ID</v>
          </cell>
          <cell r="AG7" t="str">
            <v xml:space="preserve">PCP_NAME           </v>
          </cell>
          <cell r="AH7" t="str">
            <v xml:space="preserve">VISALL  </v>
          </cell>
          <cell r="AI7" t="str">
            <v xml:space="preserve">PCT1ALL </v>
          </cell>
          <cell r="AJ7" t="str">
            <v>PCT1BALL</v>
          </cell>
          <cell r="AK7" t="str">
            <v xml:space="preserve">PCT2ALL </v>
          </cell>
        </row>
        <row r="8">
          <cell r="S8">
            <v>0</v>
          </cell>
          <cell r="U8" t="str">
            <v>Resource ID</v>
          </cell>
          <cell r="V8" t="str">
            <v>MED_PED_PCP</v>
          </cell>
          <cell r="W8" t="str">
            <v>ARM</v>
          </cell>
          <cell r="X8" t="str">
            <v>Unique caller</v>
          </cell>
          <cell r="Y8" t="str">
            <v>Total Demand</v>
          </cell>
          <cell r="Z8" t="str">
            <v>Call Rate per member</v>
          </cell>
          <cell r="AF8" t="str">
            <v xml:space="preserve">PCP_ID  </v>
          </cell>
          <cell r="AG8" t="str">
            <v xml:space="preserve">PCP_NAME           </v>
          </cell>
          <cell r="AH8" t="str">
            <v xml:space="preserve">VISALL  </v>
          </cell>
          <cell r="AI8" t="str">
            <v xml:space="preserve">PCT1ALL </v>
          </cell>
          <cell r="AK8" t="str">
            <v xml:space="preserve">PCT2ALL </v>
          </cell>
        </row>
        <row r="9">
          <cell r="S9">
            <v>0</v>
          </cell>
          <cell r="U9">
            <v>8119838</v>
          </cell>
          <cell r="V9" t="str">
            <v>A H FEEBACK-LEE M.D.</v>
          </cell>
          <cell r="W9">
            <v>8</v>
          </cell>
          <cell r="X9">
            <v>136</v>
          </cell>
          <cell r="Y9">
            <v>176</v>
          </cell>
          <cell r="Z9">
            <v>1.2941176470588236</v>
          </cell>
          <cell r="AF9">
            <v>1180062</v>
          </cell>
          <cell r="AG9" t="str">
            <v>HARRIS, MICHAEL I (</v>
          </cell>
          <cell r="AH9">
            <v>179</v>
          </cell>
          <cell r="AI9">
            <v>91</v>
          </cell>
          <cell r="AJ9">
            <v>90</v>
          </cell>
          <cell r="AK9">
            <v>7</v>
          </cell>
        </row>
        <row r="10">
          <cell r="S10">
            <v>0</v>
          </cell>
          <cell r="U10">
            <v>9383023</v>
          </cell>
          <cell r="V10" t="str">
            <v>A STENBACK M.D.</v>
          </cell>
          <cell r="W10">
            <v>4</v>
          </cell>
          <cell r="X10">
            <v>116</v>
          </cell>
          <cell r="Y10">
            <v>150</v>
          </cell>
          <cell r="Z10">
            <v>1.2931034482758621</v>
          </cell>
          <cell r="AF10">
            <v>5042023</v>
          </cell>
          <cell r="AG10" t="str">
            <v xml:space="preserve">MATSUMOTO, MICHAEL </v>
          </cell>
          <cell r="AH10">
            <v>159</v>
          </cell>
          <cell r="AI10">
            <v>79</v>
          </cell>
          <cell r="AJ10">
            <v>79</v>
          </cell>
          <cell r="AK10">
            <v>19</v>
          </cell>
        </row>
        <row r="11">
          <cell r="S11">
            <v>0</v>
          </cell>
          <cell r="U11">
            <v>3475992</v>
          </cell>
          <cell r="V11" t="str">
            <v>C A EKELUND M.D.</v>
          </cell>
          <cell r="W11">
            <v>5</v>
          </cell>
          <cell r="X11">
            <v>121</v>
          </cell>
          <cell r="Y11">
            <v>148</v>
          </cell>
          <cell r="Z11">
            <v>1.2231404958677685</v>
          </cell>
          <cell r="AF11">
            <v>8272602</v>
          </cell>
          <cell r="AG11" t="str">
            <v>MORIBE, DENNIS SHIG</v>
          </cell>
          <cell r="AH11">
            <v>228</v>
          </cell>
          <cell r="AI11">
            <v>93</v>
          </cell>
          <cell r="AJ11">
            <v>93</v>
          </cell>
          <cell r="AK11">
            <v>6</v>
          </cell>
        </row>
        <row r="12">
          <cell r="S12">
            <v>0</v>
          </cell>
          <cell r="U12">
            <v>1852796</v>
          </cell>
          <cell r="V12" t="str">
            <v>C T CHUNG M.D.</v>
          </cell>
          <cell r="W12">
            <v>15</v>
          </cell>
          <cell r="X12">
            <v>156</v>
          </cell>
          <cell r="Y12">
            <v>219</v>
          </cell>
          <cell r="Z12">
            <v>1.4038461538461537</v>
          </cell>
          <cell r="AF12" t="str">
            <v xml:space="preserve">        </v>
          </cell>
          <cell r="AG12" t="str">
            <v xml:space="preserve"> ALL PROVIDERS     </v>
          </cell>
          <cell r="AH12">
            <v>566</v>
          </cell>
          <cell r="AI12">
            <v>89</v>
          </cell>
          <cell r="AJ12">
            <v>88</v>
          </cell>
          <cell r="AK12">
            <v>10</v>
          </cell>
        </row>
        <row r="13">
          <cell r="S13">
            <v>0</v>
          </cell>
          <cell r="U13">
            <v>9313431</v>
          </cell>
          <cell r="V13" t="str">
            <v>D S HENSLEY M.D.</v>
          </cell>
          <cell r="W13">
            <v>14</v>
          </cell>
          <cell r="X13">
            <v>253</v>
          </cell>
          <cell r="Y13">
            <v>322</v>
          </cell>
          <cell r="Z13">
            <v>1.2727272727272727</v>
          </cell>
          <cell r="AF13">
            <v>2426611</v>
          </cell>
          <cell r="AG13" t="str">
            <v xml:space="preserve">COYNE, JANET KELLY </v>
          </cell>
          <cell r="AH13">
            <v>215</v>
          </cell>
          <cell r="AI13">
            <v>78</v>
          </cell>
          <cell r="AJ13">
            <v>75</v>
          </cell>
          <cell r="AK13">
            <v>19</v>
          </cell>
        </row>
        <row r="14">
          <cell r="S14">
            <v>0</v>
          </cell>
          <cell r="U14">
            <v>8272602</v>
          </cell>
          <cell r="V14" t="str">
            <v>D S MORIBE M.D.</v>
          </cell>
          <cell r="W14">
            <v>10</v>
          </cell>
          <cell r="X14">
            <v>194</v>
          </cell>
          <cell r="Y14">
            <v>232</v>
          </cell>
          <cell r="Z14">
            <v>1.1958762886597938</v>
          </cell>
          <cell r="AF14">
            <v>1289428</v>
          </cell>
          <cell r="AG14" t="str">
            <v>DAHMEN, JOHN JOSEPH</v>
          </cell>
          <cell r="AH14">
            <v>219</v>
          </cell>
          <cell r="AI14">
            <v>68</v>
          </cell>
          <cell r="AJ14">
            <v>64</v>
          </cell>
          <cell r="AK14">
            <v>26</v>
          </cell>
        </row>
        <row r="15">
          <cell r="S15">
            <v>0</v>
          </cell>
          <cell r="U15">
            <v>4443390</v>
          </cell>
          <cell r="V15" t="str">
            <v>G C KWOK M.D.</v>
          </cell>
          <cell r="W15">
            <v>10</v>
          </cell>
          <cell r="X15">
            <v>110</v>
          </cell>
          <cell r="Y15">
            <v>144</v>
          </cell>
          <cell r="Z15">
            <v>1.3090909090909091</v>
          </cell>
          <cell r="AF15">
            <v>3475992</v>
          </cell>
          <cell r="AG15" t="str">
            <v>EKELUND, CAROL A. (</v>
          </cell>
          <cell r="AH15">
            <v>175</v>
          </cell>
          <cell r="AI15">
            <v>91</v>
          </cell>
          <cell r="AJ15">
            <v>89</v>
          </cell>
          <cell r="AK15">
            <v>6</v>
          </cell>
        </row>
        <row r="16">
          <cell r="S16">
            <v>0</v>
          </cell>
          <cell r="U16">
            <v>1289428</v>
          </cell>
          <cell r="V16" t="str">
            <v>J J DAHMEN M.D.</v>
          </cell>
          <cell r="W16">
            <v>19</v>
          </cell>
          <cell r="X16">
            <v>191</v>
          </cell>
          <cell r="Y16">
            <v>247</v>
          </cell>
          <cell r="Z16">
            <v>1.293193717277487</v>
          </cell>
          <cell r="AF16">
            <v>9313431</v>
          </cell>
          <cell r="AG16" t="str">
            <v>HENSLEY, DONALD STE</v>
          </cell>
          <cell r="AH16">
            <v>334</v>
          </cell>
          <cell r="AI16">
            <v>86</v>
          </cell>
          <cell r="AJ16">
            <v>78</v>
          </cell>
          <cell r="AK16">
            <v>6</v>
          </cell>
        </row>
        <row r="17">
          <cell r="S17">
            <v>0</v>
          </cell>
          <cell r="U17">
            <v>2426611</v>
          </cell>
          <cell r="V17" t="str">
            <v>J K COYNE M.D.</v>
          </cell>
          <cell r="W17">
            <v>13</v>
          </cell>
          <cell r="X17">
            <v>158</v>
          </cell>
          <cell r="Y17">
            <v>199</v>
          </cell>
          <cell r="Z17">
            <v>1.259493670886076</v>
          </cell>
          <cell r="AF17">
            <v>2040491</v>
          </cell>
          <cell r="AG17" t="str">
            <v>HIBBARD, LINDSEY HO</v>
          </cell>
          <cell r="AH17">
            <v>313</v>
          </cell>
          <cell r="AI17">
            <v>95</v>
          </cell>
          <cell r="AJ17">
            <v>92</v>
          </cell>
          <cell r="AK17">
            <v>3</v>
          </cell>
        </row>
        <row r="18">
          <cell r="S18">
            <v>0</v>
          </cell>
          <cell r="U18">
            <v>2040491</v>
          </cell>
          <cell r="V18" t="str">
            <v>L H HIBBARD M.D.</v>
          </cell>
          <cell r="W18">
            <v>10</v>
          </cell>
          <cell r="X18">
            <v>198</v>
          </cell>
          <cell r="Y18">
            <v>260</v>
          </cell>
          <cell r="Z18">
            <v>1.3131313131313131</v>
          </cell>
          <cell r="AF18">
            <v>6102825</v>
          </cell>
          <cell r="AG18" t="str">
            <v xml:space="preserve">TRAVERSO, MERCEDES </v>
          </cell>
          <cell r="AH18">
            <v>223</v>
          </cell>
          <cell r="AI18">
            <v>75</v>
          </cell>
          <cell r="AJ18">
            <v>72</v>
          </cell>
          <cell r="AK18">
            <v>21</v>
          </cell>
        </row>
        <row r="19">
          <cell r="S19">
            <v>0</v>
          </cell>
          <cell r="U19">
            <v>6102825</v>
          </cell>
          <cell r="V19" t="str">
            <v>M D TRAVERSO D.O.</v>
          </cell>
          <cell r="W19">
            <v>10</v>
          </cell>
          <cell r="X19">
            <v>171</v>
          </cell>
          <cell r="Y19">
            <v>221</v>
          </cell>
          <cell r="Z19">
            <v>1.2923976608187135</v>
          </cell>
          <cell r="AF19" t="str">
            <v xml:space="preserve">        </v>
          </cell>
          <cell r="AG19" t="str">
            <v xml:space="preserve"> ALL PROVIDERS     </v>
          </cell>
          <cell r="AH19">
            <v>1479</v>
          </cell>
          <cell r="AI19">
            <v>83</v>
          </cell>
          <cell r="AJ19">
            <v>79</v>
          </cell>
          <cell r="AK19">
            <v>12</v>
          </cell>
        </row>
        <row r="20">
          <cell r="S20">
            <v>0</v>
          </cell>
          <cell r="U20">
            <v>1180062</v>
          </cell>
          <cell r="V20" t="str">
            <v>M I HARRIS M.D.</v>
          </cell>
          <cell r="W20">
            <v>19</v>
          </cell>
          <cell r="X20">
            <v>163</v>
          </cell>
          <cell r="Y20">
            <v>208</v>
          </cell>
          <cell r="Z20">
            <v>1.2760736196319018</v>
          </cell>
          <cell r="AE20">
            <v>9071272</v>
          </cell>
          <cell r="AF20">
            <v>1852796</v>
          </cell>
          <cell r="AG20" t="str">
            <v xml:space="preserve">CHUNG/KWOK         </v>
          </cell>
          <cell r="AH20">
            <v>312</v>
          </cell>
          <cell r="AI20">
            <v>84</v>
          </cell>
          <cell r="AJ20">
            <v>76</v>
          </cell>
          <cell r="AK20">
            <v>6</v>
          </cell>
        </row>
        <row r="21">
          <cell r="S21">
            <v>0</v>
          </cell>
          <cell r="U21">
            <v>5042023</v>
          </cell>
          <cell r="V21" t="str">
            <v>M K MATSUMOTO M.D.</v>
          </cell>
          <cell r="W21">
            <v>25</v>
          </cell>
          <cell r="X21">
            <v>136</v>
          </cell>
          <cell r="Y21">
            <v>181</v>
          </cell>
          <cell r="Z21">
            <v>1.3308823529411764</v>
          </cell>
          <cell r="AF21">
            <v>6143505</v>
          </cell>
          <cell r="AG21" t="str">
            <v xml:space="preserve">COHEN, SCOTT JASON </v>
          </cell>
          <cell r="AH21">
            <v>309</v>
          </cell>
          <cell r="AI21">
            <v>89</v>
          </cell>
          <cell r="AJ21">
            <v>83</v>
          </cell>
          <cell r="AK21">
            <v>5</v>
          </cell>
        </row>
        <row r="22">
          <cell r="S22">
            <v>0</v>
          </cell>
          <cell r="U22">
            <v>720594</v>
          </cell>
          <cell r="V22" t="str">
            <v>M S PATEL D.O.</v>
          </cell>
          <cell r="W22">
            <v>12</v>
          </cell>
          <cell r="X22">
            <v>159</v>
          </cell>
          <cell r="Y22">
            <v>214</v>
          </cell>
          <cell r="Z22">
            <v>1.3459119496855345</v>
          </cell>
          <cell r="AF22">
            <v>4227793</v>
          </cell>
          <cell r="AG22" t="str">
            <v>DOW, RICHARD JAY (M</v>
          </cell>
          <cell r="AH22">
            <v>219</v>
          </cell>
          <cell r="AI22">
            <v>82</v>
          </cell>
          <cell r="AJ22">
            <v>80</v>
          </cell>
          <cell r="AK22">
            <v>16</v>
          </cell>
        </row>
        <row r="23">
          <cell r="S23">
            <v>0</v>
          </cell>
          <cell r="U23">
            <v>6284750</v>
          </cell>
          <cell r="V23" t="str">
            <v>M TSAO M.D.</v>
          </cell>
          <cell r="W23">
            <v>6</v>
          </cell>
          <cell r="X23">
            <v>108</v>
          </cell>
          <cell r="Y23">
            <v>140</v>
          </cell>
          <cell r="Z23">
            <v>1.2962962962962963</v>
          </cell>
          <cell r="AF23">
            <v>7461373</v>
          </cell>
          <cell r="AG23" t="str">
            <v>KATZ, PAUL HOWARD (</v>
          </cell>
          <cell r="AH23">
            <v>267</v>
          </cell>
          <cell r="AI23">
            <v>87</v>
          </cell>
          <cell r="AJ23">
            <v>83</v>
          </cell>
          <cell r="AK23">
            <v>6</v>
          </cell>
        </row>
        <row r="24">
          <cell r="S24">
            <v>0</v>
          </cell>
          <cell r="U24">
            <v>2431256</v>
          </cell>
          <cell r="V24" t="str">
            <v>O A VON FRANQUE M.D.</v>
          </cell>
          <cell r="W24">
            <v>4</v>
          </cell>
          <cell r="X24">
            <v>115</v>
          </cell>
          <cell r="Y24">
            <v>153</v>
          </cell>
          <cell r="Z24">
            <v>1.3304347826086957</v>
          </cell>
          <cell r="AF24">
            <v>720594</v>
          </cell>
          <cell r="AG24" t="str">
            <v>PATEL, MOLINA SHASH</v>
          </cell>
          <cell r="AH24">
            <v>179</v>
          </cell>
          <cell r="AI24">
            <v>85</v>
          </cell>
          <cell r="AJ24">
            <v>81</v>
          </cell>
          <cell r="AK24">
            <v>8</v>
          </cell>
        </row>
        <row r="25">
          <cell r="S25">
            <v>0</v>
          </cell>
          <cell r="U25">
            <v>7461373</v>
          </cell>
          <cell r="V25" t="str">
            <v>P H KATZ M.D.</v>
          </cell>
          <cell r="W25">
            <v>14</v>
          </cell>
          <cell r="X25">
            <v>226</v>
          </cell>
          <cell r="Y25">
            <v>294</v>
          </cell>
          <cell r="Z25">
            <v>1.3008849557522124</v>
          </cell>
          <cell r="AE25">
            <v>7006350</v>
          </cell>
          <cell r="AF25">
            <v>8119838</v>
          </cell>
          <cell r="AG25" t="str">
            <v>Stenback and Feebac</v>
          </cell>
          <cell r="AH25">
            <v>311</v>
          </cell>
          <cell r="AI25">
            <v>89</v>
          </cell>
          <cell r="AJ25">
            <v>83</v>
          </cell>
          <cell r="AK25">
            <v>4</v>
          </cell>
        </row>
        <row r="26">
          <cell r="S26">
            <v>0</v>
          </cell>
          <cell r="U26">
            <v>4227793</v>
          </cell>
          <cell r="V26" t="str">
            <v>R J DOW M.D.</v>
          </cell>
          <cell r="W26">
            <v>12</v>
          </cell>
          <cell r="X26">
            <v>180</v>
          </cell>
          <cell r="Y26">
            <v>239</v>
          </cell>
          <cell r="Z26">
            <v>1.3277777777777777</v>
          </cell>
          <cell r="AE26">
            <v>8743189</v>
          </cell>
          <cell r="AF26">
            <v>6284750</v>
          </cell>
          <cell r="AG26" t="str">
            <v>Tsao and VonFranque</v>
          </cell>
          <cell r="AH26">
            <v>257</v>
          </cell>
          <cell r="AI26">
            <v>88</v>
          </cell>
          <cell r="AJ26">
            <v>84</v>
          </cell>
          <cell r="AK26">
            <v>7</v>
          </cell>
        </row>
        <row r="27">
          <cell r="S27">
            <v>0</v>
          </cell>
          <cell r="U27">
            <v>6143505</v>
          </cell>
          <cell r="V27" t="str">
            <v>S J COHEN M.D.</v>
          </cell>
          <cell r="W27">
            <v>14</v>
          </cell>
          <cell r="X27">
            <v>240</v>
          </cell>
          <cell r="Y27">
            <v>307</v>
          </cell>
          <cell r="Z27">
            <v>1.2791666666666666</v>
          </cell>
        </row>
        <row r="28">
          <cell r="S28">
            <v>0</v>
          </cell>
        </row>
      </sheetData>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rpt"/>
      <sheetName val="match pda"/>
      <sheetName val="by PCP "/>
      <sheetName val="pcp11"/>
      <sheetName val="sec rpt"/>
      <sheetName val="sec msg"/>
      <sheetName val="PSM Rpt"/>
      <sheetName val="psm"/>
      <sheetName val="rpt sar"/>
      <sheetName val="sar07"/>
      <sheetName val="cal10"/>
      <sheetName val="sa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
          <cell r="F1" t="str">
            <v>PROVIDER_NAME</v>
          </cell>
          <cell r="G1" t="str">
            <v>Resource ID</v>
          </cell>
        </row>
        <row r="2">
          <cell r="F2" t="str">
            <v>A CANTWELL M.D.</v>
          </cell>
          <cell r="G2">
            <v>6391819</v>
          </cell>
        </row>
        <row r="3">
          <cell r="F3" t="str">
            <v>A I KNEITEL M.D.</v>
          </cell>
          <cell r="G3">
            <v>2803677</v>
          </cell>
        </row>
        <row r="4">
          <cell r="F4" t="str">
            <v>A J EWING M.D.</v>
          </cell>
          <cell r="G4">
            <v>7001335</v>
          </cell>
        </row>
        <row r="5">
          <cell r="F5" t="str">
            <v>A K LEWIS M.D.</v>
          </cell>
          <cell r="G5">
            <v>4522138</v>
          </cell>
        </row>
        <row r="6">
          <cell r="F6" t="str">
            <v>A KHARKAR M.D.</v>
          </cell>
          <cell r="G6">
            <v>7753940</v>
          </cell>
        </row>
        <row r="7">
          <cell r="F7" t="str">
            <v>A W LIU M.D.</v>
          </cell>
          <cell r="G7">
            <v>9328959</v>
          </cell>
        </row>
        <row r="8">
          <cell r="F8" t="str">
            <v>B D HERTZ M.D.</v>
          </cell>
          <cell r="G8">
            <v>1185847</v>
          </cell>
        </row>
        <row r="9">
          <cell r="F9" t="str">
            <v>B E LEVINSON M.D.</v>
          </cell>
          <cell r="G9">
            <v>4061160</v>
          </cell>
        </row>
        <row r="10">
          <cell r="F10" t="str">
            <v>C A TERESZKIEWICZ M.D.</v>
          </cell>
          <cell r="G10">
            <v>6995231</v>
          </cell>
        </row>
        <row r="11">
          <cell r="F11" t="str">
            <v>C C GOETTE M.D.</v>
          </cell>
          <cell r="G11">
            <v>2331214</v>
          </cell>
        </row>
        <row r="12">
          <cell r="F12" t="str">
            <v>C D MAR M.D.</v>
          </cell>
          <cell r="G12">
            <v>7678044</v>
          </cell>
        </row>
        <row r="13">
          <cell r="F13" t="str">
            <v>C E METZGER M.D.</v>
          </cell>
          <cell r="G13">
            <v>4904887</v>
          </cell>
        </row>
        <row r="14">
          <cell r="F14" t="str">
            <v>D A SMITH M.D.</v>
          </cell>
          <cell r="G14">
            <v>9477918</v>
          </cell>
        </row>
        <row r="15">
          <cell r="F15" t="str">
            <v>D G WHITE M.D.</v>
          </cell>
          <cell r="G15">
            <v>9474715</v>
          </cell>
        </row>
        <row r="16">
          <cell r="F16" t="str">
            <v>D L CONANT M.D.</v>
          </cell>
          <cell r="G16">
            <v>5794511</v>
          </cell>
        </row>
        <row r="17">
          <cell r="F17" t="str">
            <v>D M BLUMKIN M.D.</v>
          </cell>
          <cell r="G17">
            <v>7755031</v>
          </cell>
        </row>
        <row r="18">
          <cell r="F18" t="str">
            <v>E A OLLE D.O.</v>
          </cell>
          <cell r="G18">
            <v>9905156</v>
          </cell>
        </row>
        <row r="19">
          <cell r="F19" t="str">
            <v>E TOKCAN TALEGON M.D.</v>
          </cell>
          <cell r="G19">
            <v>764747</v>
          </cell>
        </row>
        <row r="20">
          <cell r="F20" t="str">
            <v>H J MAN-SON-HING M.D.</v>
          </cell>
          <cell r="G20">
            <v>4336874</v>
          </cell>
        </row>
        <row r="21">
          <cell r="F21" t="str">
            <v>I S DEFISCHER M.D.</v>
          </cell>
          <cell r="G21">
            <v>4824631</v>
          </cell>
        </row>
        <row r="22">
          <cell r="F22" t="str">
            <v>J A KEANE M.D.</v>
          </cell>
          <cell r="G22">
            <v>956700</v>
          </cell>
        </row>
        <row r="23">
          <cell r="F23" t="str">
            <v>J D CULBERTSON M.D.</v>
          </cell>
          <cell r="G23">
            <v>1215629</v>
          </cell>
        </row>
        <row r="24">
          <cell r="F24" t="str">
            <v>J F FAIRBORN M.D.</v>
          </cell>
          <cell r="G24">
            <v>9723314</v>
          </cell>
        </row>
        <row r="25">
          <cell r="F25" t="str">
            <v>J K DELSON M.D.</v>
          </cell>
          <cell r="G25">
            <v>7904492</v>
          </cell>
        </row>
        <row r="26">
          <cell r="F26" t="str">
            <v>J K DUNTON M.D.</v>
          </cell>
          <cell r="G26">
            <v>9663180</v>
          </cell>
        </row>
        <row r="27">
          <cell r="F27" t="str">
            <v>J S HARRIS M.D.</v>
          </cell>
          <cell r="G27">
            <v>1939441</v>
          </cell>
        </row>
        <row r="28">
          <cell r="F28" t="str">
            <v>J S MATTOX N.P.</v>
          </cell>
          <cell r="G28">
            <v>9036426</v>
          </cell>
        </row>
        <row r="29">
          <cell r="F29" t="str">
            <v>J S NADLER M.D.</v>
          </cell>
          <cell r="G29">
            <v>2097422</v>
          </cell>
        </row>
        <row r="30">
          <cell r="F30" t="str">
            <v>J T DEANE M.D.</v>
          </cell>
          <cell r="G30">
            <v>8499435</v>
          </cell>
        </row>
        <row r="31">
          <cell r="F31" t="str">
            <v>J T PONT M.D.</v>
          </cell>
          <cell r="G31">
            <v>3818195</v>
          </cell>
        </row>
        <row r="32">
          <cell r="F32" t="str">
            <v>K B BLOOM M.D.</v>
          </cell>
          <cell r="G32">
            <v>4013821</v>
          </cell>
        </row>
        <row r="33">
          <cell r="F33" t="str">
            <v>K C YEE M.D.</v>
          </cell>
          <cell r="G33">
            <v>6269122</v>
          </cell>
        </row>
        <row r="34">
          <cell r="F34" t="str">
            <v>K E BAYLE M.D.</v>
          </cell>
          <cell r="G34">
            <v>5890497</v>
          </cell>
        </row>
        <row r="35">
          <cell r="F35" t="str">
            <v>K E WINTER D.O.</v>
          </cell>
          <cell r="G35">
            <v>2763499</v>
          </cell>
        </row>
        <row r="36">
          <cell r="F36" t="str">
            <v>K L REED-ZECHERLE M.D.</v>
          </cell>
          <cell r="G36">
            <v>7039837</v>
          </cell>
        </row>
        <row r="37">
          <cell r="F37" t="str">
            <v>K M KELLER D.O.</v>
          </cell>
          <cell r="G37">
            <v>4308804</v>
          </cell>
        </row>
        <row r="38">
          <cell r="F38" t="str">
            <v>K POURMEHR M.D.</v>
          </cell>
          <cell r="G38">
            <v>832291</v>
          </cell>
        </row>
        <row r="39">
          <cell r="F39" t="str">
            <v>K R MC NALLY M.D.</v>
          </cell>
          <cell r="G39">
            <v>9828656</v>
          </cell>
        </row>
        <row r="40">
          <cell r="F40" t="str">
            <v>L M VELASQUEZ M.D.</v>
          </cell>
          <cell r="G40">
            <v>3183912</v>
          </cell>
        </row>
        <row r="41">
          <cell r="F41" t="str">
            <v>L T MCLAMB M.D.</v>
          </cell>
          <cell r="G41">
            <v>7319290</v>
          </cell>
        </row>
        <row r="42">
          <cell r="F42" t="str">
            <v>L Z SELLECK M.D.</v>
          </cell>
          <cell r="G42">
            <v>1654554</v>
          </cell>
        </row>
        <row r="43">
          <cell r="F43" t="str">
            <v>M A GELMAN M.D.</v>
          </cell>
          <cell r="G43">
            <v>5212244</v>
          </cell>
        </row>
        <row r="44">
          <cell r="F44" t="str">
            <v>M E MASON M.D.</v>
          </cell>
          <cell r="G44">
            <v>5768804</v>
          </cell>
        </row>
        <row r="45">
          <cell r="F45" t="str">
            <v>M K KWOK M.D.</v>
          </cell>
          <cell r="G45">
            <v>8018152</v>
          </cell>
        </row>
        <row r="46">
          <cell r="F46" t="str">
            <v>N JOHRI M.D.</v>
          </cell>
          <cell r="G46">
            <v>7801481</v>
          </cell>
        </row>
        <row r="47">
          <cell r="F47" t="str">
            <v>N SHAPIRO M.D.</v>
          </cell>
          <cell r="G47">
            <v>164772</v>
          </cell>
        </row>
        <row r="48">
          <cell r="F48" t="str">
            <v>O HANANEL M.D.</v>
          </cell>
          <cell r="G48">
            <v>4707517</v>
          </cell>
        </row>
        <row r="49">
          <cell r="F49" t="str">
            <v>P R FLYNN M.D.</v>
          </cell>
          <cell r="G49">
            <v>991697</v>
          </cell>
        </row>
        <row r="50">
          <cell r="F50" t="str">
            <v>R A CHRISTENSEN-DAL M.D.</v>
          </cell>
          <cell r="G50">
            <v>2991338</v>
          </cell>
        </row>
        <row r="51">
          <cell r="F51" t="str">
            <v>R A HOLLY M.D.</v>
          </cell>
          <cell r="G51">
            <v>1629736</v>
          </cell>
        </row>
        <row r="52">
          <cell r="F52" t="str">
            <v>R M DAMIAN M.D.</v>
          </cell>
          <cell r="G52">
            <v>6214186</v>
          </cell>
        </row>
        <row r="53">
          <cell r="F53" t="str">
            <v>R M METZGER M.D.</v>
          </cell>
          <cell r="G53">
            <v>8605264</v>
          </cell>
        </row>
        <row r="54">
          <cell r="F54" t="str">
            <v>R W BROW M.D.</v>
          </cell>
          <cell r="G54">
            <v>6594253</v>
          </cell>
        </row>
        <row r="55">
          <cell r="F55" t="str">
            <v>R YOLTAR M.D.</v>
          </cell>
          <cell r="G55">
            <v>8504131</v>
          </cell>
        </row>
        <row r="56">
          <cell r="F56" t="str">
            <v>R Z GONZALEZ M.D.</v>
          </cell>
          <cell r="G56">
            <v>8200630</v>
          </cell>
        </row>
        <row r="57">
          <cell r="F57" t="str">
            <v>S A MANSELL M.D.</v>
          </cell>
          <cell r="G57">
            <v>5729381</v>
          </cell>
        </row>
        <row r="58">
          <cell r="F58" t="str">
            <v>S H GROSS M.D.</v>
          </cell>
          <cell r="G58">
            <v>8402830</v>
          </cell>
        </row>
        <row r="59">
          <cell r="F59" t="str">
            <v>S M DONALD M.D.</v>
          </cell>
          <cell r="G59">
            <v>9183539</v>
          </cell>
        </row>
        <row r="60">
          <cell r="F60" t="str">
            <v>S N PYKE M.D.</v>
          </cell>
          <cell r="G60">
            <v>8134964</v>
          </cell>
        </row>
        <row r="61">
          <cell r="F61" t="str">
            <v>S O CALANDRELLA M.D.</v>
          </cell>
          <cell r="G61">
            <v>5206057</v>
          </cell>
        </row>
        <row r="62">
          <cell r="F62" t="str">
            <v>S P KILLPACK M.D.</v>
          </cell>
          <cell r="G62">
            <v>3304380</v>
          </cell>
        </row>
        <row r="63">
          <cell r="F63" t="str">
            <v>T M CARON M.D.</v>
          </cell>
          <cell r="G63">
            <v>5904632</v>
          </cell>
        </row>
        <row r="64">
          <cell r="F64" t="str">
            <v>T S ZAMORANO D.O.</v>
          </cell>
          <cell r="G64">
            <v>8831963</v>
          </cell>
        </row>
        <row r="65">
          <cell r="F65" t="str">
            <v>W C LEGGETT M.D.</v>
          </cell>
          <cell r="G65">
            <v>8261485</v>
          </cell>
        </row>
        <row r="66">
          <cell r="F66" t="str">
            <v>W T ELLIOTT M.D.</v>
          </cell>
          <cell r="G66">
            <v>8767905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PSM"/>
      <sheetName val="MSG"/>
      <sheetName val="AVC"/>
      <sheetName val="APPT"/>
      <sheetName val="wc"/>
      <sheetName val="pda"/>
      <sheetName val="pdaaac"/>
      <sheetName val="sar07"/>
      <sheetName val="cal10"/>
      <sheetName val="avc count"/>
      <sheetName val="psm data"/>
      <sheetName val="Sheet4"/>
      <sheetName val="Sheet1"/>
    </sheetNames>
    <sheetDataSet>
      <sheetData sheetId="0"/>
      <sheetData sheetId="1">
        <row r="7">
          <cell r="L7" t="str">
            <v>RESOURCE_ID</v>
          </cell>
        </row>
      </sheetData>
      <sheetData sheetId="2">
        <row r="7">
          <cell r="M7" t="str">
            <v>Resource ID</v>
          </cell>
        </row>
      </sheetData>
      <sheetData sheetId="3">
        <row r="6">
          <cell r="K6" t="str">
            <v>RESOURCE_ID</v>
          </cell>
        </row>
      </sheetData>
      <sheetData sheetId="4">
        <row r="7">
          <cell r="O7" t="str">
            <v>Resource ID</v>
          </cell>
        </row>
      </sheetData>
      <sheetData sheetId="5">
        <row r="7">
          <cell r="L7" t="str">
            <v>RESOURCE_ID</v>
          </cell>
        </row>
      </sheetData>
      <sheetData sheetId="6">
        <row r="6">
          <cell r="T6" t="str">
            <v>Resource ID</v>
          </cell>
        </row>
      </sheetData>
      <sheetData sheetId="7">
        <row r="1">
          <cell r="A1" t="str">
            <v>MED_PED_PCP</v>
          </cell>
          <cell r="B1" t="str">
            <v>Resource ID</v>
          </cell>
        </row>
        <row r="2">
          <cell r="A2" t="str">
            <v>A H FEEBACK-LEE M.D.</v>
          </cell>
          <cell r="B2">
            <v>8119838</v>
          </cell>
        </row>
        <row r="3">
          <cell r="A3" t="str">
            <v>C A EKELUND M.D.</v>
          </cell>
          <cell r="B3">
            <v>3475992</v>
          </cell>
        </row>
        <row r="4">
          <cell r="A4" t="str">
            <v>C T CHUNG M.D.</v>
          </cell>
          <cell r="B4">
            <v>1852796</v>
          </cell>
        </row>
        <row r="5">
          <cell r="A5" t="str">
            <v>D S HENSLEY M.D.</v>
          </cell>
          <cell r="B5">
            <v>9313431</v>
          </cell>
        </row>
        <row r="6">
          <cell r="A6" t="str">
            <v>D S MORIBE M.D.</v>
          </cell>
          <cell r="B6">
            <v>8272602</v>
          </cell>
        </row>
        <row r="7">
          <cell r="A7" t="str">
            <v>G C KWOK M.D.</v>
          </cell>
          <cell r="B7">
            <v>4443390</v>
          </cell>
        </row>
        <row r="8">
          <cell r="A8" t="str">
            <v>J J DAHMEN M.D.</v>
          </cell>
          <cell r="B8">
            <v>1289428</v>
          </cell>
        </row>
        <row r="9">
          <cell r="A9" t="str">
            <v>J K COYNE M.D.</v>
          </cell>
          <cell r="B9">
            <v>2426611</v>
          </cell>
        </row>
        <row r="10">
          <cell r="A10" t="str">
            <v>L H HIBBARD M.D.</v>
          </cell>
          <cell r="B10">
            <v>2040491</v>
          </cell>
        </row>
        <row r="11">
          <cell r="A11" t="str">
            <v>M D TRAVERSO D.O.</v>
          </cell>
          <cell r="B11">
            <v>6102825</v>
          </cell>
        </row>
        <row r="12">
          <cell r="A12" t="str">
            <v>M I HARRIS M.D.</v>
          </cell>
          <cell r="B12">
            <v>1180062</v>
          </cell>
        </row>
        <row r="13">
          <cell r="A13" t="str">
            <v>M K MATSUMOTO M.D.</v>
          </cell>
          <cell r="B13">
            <v>5042023</v>
          </cell>
        </row>
        <row r="14">
          <cell r="A14" t="str">
            <v>M S PATEL D.O.</v>
          </cell>
          <cell r="B14">
            <v>720594</v>
          </cell>
        </row>
        <row r="15">
          <cell r="A15" t="str">
            <v>M TSAO M.D.</v>
          </cell>
          <cell r="B15">
            <v>6284750</v>
          </cell>
        </row>
        <row r="16">
          <cell r="A16" t="str">
            <v>O A VON FRANQUE M.D.</v>
          </cell>
          <cell r="B16">
            <v>2431256</v>
          </cell>
        </row>
        <row r="17">
          <cell r="A17" t="str">
            <v>P H KATZ M.D.</v>
          </cell>
          <cell r="B17">
            <v>7461373</v>
          </cell>
        </row>
        <row r="18">
          <cell r="A18" t="str">
            <v>R J DOW M.D.</v>
          </cell>
          <cell r="B18">
            <v>4227793</v>
          </cell>
        </row>
        <row r="19">
          <cell r="A19" t="str">
            <v>R L WHITE M.D.</v>
          </cell>
          <cell r="B19">
            <v>4194959</v>
          </cell>
        </row>
        <row r="20">
          <cell r="A20" t="str">
            <v>S J COHEN M.D.</v>
          </cell>
          <cell r="B20">
            <v>6143505</v>
          </cell>
        </row>
        <row r="21">
          <cell r="A21" t="str">
            <v>A HAUPTMAN M.D.</v>
          </cell>
          <cell r="B21">
            <v>8446898</v>
          </cell>
        </row>
      </sheetData>
      <sheetData sheetId="8">
        <row r="1">
          <cell r="B1" t="str">
            <v xml:space="preserve">PROVNAME                                </v>
          </cell>
          <cell r="C1" t="str">
            <v>Resource ID</v>
          </cell>
          <cell r="D1" t="str">
            <v xml:space="preserve">fac_id  </v>
          </cell>
        </row>
        <row r="2">
          <cell r="B2" t="str">
            <v xml:space="preserve">Chung, Cindy Tsay, MD                   </v>
          </cell>
          <cell r="C2">
            <v>1852796</v>
          </cell>
          <cell r="D2" t="str">
            <v xml:space="preserve">SRF     </v>
          </cell>
        </row>
        <row r="3">
          <cell r="B3" t="str">
            <v xml:space="preserve">Cohen, Scott Jason, MD                  </v>
          </cell>
          <cell r="C3">
            <v>6143505</v>
          </cell>
          <cell r="D3" t="str">
            <v xml:space="preserve">SRF     </v>
          </cell>
        </row>
        <row r="4">
          <cell r="B4" t="str">
            <v xml:space="preserve">Coyne, Janet Kelly, MD                  </v>
          </cell>
          <cell r="C4">
            <v>2426611</v>
          </cell>
          <cell r="D4" t="str">
            <v xml:space="preserve">PET     </v>
          </cell>
        </row>
        <row r="5">
          <cell r="B5" t="str">
            <v xml:space="preserve">Dahmen, John Joseph, MD                 </v>
          </cell>
          <cell r="C5">
            <v>1289428</v>
          </cell>
          <cell r="D5" t="str">
            <v xml:space="preserve">PET     </v>
          </cell>
        </row>
        <row r="6">
          <cell r="B6" t="str">
            <v xml:space="preserve">Dow, Richard Jay, MD                    </v>
          </cell>
          <cell r="C6">
            <v>4227793</v>
          </cell>
          <cell r="D6" t="str">
            <v xml:space="preserve">SRF     </v>
          </cell>
        </row>
        <row r="7">
          <cell r="B7" t="str">
            <v xml:space="preserve">Ekelund, Carol A., MD                   </v>
          </cell>
          <cell r="C7">
            <v>3475992</v>
          </cell>
          <cell r="D7" t="str">
            <v xml:space="preserve">PET     </v>
          </cell>
        </row>
        <row r="8">
          <cell r="B8" t="str">
            <v xml:space="preserve">Feeback-lee, Andrea Hope, MD            </v>
          </cell>
          <cell r="C8">
            <v>8119838</v>
          </cell>
          <cell r="D8" t="str">
            <v xml:space="preserve">SRF     </v>
          </cell>
        </row>
        <row r="9">
          <cell r="B9" t="str">
            <v xml:space="preserve">White, Rebecca Lynne, MD                </v>
          </cell>
          <cell r="C9">
            <v>4194959</v>
          </cell>
          <cell r="D9" t="str">
            <v xml:space="preserve">SRF     </v>
          </cell>
        </row>
        <row r="10">
          <cell r="B10" t="str">
            <v xml:space="preserve">Harris, Michael I, MD                   </v>
          </cell>
          <cell r="C10">
            <v>1180062</v>
          </cell>
          <cell r="D10" t="str">
            <v xml:space="preserve">NOV     </v>
          </cell>
        </row>
        <row r="11">
          <cell r="B11" t="str">
            <v xml:space="preserve">Hensley, Donald Steve, MD               </v>
          </cell>
          <cell r="C11">
            <v>9313431</v>
          </cell>
          <cell r="D11" t="str">
            <v xml:space="preserve">PET     </v>
          </cell>
        </row>
        <row r="12">
          <cell r="B12" t="str">
            <v xml:space="preserve">Hibbard, Lindsey Howard yeats, MD       </v>
          </cell>
          <cell r="C12">
            <v>2040491</v>
          </cell>
          <cell r="D12" t="str">
            <v xml:space="preserve">PET     </v>
          </cell>
        </row>
        <row r="13">
          <cell r="B13" t="str">
            <v xml:space="preserve">Katz, Paul Howard, MD                   </v>
          </cell>
          <cell r="C13">
            <v>7461373</v>
          </cell>
          <cell r="D13" t="str">
            <v xml:space="preserve">SRF     </v>
          </cell>
        </row>
        <row r="14">
          <cell r="B14" t="str">
            <v xml:space="preserve">Hauptman, Ari, MD                       </v>
          </cell>
          <cell r="C14">
            <v>8446898</v>
          </cell>
          <cell r="D14" t="str">
            <v xml:space="preserve">PET     </v>
          </cell>
        </row>
        <row r="15">
          <cell r="B15" t="str">
            <v xml:space="preserve">Kwok, Grace Cheng, MD                   </v>
          </cell>
          <cell r="C15">
            <v>4443390</v>
          </cell>
          <cell r="D15" t="str">
            <v xml:space="preserve">SRF     </v>
          </cell>
        </row>
        <row r="16">
          <cell r="B16" t="str">
            <v xml:space="preserve">Matsumoto, Michael Ken, MD              </v>
          </cell>
          <cell r="C16">
            <v>5042023</v>
          </cell>
          <cell r="D16" t="str">
            <v xml:space="preserve">NOV     </v>
          </cell>
        </row>
        <row r="17">
          <cell r="B17" t="str">
            <v xml:space="preserve">Moribe, Dennis Shigeru, MD              </v>
          </cell>
          <cell r="C17">
            <v>8272602</v>
          </cell>
          <cell r="D17" t="str">
            <v xml:space="preserve">NOV     </v>
          </cell>
        </row>
        <row r="18">
          <cell r="B18" t="str">
            <v xml:space="preserve">Patel, Molina Shashikant, DO            </v>
          </cell>
          <cell r="C18">
            <v>720594</v>
          </cell>
          <cell r="D18" t="str">
            <v xml:space="preserve">SRF     </v>
          </cell>
        </row>
        <row r="19">
          <cell r="B19" t="str">
            <v xml:space="preserve">Traverso, Mercedes Del carmen, DO       </v>
          </cell>
          <cell r="C19">
            <v>6102825</v>
          </cell>
        </row>
        <row r="20">
          <cell r="B20" t="str">
            <v xml:space="preserve">Tsao, Michael, MD                       </v>
          </cell>
          <cell r="C20">
            <v>6284750</v>
          </cell>
          <cell r="D20" t="str">
            <v xml:space="preserve">SRF     </v>
          </cell>
        </row>
        <row r="21">
          <cell r="B21" t="str">
            <v xml:space="preserve">Von franque, Otto Andreas, MD           </v>
          </cell>
          <cell r="C21">
            <v>2431256</v>
          </cell>
          <cell r="D21" t="str">
            <v xml:space="preserve">SRF     </v>
          </cell>
        </row>
      </sheetData>
      <sheetData sheetId="9">
        <row r="1">
          <cell r="B1" t="str">
            <v>NAME</v>
          </cell>
          <cell r="C1" t="str">
            <v>Resource ID</v>
          </cell>
        </row>
        <row r="2">
          <cell r="B2" t="str">
            <v>A H FEEBACK-LEE M.D.</v>
          </cell>
          <cell r="C2">
            <v>8119838</v>
          </cell>
        </row>
        <row r="3">
          <cell r="B3" t="str">
            <v>A STENBACK M.D.</v>
          </cell>
          <cell r="C3">
            <v>9383023</v>
          </cell>
        </row>
        <row r="4">
          <cell r="B4" t="str">
            <v>C A EKELUND M.D.</v>
          </cell>
          <cell r="C4">
            <v>3475992</v>
          </cell>
        </row>
        <row r="5">
          <cell r="B5" t="str">
            <v>C T CHUNG M.D.</v>
          </cell>
          <cell r="C5">
            <v>1852796</v>
          </cell>
        </row>
        <row r="6">
          <cell r="B6" t="str">
            <v>D S HENSLEY M.D.</v>
          </cell>
          <cell r="C6">
            <v>9313431</v>
          </cell>
        </row>
        <row r="7">
          <cell r="B7" t="str">
            <v>D S MORIBE M.D.</v>
          </cell>
          <cell r="C7">
            <v>8272602</v>
          </cell>
        </row>
        <row r="8">
          <cell r="B8" t="str">
            <v>G C KWOK M.D.</v>
          </cell>
          <cell r="C8">
            <v>4443390</v>
          </cell>
        </row>
        <row r="9">
          <cell r="B9" t="str">
            <v>J J DAHMEN M.D.</v>
          </cell>
          <cell r="C9">
            <v>1289428</v>
          </cell>
        </row>
        <row r="10">
          <cell r="B10" t="str">
            <v>J K COYNE M.D.</v>
          </cell>
          <cell r="C10">
            <v>2426611</v>
          </cell>
        </row>
        <row r="11">
          <cell r="B11" t="str">
            <v>A HAUPTMAN M.D.</v>
          </cell>
          <cell r="C11">
            <v>8446898</v>
          </cell>
        </row>
        <row r="12">
          <cell r="B12" t="str">
            <v>L H HIBBARD M.D.</v>
          </cell>
          <cell r="C12">
            <v>2040491</v>
          </cell>
        </row>
        <row r="13">
          <cell r="B13" t="str">
            <v>M D TRAVERSO D.O.</v>
          </cell>
          <cell r="C13">
            <v>6102825</v>
          </cell>
        </row>
        <row r="14">
          <cell r="B14" t="str">
            <v>M I HARRIS M.D.</v>
          </cell>
          <cell r="C14">
            <v>1180062</v>
          </cell>
        </row>
        <row r="15">
          <cell r="B15" t="str">
            <v>M K MATSUMOTO M.D.</v>
          </cell>
          <cell r="C15">
            <v>5042023</v>
          </cell>
        </row>
        <row r="16">
          <cell r="B16" t="str">
            <v>M S PATEL D.O.</v>
          </cell>
          <cell r="C16">
            <v>720594</v>
          </cell>
        </row>
        <row r="17">
          <cell r="B17" t="str">
            <v>M TSAO M.D.</v>
          </cell>
          <cell r="C17">
            <v>6284750</v>
          </cell>
        </row>
        <row r="18">
          <cell r="B18" t="str">
            <v>O A VON FRANQUE M.D.</v>
          </cell>
          <cell r="C18">
            <v>2431256</v>
          </cell>
        </row>
        <row r="19">
          <cell r="B19" t="str">
            <v>P H KATZ M.D.</v>
          </cell>
          <cell r="C19">
            <v>7461373</v>
          </cell>
        </row>
        <row r="20">
          <cell r="B20" t="str">
            <v>R J DOW M.D.</v>
          </cell>
          <cell r="C20">
            <v>4227793</v>
          </cell>
        </row>
        <row r="21">
          <cell r="B21" t="str">
            <v>S J COHEN M.D.</v>
          </cell>
          <cell r="C21">
            <v>6143505</v>
          </cell>
        </row>
        <row r="22">
          <cell r="B22" t="str">
            <v>R L WHITE M.D.</v>
          </cell>
          <cell r="C22">
            <v>4194959</v>
          </cell>
        </row>
      </sheetData>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D ID"/>
      <sheetName val="report"/>
      <sheetName val="psm rpt"/>
      <sheetName val="psm db2"/>
      <sheetName val="bta"/>
      <sheetName val="sar rpt"/>
      <sheetName val="sar07"/>
      <sheetName val="cal10"/>
      <sheetName val="match rpt"/>
      <sheetName val="pcp11"/>
      <sheetName val="pda rpt"/>
      <sheetName val="pda"/>
      <sheetName val="sec rpt"/>
      <sheetName val="sec msg"/>
    </sheetNames>
    <sheetDataSet>
      <sheetData sheetId="0">
        <row r="1">
          <cell r="J1" t="str">
            <v>PROVIDER_Match</v>
          </cell>
          <cell r="K1" t="str">
            <v>PROVIDER_Match</v>
          </cell>
        </row>
        <row r="2">
          <cell r="J2" t="str">
            <v xml:space="preserve">M I HARRIS M.D.               </v>
          </cell>
          <cell r="K2" t="str">
            <v>HARRIS, MICHAEL I (</v>
          </cell>
        </row>
        <row r="3">
          <cell r="J3" t="str">
            <v xml:space="preserve">M K MATSUMOTO M.D.            </v>
          </cell>
          <cell r="K3" t="str">
            <v xml:space="preserve">MATSUMOTO, MICHAEL </v>
          </cell>
        </row>
        <row r="4">
          <cell r="J4" t="str">
            <v xml:space="preserve">D S MORIBE M.D.               </v>
          </cell>
          <cell r="K4" t="str">
            <v>MORIBE, DENNIS SHIG</v>
          </cell>
        </row>
        <row r="5">
          <cell r="J5" t="str">
            <v xml:space="preserve">J K COYNE M.D.                </v>
          </cell>
          <cell r="K5" t="str">
            <v xml:space="preserve">COYNE, JANET KELLY </v>
          </cell>
        </row>
        <row r="6">
          <cell r="J6" t="str">
            <v xml:space="preserve">J J DAHMEN M.D.               </v>
          </cell>
          <cell r="K6" t="str">
            <v>DAHMEN, JOHN JOSEPH</v>
          </cell>
        </row>
        <row r="7">
          <cell r="J7" t="str">
            <v xml:space="preserve">C A EKELUND M.D.              </v>
          </cell>
          <cell r="K7" t="str">
            <v>EKELUND, CAROL A. (</v>
          </cell>
        </row>
        <row r="8">
          <cell r="J8" t="str">
            <v xml:space="preserve">D S HENSLEY M.D.              </v>
          </cell>
          <cell r="K8" t="str">
            <v>HENSLEY, DONALD STE</v>
          </cell>
        </row>
        <row r="9">
          <cell r="J9" t="str">
            <v xml:space="preserve">L H HIBBARD M.D.              </v>
          </cell>
          <cell r="K9" t="str">
            <v>HIBBARD, LINDSEY HO</v>
          </cell>
        </row>
        <row r="10">
          <cell r="J10" t="str">
            <v xml:space="preserve">M D TRAVERSO D.O.             </v>
          </cell>
          <cell r="K10" t="str">
            <v xml:space="preserve">TRAVERSO, MERCEDES </v>
          </cell>
        </row>
        <row r="11">
          <cell r="J11" t="str">
            <v xml:space="preserve">C T CHUNG M.D.                </v>
          </cell>
          <cell r="K11" t="str">
            <v xml:space="preserve">CHUNG/KWOK         </v>
          </cell>
          <cell r="L11" t="str">
            <v xml:space="preserve">CHUNG/KWOK         </v>
          </cell>
        </row>
        <row r="12">
          <cell r="J12" t="str">
            <v xml:space="preserve">S J COHEN M.D.                </v>
          </cell>
          <cell r="K12" t="str">
            <v xml:space="preserve">COHEN, SCOTT JASON </v>
          </cell>
        </row>
        <row r="13">
          <cell r="J13" t="str">
            <v xml:space="preserve">R J DOW M.D.                  </v>
          </cell>
          <cell r="K13" t="str">
            <v>DOW, RICHARD JAY (M</v>
          </cell>
        </row>
        <row r="14">
          <cell r="J14" t="str">
            <v xml:space="preserve">A H FEEBACK-LEE M.D.          </v>
          </cell>
          <cell r="K14" t="str">
            <v>Stenback and Feebac</v>
          </cell>
          <cell r="L14" t="str">
            <v>Stenback and Feebac</v>
          </cell>
        </row>
        <row r="15">
          <cell r="J15" t="str">
            <v xml:space="preserve">P H KATZ M.D.                 </v>
          </cell>
          <cell r="K15" t="str">
            <v>KATZ, PAUL HOWARD (</v>
          </cell>
        </row>
        <row r="16">
          <cell r="J16" t="str">
            <v xml:space="preserve">G C KWOK M.D.                 </v>
          </cell>
          <cell r="K16" t="str">
            <v xml:space="preserve">CHUNG/KWOK         </v>
          </cell>
        </row>
        <row r="17">
          <cell r="J17" t="str">
            <v xml:space="preserve">M S PATEL D.O.                </v>
          </cell>
          <cell r="K17" t="str">
            <v>PATEL, MOLINA SHASH</v>
          </cell>
        </row>
        <row r="18">
          <cell r="J18" t="str">
            <v xml:space="preserve">A STENBACK M.D.               </v>
          </cell>
          <cell r="K18" t="str">
            <v>Stenback and Feebac</v>
          </cell>
        </row>
        <row r="19">
          <cell r="J19" t="str">
            <v xml:space="preserve">M TSAO M.D.                   </v>
          </cell>
          <cell r="K19" t="str">
            <v>Tsao and VonFranque</v>
          </cell>
          <cell r="L19" t="str">
            <v>Tsao and VonFranque</v>
          </cell>
        </row>
        <row r="20">
          <cell r="J20" t="str">
            <v xml:space="preserve">O A VON FRANQUE M.D.          </v>
          </cell>
          <cell r="K20" t="str">
            <v>Tsao and VonFranque</v>
          </cell>
        </row>
      </sheetData>
      <sheetData sheetId="1"/>
      <sheetData sheetId="2"/>
      <sheetData sheetId="3">
        <row r="2">
          <cell r="A2" t="str">
            <v>Resource ID</v>
          </cell>
        </row>
      </sheetData>
      <sheetData sheetId="4"/>
      <sheetData sheetId="5"/>
      <sheetData sheetId="6">
        <row r="4">
          <cell r="A4" t="str">
            <v>Resource ID</v>
          </cell>
          <cell r="B4" t="str">
            <v xml:space="preserve">fac_id  </v>
          </cell>
          <cell r="C4" t="str">
            <v xml:space="preserve">PROVNAME                                </v>
          </cell>
          <cell r="D4" t="str">
            <v xml:space="preserve">APPT_TP        </v>
          </cell>
          <cell r="E4" t="str">
            <v xml:space="preserve">init    </v>
          </cell>
          <cell r="F4" t="str">
            <v xml:space="preserve">final   </v>
          </cell>
          <cell r="G4" t="str">
            <v xml:space="preserve">seentot </v>
          </cell>
          <cell r="H4" t="str">
            <v xml:space="preserve">seenreg </v>
          </cell>
          <cell r="I4" t="str">
            <v xml:space="preserve">seenwi  </v>
          </cell>
          <cell r="J4" t="str">
            <v xml:space="preserve">ftkareg </v>
          </cell>
          <cell r="K4" t="str">
            <v xml:space="preserve">ftkawi  </v>
          </cell>
          <cell r="L4" t="str">
            <v xml:space="preserve">ftkapct </v>
          </cell>
          <cell r="M4" t="str">
            <v>unbooked</v>
          </cell>
          <cell r="N4" t="str">
            <v xml:space="preserve">unbkpct </v>
          </cell>
          <cell r="O4" t="str">
            <v xml:space="preserve">netlpct </v>
          </cell>
          <cell r="P4" t="str">
            <v xml:space="preserve">visits  </v>
          </cell>
          <cell r="Q4" t="str">
            <v>WALKIN%</v>
          </cell>
        </row>
        <row r="5">
          <cell r="A5">
            <v>1180062</v>
          </cell>
          <cell r="B5" t="str">
            <v>HARRISM</v>
          </cell>
          <cell r="C5" t="str">
            <v xml:space="preserve">Harris, Michael I, MD                   </v>
          </cell>
          <cell r="D5" t="str">
            <v xml:space="preserve">TOTAL PROVNAME </v>
          </cell>
          <cell r="E5">
            <v>214</v>
          </cell>
          <cell r="F5">
            <v>213</v>
          </cell>
          <cell r="G5">
            <v>151</v>
          </cell>
          <cell r="H5">
            <v>150</v>
          </cell>
          <cell r="I5">
            <v>1</v>
          </cell>
          <cell r="J5">
            <v>19</v>
          </cell>
          <cell r="K5">
            <v>1</v>
          </cell>
          <cell r="L5">
            <v>0.12</v>
          </cell>
          <cell r="M5">
            <v>44</v>
          </cell>
          <cell r="N5">
            <v>0.21</v>
          </cell>
          <cell r="O5">
            <v>0.28999999999999998</v>
          </cell>
          <cell r="P5">
            <v>152</v>
          </cell>
          <cell r="Q5">
            <v>6.5789473684210523E-3</v>
          </cell>
        </row>
        <row r="6">
          <cell r="A6">
            <v>5042023</v>
          </cell>
          <cell r="B6" t="str">
            <v>MATSUMO</v>
          </cell>
          <cell r="C6" t="str">
            <v xml:space="preserve">Matsumoto, Michael Ken, MD              </v>
          </cell>
          <cell r="D6" t="str">
            <v xml:space="preserve">TOTAL PROVNAME </v>
          </cell>
          <cell r="E6">
            <v>284</v>
          </cell>
          <cell r="F6">
            <v>297</v>
          </cell>
          <cell r="G6">
            <v>196</v>
          </cell>
          <cell r="H6">
            <v>194</v>
          </cell>
          <cell r="I6">
            <v>2</v>
          </cell>
          <cell r="J6">
            <v>16</v>
          </cell>
          <cell r="K6">
            <v>0</v>
          </cell>
          <cell r="L6">
            <v>0.08</v>
          </cell>
          <cell r="M6">
            <v>87</v>
          </cell>
          <cell r="N6">
            <v>0.28999999999999998</v>
          </cell>
          <cell r="O6">
            <v>0.34</v>
          </cell>
          <cell r="P6">
            <v>196</v>
          </cell>
          <cell r="Q6">
            <v>1.020408163265306E-2</v>
          </cell>
        </row>
        <row r="7">
          <cell r="A7">
            <v>8272602</v>
          </cell>
          <cell r="B7" t="str">
            <v xml:space="preserve">MORIBE </v>
          </cell>
          <cell r="C7" t="str">
            <v xml:space="preserve">Moribe, Dennis Shigeru, MD              </v>
          </cell>
          <cell r="D7" t="str">
            <v xml:space="preserve">TOTAL PROVNAME </v>
          </cell>
          <cell r="E7">
            <v>418</v>
          </cell>
          <cell r="F7">
            <v>350</v>
          </cell>
          <cell r="G7">
            <v>230</v>
          </cell>
          <cell r="H7">
            <v>227</v>
          </cell>
          <cell r="I7">
            <v>3</v>
          </cell>
          <cell r="J7">
            <v>20</v>
          </cell>
          <cell r="K7">
            <v>1</v>
          </cell>
          <cell r="L7">
            <v>0.08</v>
          </cell>
          <cell r="M7">
            <v>103</v>
          </cell>
          <cell r="N7">
            <v>0.28999999999999998</v>
          </cell>
          <cell r="O7">
            <v>0.34</v>
          </cell>
          <cell r="P7">
            <v>231</v>
          </cell>
          <cell r="Q7">
            <v>1.2987012987012988E-2</v>
          </cell>
        </row>
        <row r="8">
          <cell r="B8" t="str">
            <v xml:space="preserve">NOV     </v>
          </cell>
          <cell r="C8" t="str">
            <v xml:space="preserve">Tsao, Michael, MD                       </v>
          </cell>
          <cell r="D8" t="str">
            <v xml:space="preserve">TOTAL PROVNAME </v>
          </cell>
          <cell r="E8">
            <v>0</v>
          </cell>
          <cell r="F8">
            <v>12</v>
          </cell>
          <cell r="G8">
            <v>10</v>
          </cell>
          <cell r="H8">
            <v>10</v>
          </cell>
          <cell r="I8">
            <v>0</v>
          </cell>
          <cell r="J8">
            <v>1</v>
          </cell>
          <cell r="K8">
            <v>0</v>
          </cell>
          <cell r="L8">
            <v>0.09</v>
          </cell>
          <cell r="M8">
            <v>1</v>
          </cell>
          <cell r="N8">
            <v>0.08</v>
          </cell>
          <cell r="O8">
            <v>0.17</v>
          </cell>
          <cell r="P8">
            <v>10</v>
          </cell>
          <cell r="Q8">
            <v>0</v>
          </cell>
        </row>
        <row r="9">
          <cell r="A9">
            <v>2426611</v>
          </cell>
          <cell r="B9" t="str">
            <v xml:space="preserve">COYNE  </v>
          </cell>
          <cell r="C9" t="str">
            <v xml:space="preserve">Coyne, Janet Kelly, MD                  </v>
          </cell>
          <cell r="D9" t="str">
            <v xml:space="preserve">TOTAL PROVNAME </v>
          </cell>
          <cell r="E9">
            <v>251</v>
          </cell>
          <cell r="F9">
            <v>213</v>
          </cell>
          <cell r="G9">
            <v>158</v>
          </cell>
          <cell r="H9">
            <v>156</v>
          </cell>
          <cell r="I9">
            <v>2</v>
          </cell>
          <cell r="J9">
            <v>25</v>
          </cell>
          <cell r="K9">
            <v>1</v>
          </cell>
          <cell r="L9">
            <v>0.14000000000000001</v>
          </cell>
          <cell r="M9">
            <v>32</v>
          </cell>
          <cell r="N9">
            <v>0.15</v>
          </cell>
          <cell r="O9">
            <v>0.26</v>
          </cell>
          <cell r="P9">
            <v>154</v>
          </cell>
          <cell r="Q9">
            <v>1.2987012987012988E-2</v>
          </cell>
        </row>
        <row r="10">
          <cell r="A10">
            <v>1289428</v>
          </cell>
          <cell r="B10" t="str">
            <v xml:space="preserve">DAHMEN </v>
          </cell>
          <cell r="C10" t="str">
            <v xml:space="preserve">Dahmen, John Joseph, MD                 </v>
          </cell>
          <cell r="D10" t="str">
            <v xml:space="preserve">TOTAL PROVNAME </v>
          </cell>
          <cell r="E10">
            <v>335</v>
          </cell>
          <cell r="F10">
            <v>333</v>
          </cell>
          <cell r="G10">
            <v>217</v>
          </cell>
          <cell r="H10">
            <v>214</v>
          </cell>
          <cell r="I10">
            <v>3</v>
          </cell>
          <cell r="J10">
            <v>15</v>
          </cell>
          <cell r="K10">
            <v>0</v>
          </cell>
          <cell r="L10">
            <v>0.06</v>
          </cell>
          <cell r="M10">
            <v>104</v>
          </cell>
          <cell r="N10">
            <v>0.31</v>
          </cell>
          <cell r="O10">
            <v>0.35</v>
          </cell>
          <cell r="P10">
            <v>218</v>
          </cell>
          <cell r="Q10">
            <v>1.3761467889908258E-2</v>
          </cell>
        </row>
        <row r="11">
          <cell r="A11">
            <v>3475992</v>
          </cell>
          <cell r="B11" t="str">
            <v>EKELUND</v>
          </cell>
          <cell r="C11" t="str">
            <v xml:space="preserve">Ekelund, Carol A., MD                   </v>
          </cell>
          <cell r="D11" t="str">
            <v xml:space="preserve">TOTAL PROVNAME </v>
          </cell>
          <cell r="E11">
            <v>120</v>
          </cell>
          <cell r="F11">
            <v>116</v>
          </cell>
          <cell r="G11">
            <v>90</v>
          </cell>
          <cell r="H11">
            <v>87</v>
          </cell>
          <cell r="I11">
            <v>3</v>
          </cell>
          <cell r="J11">
            <v>13</v>
          </cell>
          <cell r="K11">
            <v>0</v>
          </cell>
          <cell r="L11">
            <v>0.13</v>
          </cell>
          <cell r="M11">
            <v>16</v>
          </cell>
          <cell r="N11">
            <v>0.14000000000000001</v>
          </cell>
          <cell r="O11">
            <v>0.22</v>
          </cell>
          <cell r="P11">
            <v>88</v>
          </cell>
          <cell r="Q11">
            <v>3.4090909090909088E-2</v>
          </cell>
        </row>
        <row r="12">
          <cell r="A12">
            <v>9313431</v>
          </cell>
          <cell r="B12" t="str">
            <v>HENSLEY</v>
          </cell>
          <cell r="C12" t="str">
            <v xml:space="preserve">Hensley, Donald Steve, MD               </v>
          </cell>
          <cell r="D12" t="str">
            <v xml:space="preserve">TOTAL PROVNAME </v>
          </cell>
          <cell r="E12">
            <v>431</v>
          </cell>
          <cell r="F12">
            <v>424</v>
          </cell>
          <cell r="G12">
            <v>272</v>
          </cell>
          <cell r="H12">
            <v>270</v>
          </cell>
          <cell r="I12">
            <v>2</v>
          </cell>
          <cell r="J12">
            <v>24</v>
          </cell>
          <cell r="K12">
            <v>0</v>
          </cell>
          <cell r="L12">
            <v>0.08</v>
          </cell>
          <cell r="M12">
            <v>130</v>
          </cell>
          <cell r="N12">
            <v>0.31</v>
          </cell>
          <cell r="O12">
            <v>0.36</v>
          </cell>
          <cell r="P12">
            <v>272</v>
          </cell>
          <cell r="Q12">
            <v>7.3529411764705881E-3</v>
          </cell>
        </row>
        <row r="13">
          <cell r="A13">
            <v>2040491</v>
          </cell>
          <cell r="B13" t="str">
            <v>HIBBARD</v>
          </cell>
          <cell r="C13" t="str">
            <v xml:space="preserve">Hibbard, Lindsey Howard yeats, MD       </v>
          </cell>
          <cell r="D13" t="str">
            <v xml:space="preserve">TOTAL PROVNAME </v>
          </cell>
          <cell r="E13">
            <v>463</v>
          </cell>
          <cell r="F13">
            <v>459</v>
          </cell>
          <cell r="G13">
            <v>338</v>
          </cell>
          <cell r="H13">
            <v>332</v>
          </cell>
          <cell r="I13">
            <v>6</v>
          </cell>
          <cell r="J13">
            <v>36</v>
          </cell>
          <cell r="K13">
            <v>1</v>
          </cell>
          <cell r="L13">
            <v>0.1</v>
          </cell>
          <cell r="M13">
            <v>91</v>
          </cell>
          <cell r="N13">
            <v>0.2</v>
          </cell>
          <cell r="O13">
            <v>0.26</v>
          </cell>
          <cell r="P13">
            <v>334</v>
          </cell>
          <cell r="Q13">
            <v>1.7964071856287425E-2</v>
          </cell>
        </row>
        <row r="14">
          <cell r="A14">
            <v>6102825</v>
          </cell>
          <cell r="B14" t="str">
            <v>TRAVERS</v>
          </cell>
          <cell r="C14" t="str">
            <v xml:space="preserve">Traverso, Mercedes Del carmen, DO       </v>
          </cell>
          <cell r="D14" t="str">
            <v xml:space="preserve">TOTAL PROVNAME </v>
          </cell>
          <cell r="E14">
            <v>463</v>
          </cell>
          <cell r="F14">
            <v>435</v>
          </cell>
          <cell r="G14">
            <v>280</v>
          </cell>
          <cell r="H14">
            <v>277</v>
          </cell>
          <cell r="I14">
            <v>3</v>
          </cell>
          <cell r="J14">
            <v>24</v>
          </cell>
          <cell r="K14">
            <v>0</v>
          </cell>
          <cell r="L14">
            <v>0.08</v>
          </cell>
          <cell r="M14">
            <v>134</v>
          </cell>
          <cell r="N14">
            <v>0.31</v>
          </cell>
          <cell r="O14">
            <v>0.36</v>
          </cell>
          <cell r="P14">
            <v>276</v>
          </cell>
          <cell r="Q14">
            <v>1.0869565217391304E-2</v>
          </cell>
        </row>
        <row r="15">
          <cell r="A15">
            <v>1852796</v>
          </cell>
          <cell r="B15" t="str">
            <v xml:space="preserve">CHUNG  </v>
          </cell>
          <cell r="C15" t="str">
            <v xml:space="preserve">Chung, Cindy Tsay, MD                   </v>
          </cell>
          <cell r="D15" t="str">
            <v xml:space="preserve">TOTAL PROVNAME </v>
          </cell>
          <cell r="E15">
            <v>418</v>
          </cell>
          <cell r="F15">
            <v>218</v>
          </cell>
          <cell r="G15">
            <v>157</v>
          </cell>
          <cell r="H15">
            <v>157</v>
          </cell>
          <cell r="I15">
            <v>0</v>
          </cell>
          <cell r="J15">
            <v>9</v>
          </cell>
          <cell r="K15">
            <v>0</v>
          </cell>
          <cell r="L15">
            <v>0.05</v>
          </cell>
          <cell r="M15">
            <v>52</v>
          </cell>
          <cell r="N15">
            <v>0.24</v>
          </cell>
          <cell r="O15">
            <v>0.28000000000000003</v>
          </cell>
          <cell r="P15">
            <v>158</v>
          </cell>
          <cell r="Q15">
            <v>0</v>
          </cell>
        </row>
        <row r="16">
          <cell r="A16">
            <v>6143505</v>
          </cell>
          <cell r="B16" t="str">
            <v xml:space="preserve">COHENS </v>
          </cell>
          <cell r="C16" t="str">
            <v xml:space="preserve">Cohen, Scott Jason, MD                  </v>
          </cell>
          <cell r="D16" t="str">
            <v xml:space="preserve">TOTAL PROVNAME </v>
          </cell>
          <cell r="E16">
            <v>796</v>
          </cell>
          <cell r="F16">
            <v>374</v>
          </cell>
          <cell r="G16">
            <v>231</v>
          </cell>
          <cell r="H16">
            <v>230</v>
          </cell>
          <cell r="I16">
            <v>1</v>
          </cell>
          <cell r="J16">
            <v>17</v>
          </cell>
          <cell r="K16">
            <v>0</v>
          </cell>
          <cell r="L16">
            <v>7.0000000000000007E-2</v>
          </cell>
          <cell r="M16">
            <v>127</v>
          </cell>
          <cell r="N16">
            <v>0.34</v>
          </cell>
          <cell r="O16">
            <v>0.38</v>
          </cell>
          <cell r="P16">
            <v>230</v>
          </cell>
          <cell r="Q16">
            <v>4.3478260869565218E-3</v>
          </cell>
        </row>
        <row r="17">
          <cell r="A17">
            <v>4227793</v>
          </cell>
          <cell r="B17" t="str">
            <v xml:space="preserve">DOWR   </v>
          </cell>
          <cell r="C17" t="str">
            <v xml:space="preserve">Dow, Richard Jay, MD                    </v>
          </cell>
          <cell r="D17" t="str">
            <v xml:space="preserve">TOTAL PROVNAME </v>
          </cell>
          <cell r="E17">
            <v>580</v>
          </cell>
          <cell r="F17">
            <v>278</v>
          </cell>
          <cell r="G17">
            <v>192</v>
          </cell>
          <cell r="H17">
            <v>191</v>
          </cell>
          <cell r="I17">
            <v>1</v>
          </cell>
          <cell r="J17">
            <v>12</v>
          </cell>
          <cell r="K17">
            <v>0</v>
          </cell>
          <cell r="L17">
            <v>0.06</v>
          </cell>
          <cell r="M17">
            <v>75</v>
          </cell>
          <cell r="N17">
            <v>0.27</v>
          </cell>
          <cell r="O17">
            <v>0.31</v>
          </cell>
          <cell r="P17">
            <v>193</v>
          </cell>
          <cell r="Q17">
            <v>5.1813471502590676E-3</v>
          </cell>
        </row>
        <row r="18">
          <cell r="A18">
            <v>8119838</v>
          </cell>
          <cell r="B18" t="str">
            <v>FEEBACK</v>
          </cell>
          <cell r="C18" t="str">
            <v xml:space="preserve">Feeback-lee, Andrea Hope, MD            </v>
          </cell>
          <cell r="D18" t="str">
            <v xml:space="preserve">TOTAL PROVNAME </v>
          </cell>
          <cell r="E18">
            <v>700</v>
          </cell>
          <cell r="F18">
            <v>339</v>
          </cell>
          <cell r="G18">
            <v>216</v>
          </cell>
          <cell r="H18">
            <v>216</v>
          </cell>
          <cell r="I18">
            <v>0</v>
          </cell>
          <cell r="J18">
            <v>31</v>
          </cell>
          <cell r="K18">
            <v>0</v>
          </cell>
          <cell r="L18">
            <v>0.13</v>
          </cell>
          <cell r="M18">
            <v>92</v>
          </cell>
          <cell r="N18">
            <v>0.27</v>
          </cell>
          <cell r="O18">
            <v>0.36</v>
          </cell>
          <cell r="P18">
            <v>210</v>
          </cell>
          <cell r="Q18">
            <v>0</v>
          </cell>
        </row>
        <row r="19">
          <cell r="A19">
            <v>7461373</v>
          </cell>
          <cell r="B19" t="str">
            <v xml:space="preserve">KATZ   </v>
          </cell>
          <cell r="C19" t="str">
            <v xml:space="preserve">Katz, Paul Howard, MD                   </v>
          </cell>
          <cell r="D19" t="str">
            <v xml:space="preserve">TOTAL PROVNAME </v>
          </cell>
          <cell r="E19">
            <v>732</v>
          </cell>
          <cell r="F19">
            <v>364</v>
          </cell>
          <cell r="G19">
            <v>263</v>
          </cell>
          <cell r="H19">
            <v>261</v>
          </cell>
          <cell r="I19">
            <v>2</v>
          </cell>
          <cell r="J19">
            <v>39</v>
          </cell>
          <cell r="K19">
            <v>0</v>
          </cell>
          <cell r="L19">
            <v>0.13</v>
          </cell>
          <cell r="M19">
            <v>64</v>
          </cell>
          <cell r="N19">
            <v>0.18</v>
          </cell>
          <cell r="O19">
            <v>0.28000000000000003</v>
          </cell>
          <cell r="P19">
            <v>263</v>
          </cell>
          <cell r="Q19">
            <v>7.6045627376425855E-3</v>
          </cell>
        </row>
        <row r="20">
          <cell r="A20">
            <v>4443390</v>
          </cell>
          <cell r="B20" t="str">
            <v xml:space="preserve">KWOK   </v>
          </cell>
          <cell r="C20" t="str">
            <v xml:space="preserve">Kwok, Grace Cheng, MD                   </v>
          </cell>
          <cell r="D20" t="str">
            <v xml:space="preserve">TOTAL PROVNAME </v>
          </cell>
          <cell r="E20">
            <v>350</v>
          </cell>
          <cell r="F20">
            <v>183</v>
          </cell>
          <cell r="G20">
            <v>146</v>
          </cell>
          <cell r="H20">
            <v>146</v>
          </cell>
          <cell r="I20">
            <v>0</v>
          </cell>
          <cell r="J20">
            <v>8</v>
          </cell>
          <cell r="K20">
            <v>0</v>
          </cell>
          <cell r="L20">
            <v>0.05</v>
          </cell>
          <cell r="M20">
            <v>29</v>
          </cell>
          <cell r="N20">
            <v>0.16</v>
          </cell>
          <cell r="O20">
            <v>0.2</v>
          </cell>
          <cell r="P20">
            <v>145</v>
          </cell>
          <cell r="Q20">
            <v>0</v>
          </cell>
        </row>
        <row r="21">
          <cell r="C21" t="str">
            <v xml:space="preserve">Nadiv, Elizabeth Claire, MD             </v>
          </cell>
          <cell r="D21" t="str">
            <v xml:space="preserve">TOTAL PROVNAME </v>
          </cell>
          <cell r="E21">
            <v>0</v>
          </cell>
          <cell r="F21">
            <v>20</v>
          </cell>
          <cell r="G21">
            <v>12</v>
          </cell>
          <cell r="H21">
            <v>12</v>
          </cell>
          <cell r="I21">
            <v>0</v>
          </cell>
          <cell r="J21">
            <v>1</v>
          </cell>
          <cell r="K21">
            <v>0</v>
          </cell>
          <cell r="L21">
            <v>0.08</v>
          </cell>
          <cell r="M21">
            <v>7</v>
          </cell>
          <cell r="N21">
            <v>0.35</v>
          </cell>
          <cell r="O21">
            <v>0.4</v>
          </cell>
          <cell r="P21">
            <v>12</v>
          </cell>
          <cell r="Q21">
            <v>0</v>
          </cell>
        </row>
        <row r="22">
          <cell r="A22">
            <v>720594</v>
          </cell>
          <cell r="B22" t="str">
            <v xml:space="preserve">PATEL  </v>
          </cell>
          <cell r="C22" t="str">
            <v xml:space="preserve">Patel, Molina Shashikant, DO            </v>
          </cell>
          <cell r="D22" t="str">
            <v xml:space="preserve">TOTAL PROVNAME </v>
          </cell>
          <cell r="E22">
            <v>604</v>
          </cell>
          <cell r="F22">
            <v>278</v>
          </cell>
          <cell r="G22">
            <v>169</v>
          </cell>
          <cell r="H22">
            <v>169</v>
          </cell>
          <cell r="I22">
            <v>0</v>
          </cell>
          <cell r="J22">
            <v>25</v>
          </cell>
          <cell r="K22">
            <v>0</v>
          </cell>
          <cell r="L22">
            <v>0.13</v>
          </cell>
          <cell r="M22">
            <v>84</v>
          </cell>
          <cell r="N22">
            <v>0.3</v>
          </cell>
          <cell r="O22">
            <v>0.39</v>
          </cell>
          <cell r="P22">
            <v>169</v>
          </cell>
          <cell r="Q22">
            <v>0</v>
          </cell>
        </row>
        <row r="23">
          <cell r="A23">
            <v>9383023</v>
          </cell>
          <cell r="B23" t="str">
            <v>STENBAC</v>
          </cell>
          <cell r="C23" t="str">
            <v xml:space="preserve">Stenback, Amy, MD                       </v>
          </cell>
          <cell r="D23" t="str">
            <v xml:space="preserve">TOTAL PROVNAME </v>
          </cell>
          <cell r="E23">
            <v>240</v>
          </cell>
          <cell r="F23">
            <v>115</v>
          </cell>
          <cell r="G23">
            <v>65</v>
          </cell>
          <cell r="H23">
            <v>65</v>
          </cell>
          <cell r="I23">
            <v>0</v>
          </cell>
          <cell r="J23">
            <v>8</v>
          </cell>
          <cell r="K23">
            <v>0</v>
          </cell>
          <cell r="L23">
            <v>0.11</v>
          </cell>
          <cell r="M23">
            <v>42</v>
          </cell>
          <cell r="N23">
            <v>0.37</v>
          </cell>
          <cell r="O23">
            <v>0.43</v>
          </cell>
          <cell r="P23">
            <v>64</v>
          </cell>
          <cell r="Q23">
            <v>0</v>
          </cell>
        </row>
        <row r="24">
          <cell r="A24">
            <v>6284750</v>
          </cell>
          <cell r="B24" t="str">
            <v xml:space="preserve">TSAO   </v>
          </cell>
          <cell r="C24" t="str">
            <v xml:space="preserve">Tsao, Michael, MD                       </v>
          </cell>
          <cell r="D24" t="str">
            <v xml:space="preserve">TOTAL PROVNAME </v>
          </cell>
          <cell r="E24">
            <v>658</v>
          </cell>
          <cell r="F24">
            <v>315</v>
          </cell>
          <cell r="G24">
            <v>194</v>
          </cell>
          <cell r="H24">
            <v>193</v>
          </cell>
          <cell r="I24">
            <v>1</v>
          </cell>
          <cell r="J24">
            <v>21</v>
          </cell>
          <cell r="K24">
            <v>0</v>
          </cell>
          <cell r="L24">
            <v>0.1</v>
          </cell>
          <cell r="M24">
            <v>101</v>
          </cell>
          <cell r="N24">
            <v>0.32</v>
          </cell>
          <cell r="O24">
            <v>0.38</v>
          </cell>
          <cell r="P24">
            <v>196</v>
          </cell>
          <cell r="Q24">
            <v>5.1020408163265302E-3</v>
          </cell>
        </row>
        <row r="25">
          <cell r="A25">
            <v>2431256</v>
          </cell>
          <cell r="B25" t="str">
            <v>VONFRAN</v>
          </cell>
          <cell r="C25" t="str">
            <v xml:space="preserve">Von franque, Otto A., MD                </v>
          </cell>
          <cell r="D25" t="str">
            <v xml:space="preserve">TOTAL PROVNAME </v>
          </cell>
          <cell r="E25">
            <v>472</v>
          </cell>
          <cell r="F25">
            <v>210</v>
          </cell>
          <cell r="G25">
            <v>120</v>
          </cell>
          <cell r="H25">
            <v>118</v>
          </cell>
          <cell r="I25">
            <v>2</v>
          </cell>
          <cell r="J25">
            <v>17</v>
          </cell>
          <cell r="K25">
            <v>0</v>
          </cell>
          <cell r="L25">
            <v>0.12</v>
          </cell>
          <cell r="M25">
            <v>75</v>
          </cell>
          <cell r="N25">
            <v>0.36</v>
          </cell>
          <cell r="O25">
            <v>0.43</v>
          </cell>
          <cell r="P25">
            <v>120</v>
          </cell>
          <cell r="Q25">
            <v>1.6666666666666666E-2</v>
          </cell>
        </row>
      </sheetData>
      <sheetData sheetId="7">
        <row r="6">
          <cell r="A6" t="str">
            <v>Resource ID</v>
          </cell>
          <cell r="B6" t="str">
            <v>MNEMONIC</v>
          </cell>
          <cell r="C6" t="str">
            <v>name</v>
          </cell>
          <cell r="D6" t="str">
            <v xml:space="preserve"> KAISER START YEAR</v>
          </cell>
          <cell r="E6" t="str">
            <v>% CLINIC UNITS/ ALL UNITS</v>
          </cell>
          <cell r="F6" t="str">
            <v xml:space="preserve">  BASE SCHD</v>
          </cell>
          <cell r="G6" t="str">
            <v xml:space="preserve">  PANEL SIZE</v>
          </cell>
          <cell r="H6" t="str">
            <v xml:space="preserve">  URG % BOOK</v>
          </cell>
          <cell r="I6" t="str">
            <v xml:space="preserve">  ROU % BOOK</v>
          </cell>
          <cell r="J6" t="str">
            <v xml:space="preserve">  URG ARM</v>
          </cell>
          <cell r="K6" t="str">
            <v xml:space="preserve">  ROU ARM</v>
          </cell>
          <cell r="L6" t="str">
            <v>CAN NOT DTRM ARM</v>
          </cell>
          <cell r="M6" t="str">
            <v xml:space="preserve"> ALL MSSG TOTAL</v>
          </cell>
          <cell r="N6" t="str">
            <v xml:space="preserve">  DOV/ UNIT</v>
          </cell>
          <cell r="O6" t="str">
            <v>%AACC APPTS AVLBL 5 DAYS</v>
          </cell>
          <cell r="P6" t="str">
            <v xml:space="preserve">  NET LOSS</v>
          </cell>
        </row>
        <row r="7">
          <cell r="A7">
            <v>8272602</v>
          </cell>
          <cell r="B7" t="str">
            <v xml:space="preserve">MORIBE </v>
          </cell>
          <cell r="C7" t="str">
            <v>D S MORIBE M.D.</v>
          </cell>
          <cell r="D7">
            <v>1987</v>
          </cell>
          <cell r="E7">
            <v>0.7</v>
          </cell>
          <cell r="F7">
            <v>1</v>
          </cell>
          <cell r="G7">
            <v>1409</v>
          </cell>
          <cell r="H7">
            <v>0.93</v>
          </cell>
          <cell r="I7">
            <v>0.98</v>
          </cell>
          <cell r="J7">
            <v>6</v>
          </cell>
          <cell r="K7">
            <v>2</v>
          </cell>
          <cell r="L7">
            <v>0</v>
          </cell>
          <cell r="M7">
            <v>34</v>
          </cell>
          <cell r="N7">
            <v>7.3</v>
          </cell>
          <cell r="O7">
            <v>0.66</v>
          </cell>
          <cell r="P7">
            <v>0.34289999999999998</v>
          </cell>
        </row>
        <row r="8">
          <cell r="A8">
            <v>1180062</v>
          </cell>
          <cell r="B8" t="str">
            <v>HARRISM</v>
          </cell>
          <cell r="C8" t="str">
            <v>M I HARRIS M.D.</v>
          </cell>
          <cell r="D8">
            <v>2006</v>
          </cell>
          <cell r="E8">
            <v>0.44</v>
          </cell>
          <cell r="F8">
            <v>0.9</v>
          </cell>
          <cell r="G8">
            <v>1104</v>
          </cell>
          <cell r="H8">
            <v>0.89</v>
          </cell>
          <cell r="I8">
            <v>0.92</v>
          </cell>
          <cell r="J8">
            <v>5</v>
          </cell>
          <cell r="K8">
            <v>5</v>
          </cell>
          <cell r="L8">
            <v>0</v>
          </cell>
          <cell r="M8">
            <v>31</v>
          </cell>
          <cell r="N8">
            <v>8.3000000000000007</v>
          </cell>
          <cell r="O8">
            <v>0.79</v>
          </cell>
          <cell r="P8">
            <v>0.29110000000000003</v>
          </cell>
        </row>
        <row r="9">
          <cell r="A9">
            <v>5042023</v>
          </cell>
          <cell r="B9" t="str">
            <v>MATSUMO</v>
          </cell>
          <cell r="C9" t="str">
            <v>M K MATSUMOTO M.D.</v>
          </cell>
          <cell r="D9">
            <v>1999</v>
          </cell>
          <cell r="E9">
            <v>0.53</v>
          </cell>
          <cell r="F9">
            <v>1</v>
          </cell>
          <cell r="G9">
            <v>905</v>
          </cell>
          <cell r="H9">
            <v>0.96</v>
          </cell>
          <cell r="I9">
            <v>0.96</v>
          </cell>
          <cell r="J9">
            <v>2</v>
          </cell>
          <cell r="K9">
            <v>2</v>
          </cell>
          <cell r="L9">
            <v>0</v>
          </cell>
          <cell r="M9">
            <v>21</v>
          </cell>
          <cell r="N9">
            <v>7.7</v>
          </cell>
          <cell r="O9">
            <v>0.83</v>
          </cell>
          <cell r="P9">
            <v>0.34010000000000001</v>
          </cell>
        </row>
        <row r="10">
          <cell r="A10">
            <v>3475992</v>
          </cell>
          <cell r="B10" t="str">
            <v>EKELUND</v>
          </cell>
          <cell r="C10" t="str">
            <v>C A EKELUND M.D.</v>
          </cell>
          <cell r="D10">
            <v>1987</v>
          </cell>
          <cell r="E10">
            <v>0.26</v>
          </cell>
          <cell r="F10">
            <v>0.8</v>
          </cell>
          <cell r="G10">
            <v>1108</v>
          </cell>
          <cell r="H10">
            <v>0.95</v>
          </cell>
          <cell r="I10">
            <v>0.76</v>
          </cell>
          <cell r="J10">
            <v>1</v>
          </cell>
          <cell r="K10">
            <v>12</v>
          </cell>
          <cell r="L10">
            <v>0</v>
          </cell>
          <cell r="M10">
            <v>38</v>
          </cell>
          <cell r="N10">
            <v>8.8000000000000007</v>
          </cell>
          <cell r="O10">
            <v>0.81</v>
          </cell>
          <cell r="P10">
            <v>0.23280000000000001</v>
          </cell>
        </row>
        <row r="11">
          <cell r="A11">
            <v>9313431</v>
          </cell>
          <cell r="B11" t="str">
            <v>HENSLEY</v>
          </cell>
          <cell r="C11" t="str">
            <v>D S HENSLEY M.D.</v>
          </cell>
          <cell r="D11">
            <v>1994</v>
          </cell>
          <cell r="E11">
            <v>0.76</v>
          </cell>
          <cell r="F11">
            <v>1</v>
          </cell>
          <cell r="G11">
            <v>1611</v>
          </cell>
          <cell r="H11">
            <v>0.98</v>
          </cell>
          <cell r="I11">
            <v>0.9</v>
          </cell>
          <cell r="J11">
            <v>2</v>
          </cell>
          <cell r="K11">
            <v>10</v>
          </cell>
          <cell r="L11">
            <v>1</v>
          </cell>
          <cell r="M11">
            <v>42</v>
          </cell>
          <cell r="N11">
            <v>7.2</v>
          </cell>
          <cell r="O11">
            <v>0.62</v>
          </cell>
          <cell r="P11">
            <v>0.35849999999999999</v>
          </cell>
        </row>
        <row r="12">
          <cell r="A12">
            <v>1289428</v>
          </cell>
          <cell r="B12" t="str">
            <v xml:space="preserve">DAHMEN </v>
          </cell>
          <cell r="C12" t="str">
            <v>J J DAHMEN M.D.</v>
          </cell>
          <cell r="D12">
            <v>1996</v>
          </cell>
          <cell r="E12">
            <v>0.7</v>
          </cell>
          <cell r="F12">
            <v>0.9</v>
          </cell>
          <cell r="G12">
            <v>1400</v>
          </cell>
          <cell r="H12">
            <v>1</v>
          </cell>
          <cell r="I12">
            <v>0.93</v>
          </cell>
          <cell r="J12">
            <v>0</v>
          </cell>
          <cell r="K12">
            <v>7</v>
          </cell>
          <cell r="L12">
            <v>0</v>
          </cell>
          <cell r="M12">
            <v>35</v>
          </cell>
          <cell r="N12">
            <v>7.1</v>
          </cell>
          <cell r="O12">
            <v>0.65</v>
          </cell>
          <cell r="P12">
            <v>0.3483</v>
          </cell>
        </row>
        <row r="13">
          <cell r="A13">
            <v>2426611</v>
          </cell>
          <cell r="B13" t="str">
            <v xml:space="preserve">COYNE  </v>
          </cell>
          <cell r="C13" t="str">
            <v>J K COYNE M.D.</v>
          </cell>
          <cell r="D13">
            <v>1992</v>
          </cell>
          <cell r="E13">
            <v>0.44</v>
          </cell>
          <cell r="F13">
            <v>0.9</v>
          </cell>
          <cell r="G13">
            <v>1242</v>
          </cell>
          <cell r="H13">
            <v>0.89</v>
          </cell>
          <cell r="I13">
            <v>0.86</v>
          </cell>
          <cell r="J13">
            <v>4</v>
          </cell>
          <cell r="K13">
            <v>11</v>
          </cell>
          <cell r="L13">
            <v>0</v>
          </cell>
          <cell r="M13">
            <v>47</v>
          </cell>
          <cell r="N13">
            <v>8.3000000000000007</v>
          </cell>
          <cell r="O13">
            <v>0.59</v>
          </cell>
          <cell r="P13">
            <v>0.25819999999999999</v>
          </cell>
        </row>
        <row r="14">
          <cell r="A14">
            <v>2040491</v>
          </cell>
          <cell r="B14" t="str">
            <v>HIBBARD</v>
          </cell>
          <cell r="C14" t="str">
            <v>L H HIBBARD M.D.</v>
          </cell>
          <cell r="D14">
            <v>2010</v>
          </cell>
          <cell r="E14">
            <v>0.82</v>
          </cell>
          <cell r="F14">
            <v>1</v>
          </cell>
          <cell r="G14">
            <v>1418</v>
          </cell>
          <cell r="H14">
            <v>0.99</v>
          </cell>
          <cell r="I14">
            <v>0.94</v>
          </cell>
          <cell r="J14">
            <v>1</v>
          </cell>
          <cell r="K14">
            <v>7</v>
          </cell>
          <cell r="L14">
            <v>0</v>
          </cell>
          <cell r="M14">
            <v>42</v>
          </cell>
          <cell r="N14">
            <v>8.4</v>
          </cell>
          <cell r="O14">
            <v>0.78</v>
          </cell>
          <cell r="P14">
            <v>0.2636</v>
          </cell>
        </row>
        <row r="15">
          <cell r="A15">
            <v>6102825</v>
          </cell>
          <cell r="B15" t="str">
            <v>TRAVERS</v>
          </cell>
          <cell r="C15" t="str">
            <v>M D TRAVERSO D.O.</v>
          </cell>
          <cell r="D15">
            <v>2012</v>
          </cell>
          <cell r="E15">
            <v>0.85</v>
          </cell>
          <cell r="F15">
            <v>0.9</v>
          </cell>
          <cell r="G15">
            <v>1061</v>
          </cell>
          <cell r="H15">
            <v>0.98</v>
          </cell>
          <cell r="I15">
            <v>0.94</v>
          </cell>
          <cell r="J15">
            <v>2</v>
          </cell>
          <cell r="K15">
            <v>4</v>
          </cell>
          <cell r="L15">
            <v>0</v>
          </cell>
          <cell r="M15">
            <v>25</v>
          </cell>
          <cell r="N15">
            <v>7.5</v>
          </cell>
          <cell r="O15">
            <v>0.88</v>
          </cell>
          <cell r="P15">
            <v>0.35630000000000001</v>
          </cell>
        </row>
        <row r="16">
          <cell r="A16">
            <v>8119838</v>
          </cell>
          <cell r="B16" t="str">
            <v>FEEBACK</v>
          </cell>
          <cell r="C16" t="str">
            <v>A H FEEBACK-LEE M.D.</v>
          </cell>
          <cell r="D16">
            <v>2004</v>
          </cell>
          <cell r="E16">
            <v>0.9</v>
          </cell>
          <cell r="F16">
            <v>0.7</v>
          </cell>
          <cell r="G16">
            <v>942</v>
          </cell>
          <cell r="H16">
            <v>0.99</v>
          </cell>
          <cell r="I16">
            <v>0.93</v>
          </cell>
          <cell r="J16">
            <v>1</v>
          </cell>
          <cell r="K16">
            <v>7</v>
          </cell>
          <cell r="L16">
            <v>0</v>
          </cell>
          <cell r="M16">
            <v>36</v>
          </cell>
          <cell r="N16">
            <v>7.3</v>
          </cell>
          <cell r="O16">
            <v>0.56999999999999995</v>
          </cell>
          <cell r="P16">
            <v>0.35709999999999997</v>
          </cell>
        </row>
        <row r="17">
          <cell r="A17">
            <v>9383023</v>
          </cell>
          <cell r="B17" t="str">
            <v>STENBAC</v>
          </cell>
          <cell r="C17" t="str">
            <v>A STENBACK M.D.</v>
          </cell>
          <cell r="D17">
            <v>2009</v>
          </cell>
          <cell r="E17">
            <v>0.34</v>
          </cell>
          <cell r="F17">
            <v>0.6</v>
          </cell>
          <cell r="G17">
            <v>717</v>
          </cell>
          <cell r="H17">
            <v>0.93</v>
          </cell>
          <cell r="I17">
            <v>0.98</v>
          </cell>
          <cell r="J17">
            <v>2</v>
          </cell>
          <cell r="K17">
            <v>1</v>
          </cell>
          <cell r="L17">
            <v>0</v>
          </cell>
          <cell r="M17">
            <v>25</v>
          </cell>
          <cell r="N17">
            <v>6.4</v>
          </cell>
          <cell r="O17">
            <v>0.7</v>
          </cell>
          <cell r="P17">
            <v>0.43480000000000002</v>
          </cell>
        </row>
        <row r="18">
          <cell r="A18">
            <v>1852796</v>
          </cell>
          <cell r="B18" t="str">
            <v xml:space="preserve">CHUNG  </v>
          </cell>
          <cell r="C18" t="str">
            <v>C T CHUNG M.D.</v>
          </cell>
          <cell r="D18">
            <v>1996</v>
          </cell>
          <cell r="E18">
            <v>0.55000000000000004</v>
          </cell>
          <cell r="F18">
            <v>0.7</v>
          </cell>
          <cell r="G18">
            <v>904</v>
          </cell>
          <cell r="H18">
            <v>0.95</v>
          </cell>
          <cell r="I18">
            <v>0.97</v>
          </cell>
          <cell r="J18">
            <v>3</v>
          </cell>
          <cell r="K18">
            <v>3</v>
          </cell>
          <cell r="L18">
            <v>0</v>
          </cell>
          <cell r="M18">
            <v>21</v>
          </cell>
          <cell r="N18">
            <v>8.3000000000000007</v>
          </cell>
          <cell r="O18">
            <v>0.79</v>
          </cell>
          <cell r="P18">
            <v>0.2752</v>
          </cell>
        </row>
        <row r="19">
          <cell r="B19" t="str">
            <v>SRF</v>
          </cell>
          <cell r="C19" t="str">
            <v>E T CARTE M.D.</v>
          </cell>
          <cell r="D19">
            <v>1967</v>
          </cell>
          <cell r="H19">
            <v>0</v>
          </cell>
          <cell r="I19">
            <v>0</v>
          </cell>
          <cell r="O19">
            <v>1</v>
          </cell>
          <cell r="P19">
            <v>0.1</v>
          </cell>
        </row>
        <row r="20">
          <cell r="A20">
            <v>4443390</v>
          </cell>
          <cell r="B20" t="str">
            <v xml:space="preserve">KWOK   </v>
          </cell>
          <cell r="C20" t="str">
            <v>G C KWOK M.D.</v>
          </cell>
          <cell r="D20">
            <v>1995</v>
          </cell>
          <cell r="E20">
            <v>0.51</v>
          </cell>
          <cell r="F20">
            <v>0.7</v>
          </cell>
          <cell r="G20">
            <v>860</v>
          </cell>
          <cell r="H20">
            <v>0.96</v>
          </cell>
          <cell r="I20">
            <v>0.9</v>
          </cell>
          <cell r="J20">
            <v>3</v>
          </cell>
          <cell r="K20">
            <v>5</v>
          </cell>
          <cell r="L20">
            <v>0</v>
          </cell>
          <cell r="M20">
            <v>31</v>
          </cell>
          <cell r="N20">
            <v>9.4</v>
          </cell>
          <cell r="O20">
            <v>0.59</v>
          </cell>
          <cell r="P20">
            <v>0.1875</v>
          </cell>
        </row>
        <row r="21">
          <cell r="A21">
            <v>720594</v>
          </cell>
          <cell r="B21" t="str">
            <v xml:space="preserve">PATEL  </v>
          </cell>
          <cell r="C21" t="str">
            <v>M S PATEL D.O.</v>
          </cell>
          <cell r="D21">
            <v>2005</v>
          </cell>
          <cell r="E21">
            <v>0.59</v>
          </cell>
          <cell r="F21">
            <v>0.9</v>
          </cell>
          <cell r="G21">
            <v>1226</v>
          </cell>
          <cell r="H21">
            <v>0.94</v>
          </cell>
          <cell r="I21">
            <v>0.94</v>
          </cell>
          <cell r="J21">
            <v>5</v>
          </cell>
          <cell r="K21">
            <v>7</v>
          </cell>
          <cell r="L21">
            <v>0</v>
          </cell>
          <cell r="M21">
            <v>36</v>
          </cell>
          <cell r="N21">
            <v>7.1</v>
          </cell>
          <cell r="O21">
            <v>0.73</v>
          </cell>
          <cell r="P21">
            <v>0.3861</v>
          </cell>
        </row>
        <row r="22">
          <cell r="A22">
            <v>6284750</v>
          </cell>
          <cell r="B22" t="str">
            <v xml:space="preserve">TSAO   </v>
          </cell>
          <cell r="C22" t="str">
            <v>M TSAO M.D.</v>
          </cell>
          <cell r="D22">
            <v>2006</v>
          </cell>
          <cell r="E22">
            <v>0.68</v>
          </cell>
          <cell r="F22">
            <v>1</v>
          </cell>
          <cell r="G22">
            <v>556</v>
          </cell>
          <cell r="H22">
            <v>0.99</v>
          </cell>
          <cell r="I22">
            <v>0.99</v>
          </cell>
          <cell r="J22">
            <v>1</v>
          </cell>
          <cell r="K22">
            <v>1</v>
          </cell>
          <cell r="L22">
            <v>0</v>
          </cell>
          <cell r="M22">
            <v>22</v>
          </cell>
          <cell r="N22">
            <v>4.5999999999999996</v>
          </cell>
          <cell r="O22">
            <v>0.79</v>
          </cell>
          <cell r="P22">
            <v>0.3841</v>
          </cell>
        </row>
        <row r="23">
          <cell r="A23">
            <v>2431256</v>
          </cell>
          <cell r="B23" t="str">
            <v>VONFRAN</v>
          </cell>
          <cell r="C23" t="str">
            <v>O A VON FRANQUE M.D.</v>
          </cell>
          <cell r="D23">
            <v>1993</v>
          </cell>
          <cell r="E23">
            <v>0.48</v>
          </cell>
          <cell r="F23">
            <v>0.9</v>
          </cell>
          <cell r="G23">
            <v>978</v>
          </cell>
          <cell r="H23">
            <v>0.95</v>
          </cell>
          <cell r="I23">
            <v>0.91</v>
          </cell>
          <cell r="J23">
            <v>3</v>
          </cell>
          <cell r="K23">
            <v>5</v>
          </cell>
          <cell r="L23">
            <v>0</v>
          </cell>
          <cell r="M23">
            <v>28</v>
          </cell>
          <cell r="N23">
            <v>6.4</v>
          </cell>
          <cell r="P23">
            <v>0.43830000000000002</v>
          </cell>
        </row>
        <row r="24">
          <cell r="A24">
            <v>7461373</v>
          </cell>
          <cell r="B24" t="str">
            <v xml:space="preserve">KATZ   </v>
          </cell>
          <cell r="C24" t="str">
            <v>P H KATZ M.D.</v>
          </cell>
          <cell r="D24">
            <v>1997</v>
          </cell>
          <cell r="E24">
            <v>0.62</v>
          </cell>
          <cell r="F24">
            <v>1</v>
          </cell>
          <cell r="G24">
            <v>1493</v>
          </cell>
          <cell r="H24">
            <v>0.95</v>
          </cell>
          <cell r="I24">
            <v>0.94</v>
          </cell>
          <cell r="J24">
            <v>3</v>
          </cell>
          <cell r="K24">
            <v>9</v>
          </cell>
          <cell r="L24">
            <v>0</v>
          </cell>
          <cell r="M24">
            <v>54</v>
          </cell>
          <cell r="N24">
            <v>8.4</v>
          </cell>
          <cell r="O24">
            <v>0.63</v>
          </cell>
          <cell r="P24">
            <v>0.27750000000000002</v>
          </cell>
        </row>
        <row r="25">
          <cell r="A25">
            <v>4227793</v>
          </cell>
          <cell r="B25" t="str">
            <v xml:space="preserve">DOWR   </v>
          </cell>
          <cell r="C25" t="str">
            <v>R J DOW M.D.</v>
          </cell>
          <cell r="D25">
            <v>2006</v>
          </cell>
          <cell r="E25">
            <v>0.6</v>
          </cell>
          <cell r="F25">
            <v>0.8</v>
          </cell>
          <cell r="G25">
            <v>1266</v>
          </cell>
          <cell r="H25">
            <v>0.9</v>
          </cell>
          <cell r="I25">
            <v>0.86</v>
          </cell>
          <cell r="J25">
            <v>6</v>
          </cell>
          <cell r="K25">
            <v>13</v>
          </cell>
          <cell r="L25">
            <v>0</v>
          </cell>
          <cell r="M25">
            <v>31</v>
          </cell>
          <cell r="N25">
            <v>7.7</v>
          </cell>
          <cell r="O25">
            <v>0.53</v>
          </cell>
          <cell r="P25">
            <v>0.30940000000000001</v>
          </cell>
        </row>
        <row r="26">
          <cell r="A26">
            <v>6143505</v>
          </cell>
          <cell r="B26" t="str">
            <v xml:space="preserve">COHENS </v>
          </cell>
          <cell r="C26" t="str">
            <v>S J COHEN M.D.</v>
          </cell>
          <cell r="D26">
            <v>1992</v>
          </cell>
          <cell r="E26">
            <v>0.73</v>
          </cell>
          <cell r="F26">
            <v>1</v>
          </cell>
          <cell r="G26">
            <v>1395</v>
          </cell>
          <cell r="H26">
            <v>0.94</v>
          </cell>
          <cell r="I26">
            <v>0.91</v>
          </cell>
          <cell r="J26">
            <v>7</v>
          </cell>
          <cell r="K26">
            <v>9</v>
          </cell>
          <cell r="L26">
            <v>0</v>
          </cell>
          <cell r="M26">
            <v>35</v>
          </cell>
          <cell r="N26">
            <v>7.2</v>
          </cell>
          <cell r="O26">
            <v>0.38</v>
          </cell>
          <cell r="P26">
            <v>0.37340000000000001</v>
          </cell>
        </row>
      </sheetData>
      <sheetData sheetId="8"/>
      <sheetData sheetId="9">
        <row r="8">
          <cell r="C8" t="str">
            <v>Resource ID</v>
          </cell>
          <cell r="D8" t="str">
            <v>name</v>
          </cell>
          <cell r="E8" t="str">
            <v xml:space="preserve">VISALL  </v>
          </cell>
          <cell r="F8" t="str">
            <v>% OF ALL VISITS, PATIENT SEEN BY PCP</v>
          </cell>
          <cell r="G8" t="str">
            <v xml:space="preserve">PCT2ALL </v>
          </cell>
          <cell r="H8" t="str">
            <v>% NOT SEEN BY PCP, PCP IN</v>
          </cell>
          <cell r="I8" t="str">
            <v xml:space="preserve">PCT4ALL </v>
          </cell>
        </row>
        <row r="9">
          <cell r="C9" t="str">
            <v xml:space="preserve">        </v>
          </cell>
          <cell r="D9" t="str">
            <v xml:space="preserve"> ALL PROVIDERS     </v>
          </cell>
          <cell r="E9">
            <v>534</v>
          </cell>
          <cell r="F9">
            <v>88</v>
          </cell>
          <cell r="G9">
            <v>10</v>
          </cell>
          <cell r="H9">
            <v>1</v>
          </cell>
          <cell r="I9">
            <v>1</v>
          </cell>
        </row>
        <row r="10">
          <cell r="C10">
            <v>1180062</v>
          </cell>
          <cell r="D10" t="str">
            <v>HARRIS, MICHAEL I (</v>
          </cell>
          <cell r="E10">
            <v>172</v>
          </cell>
          <cell r="F10">
            <v>77</v>
          </cell>
          <cell r="G10">
            <v>17</v>
          </cell>
          <cell r="H10">
            <v>3</v>
          </cell>
          <cell r="I10">
            <v>2</v>
          </cell>
        </row>
        <row r="11">
          <cell r="C11">
            <v>5042023</v>
          </cell>
          <cell r="D11" t="str">
            <v xml:space="preserve">MATSUMOTO, MICHAEL </v>
          </cell>
          <cell r="E11">
            <v>159</v>
          </cell>
          <cell r="F11">
            <v>92</v>
          </cell>
          <cell r="G11">
            <v>6</v>
          </cell>
          <cell r="H11">
            <v>1</v>
          </cell>
          <cell r="I11">
            <v>1</v>
          </cell>
        </row>
        <row r="12">
          <cell r="C12">
            <v>8272602</v>
          </cell>
          <cell r="D12" t="str">
            <v>MORIBE, DENNIS SHIG</v>
          </cell>
          <cell r="E12">
            <v>203</v>
          </cell>
          <cell r="F12">
            <v>93</v>
          </cell>
          <cell r="G12">
            <v>6</v>
          </cell>
          <cell r="H12">
            <v>0</v>
          </cell>
          <cell r="I12">
            <v>1</v>
          </cell>
        </row>
        <row r="13">
          <cell r="C13" t="str">
            <v xml:space="preserve">        </v>
          </cell>
          <cell r="D13" t="str">
            <v xml:space="preserve"> ALL PROVIDERS     </v>
          </cell>
          <cell r="E13">
            <v>1224</v>
          </cell>
          <cell r="F13">
            <v>84</v>
          </cell>
          <cell r="G13">
            <v>13</v>
          </cell>
          <cell r="H13">
            <v>2</v>
          </cell>
          <cell r="I13">
            <v>1</v>
          </cell>
        </row>
        <row r="14">
          <cell r="C14">
            <v>2426611</v>
          </cell>
          <cell r="D14" t="str">
            <v xml:space="preserve">COYNE, JANET KELLY </v>
          </cell>
          <cell r="E14">
            <v>176</v>
          </cell>
          <cell r="F14">
            <v>74</v>
          </cell>
          <cell r="G14">
            <v>22</v>
          </cell>
          <cell r="H14">
            <v>3</v>
          </cell>
          <cell r="I14">
            <v>1</v>
          </cell>
        </row>
        <row r="15">
          <cell r="C15">
            <v>1289428</v>
          </cell>
          <cell r="D15" t="str">
            <v>DAHMEN, JOHN JOSEPH</v>
          </cell>
          <cell r="E15">
            <v>199</v>
          </cell>
          <cell r="F15">
            <v>85</v>
          </cell>
          <cell r="G15">
            <v>12</v>
          </cell>
          <cell r="H15">
            <v>2</v>
          </cell>
          <cell r="I15">
            <v>1</v>
          </cell>
        </row>
        <row r="16">
          <cell r="C16">
            <v>3475992</v>
          </cell>
          <cell r="D16" t="str">
            <v>EKELUND, CAROL A. (</v>
          </cell>
          <cell r="E16">
            <v>137</v>
          </cell>
          <cell r="F16">
            <v>55</v>
          </cell>
          <cell r="G16">
            <v>43</v>
          </cell>
          <cell r="H16">
            <v>1</v>
          </cell>
          <cell r="I16">
            <v>0</v>
          </cell>
        </row>
        <row r="17">
          <cell r="C17">
            <v>9313431</v>
          </cell>
          <cell r="D17" t="str">
            <v>HENSLEY, DONALD STE</v>
          </cell>
          <cell r="E17">
            <v>250</v>
          </cell>
          <cell r="F17">
            <v>87</v>
          </cell>
          <cell r="G17">
            <v>10</v>
          </cell>
          <cell r="H17">
            <v>2</v>
          </cell>
          <cell r="I17">
            <v>2</v>
          </cell>
        </row>
        <row r="18">
          <cell r="C18">
            <v>2040491</v>
          </cell>
          <cell r="D18" t="str">
            <v>HIBBARD, LINDSEY HO</v>
          </cell>
          <cell r="E18">
            <v>275</v>
          </cell>
          <cell r="F18">
            <v>96</v>
          </cell>
          <cell r="G18">
            <v>2</v>
          </cell>
          <cell r="H18">
            <v>2</v>
          </cell>
          <cell r="I18">
            <v>0</v>
          </cell>
        </row>
        <row r="19">
          <cell r="C19">
            <v>6102825</v>
          </cell>
          <cell r="D19" t="str">
            <v xml:space="preserve">TRAVERSO, MERCEDES </v>
          </cell>
          <cell r="E19">
            <v>187</v>
          </cell>
          <cell r="F19">
            <v>93</v>
          </cell>
          <cell r="G19">
            <v>4</v>
          </cell>
          <cell r="H19">
            <v>3</v>
          </cell>
          <cell r="I19">
            <v>1</v>
          </cell>
        </row>
        <row r="20">
          <cell r="C20" t="str">
            <v xml:space="preserve">        </v>
          </cell>
          <cell r="D20" t="str">
            <v xml:space="preserve"> ALL PROVIDERS     </v>
          </cell>
          <cell r="E20">
            <v>1512</v>
          </cell>
          <cell r="F20">
            <v>88</v>
          </cell>
          <cell r="G20">
            <v>9</v>
          </cell>
          <cell r="H20">
            <v>2</v>
          </cell>
          <cell r="I20">
            <v>1</v>
          </cell>
        </row>
        <row r="21">
          <cell r="C21">
            <v>9071272</v>
          </cell>
          <cell r="D21" t="str">
            <v xml:space="preserve">CHUNG/KWOK         </v>
          </cell>
          <cell r="E21">
            <v>287</v>
          </cell>
          <cell r="F21">
            <v>85</v>
          </cell>
          <cell r="G21">
            <v>8</v>
          </cell>
          <cell r="H21">
            <v>4</v>
          </cell>
          <cell r="I21">
            <v>3</v>
          </cell>
        </row>
        <row r="22">
          <cell r="C22">
            <v>6143505</v>
          </cell>
          <cell r="D22" t="str">
            <v xml:space="preserve">COHEN, SCOTT JASON </v>
          </cell>
          <cell r="E22">
            <v>198</v>
          </cell>
          <cell r="F22">
            <v>85</v>
          </cell>
          <cell r="G22">
            <v>14</v>
          </cell>
          <cell r="H22">
            <v>0</v>
          </cell>
          <cell r="I22">
            <v>1</v>
          </cell>
        </row>
        <row r="23">
          <cell r="C23">
            <v>4227793</v>
          </cell>
          <cell r="D23" t="str">
            <v>DOW, RICHARD JAY (M</v>
          </cell>
          <cell r="E23">
            <v>164</v>
          </cell>
          <cell r="F23">
            <v>85</v>
          </cell>
          <cell r="G23">
            <v>13</v>
          </cell>
          <cell r="H23">
            <v>1</v>
          </cell>
          <cell r="I23">
            <v>1</v>
          </cell>
        </row>
        <row r="24">
          <cell r="C24">
            <v>7461373</v>
          </cell>
          <cell r="D24" t="str">
            <v>KATZ, PAUL HOWARD (</v>
          </cell>
          <cell r="E24">
            <v>259</v>
          </cell>
          <cell r="F24">
            <v>87</v>
          </cell>
          <cell r="G24">
            <v>9</v>
          </cell>
          <cell r="H24">
            <v>3</v>
          </cell>
          <cell r="I24">
            <v>0</v>
          </cell>
        </row>
        <row r="25">
          <cell r="C25">
            <v>720594</v>
          </cell>
          <cell r="D25" t="str">
            <v>PATEL, MOLINA SHASH</v>
          </cell>
          <cell r="E25">
            <v>146</v>
          </cell>
          <cell r="F25">
            <v>84</v>
          </cell>
          <cell r="G25">
            <v>15</v>
          </cell>
          <cell r="H25">
            <v>1</v>
          </cell>
          <cell r="I25">
            <v>1</v>
          </cell>
        </row>
        <row r="26">
          <cell r="C26">
            <v>7006350</v>
          </cell>
          <cell r="D26" t="str">
            <v>Stenback and Feebac</v>
          </cell>
          <cell r="E26">
            <v>249</v>
          </cell>
          <cell r="F26">
            <v>92</v>
          </cell>
          <cell r="G26">
            <v>5</v>
          </cell>
          <cell r="H26">
            <v>2</v>
          </cell>
          <cell r="I26">
            <v>1</v>
          </cell>
        </row>
        <row r="27">
          <cell r="C27">
            <v>8743189</v>
          </cell>
          <cell r="D27" t="str">
            <v>Tsao and VonFranque</v>
          </cell>
          <cell r="E27">
            <v>209</v>
          </cell>
          <cell r="F27">
            <v>96</v>
          </cell>
          <cell r="G27">
            <v>1</v>
          </cell>
          <cell r="H27">
            <v>1</v>
          </cell>
          <cell r="I27">
            <v>1</v>
          </cell>
        </row>
      </sheetData>
      <sheetData sheetId="10"/>
      <sheetData sheetId="11">
        <row r="5">
          <cell r="A5" t="str">
            <v>Resource ID</v>
          </cell>
        </row>
      </sheetData>
      <sheetData sheetId="12"/>
      <sheetData sheetId="13">
        <row r="2">
          <cell r="A2" t="str">
            <v>Resource ID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Rcvg_MC_Summary"/>
      <sheetName val="Rcvg_Fac_Spec_Summary"/>
      <sheetName val="Rcvg_Frequency"/>
      <sheetName val="Rcvg_Time_To_Book"/>
      <sheetName val="Send_Fac_Clin_Dept_Summary"/>
      <sheetName val="Send_Prov_Detail"/>
      <sheetName val="Data_Dictionary"/>
      <sheetName val="DATA_DETAIL"/>
      <sheetName val="DATA_SUMMARY"/>
      <sheetName val="MASTER_SLICER_LIST"/>
      <sheetName val="DO_NOT_MODIFY"/>
      <sheetName val="DATA_RAW"/>
      <sheetName val="PDA2_DETAIL_SJO_201507"/>
    </sheetNames>
    <sheetDataSet>
      <sheetData sheetId="0"/>
      <sheetData sheetId="1">
        <row r="8">
          <cell r="F8" t="str">
            <v>Apr</v>
          </cell>
          <cell r="G8" t="str">
            <v>May</v>
          </cell>
          <cell r="H8" t="str">
            <v>Jun</v>
          </cell>
          <cell r="L8" t="str">
            <v>Apr</v>
          </cell>
          <cell r="M8" t="str">
            <v>May</v>
          </cell>
          <cell r="N8" t="str">
            <v>Jun</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yanPaw/Documents/CAREER/INTERVIEW%20PREP/Department%20Case%20Study_RP.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72.681842708334" createdVersion="7" refreshedVersion="7" minRefreshableVersion="3" recordCount="19" xr:uid="{4DACE015-EC0C-1045-8F4D-B8BE2B7C16DB}">
  <cacheSource type="worksheet">
    <worksheetSource ref="C6:AA25" sheet="Transformed Data" r:id="rId2"/>
  </cacheSource>
  <cacheFields count="25">
    <cacheField name="Facility" numFmtId="0">
      <sharedItems count="4">
        <s v="Manteca"/>
        <s v="Modesto"/>
        <s v="Stockton"/>
        <s v="Tracy"/>
      </sharedItems>
    </cacheField>
    <cacheField name="Physician Name" numFmtId="0">
      <sharedItems/>
    </cacheField>
    <cacheField name="Target Total Budgeted  FTE " numFmtId="4">
      <sharedItems containsSemiMixedTypes="0" containsString="0" containsNumber="1" minValue="0.6" maxValue="1"/>
    </cacheField>
    <cacheField name="Target Days Worked" numFmtId="4">
      <sharedItems containsSemiMixedTypes="0" containsString="0" containsNumber="1" minValue="3" maxValue="5"/>
    </cacheField>
    <cacheField name="Actual Total Time Paid" numFmtId="4">
      <sharedItems containsSemiMixedTypes="0" containsString="0" containsNumber="1" minValue="0.6" maxValue="1"/>
    </cacheField>
    <cacheField name="Actual Days Worked" numFmtId="4">
      <sharedItems containsSemiMixedTypes="0" containsString="0" containsNumber="1" minValue="3" maxValue="5"/>
    </cacheField>
    <cacheField name="Target In-Clinic Time (Patient Care) FTE" numFmtId="4">
      <sharedItems containsSemiMixedTypes="0" containsString="0" containsNumber="1" minValue="0.42" maxValue="0.89"/>
    </cacheField>
    <cacheField name="Actual In Clinic Time (Patient Care) FTE" numFmtId="4">
      <sharedItems containsSemiMixedTypes="0" containsString="0" containsNumber="1" minValue="0.25" maxValue="0.87"/>
    </cacheField>
    <cacheField name="Actual In-Clinic Days Worked" numFmtId="4">
      <sharedItems containsSemiMixedTypes="0" containsString="0" containsNumber="1" minValue="1.25" maxValue="4.3499999999999996"/>
    </cacheField>
    <cacheField name="Target All Other Work Time FTE [1]" numFmtId="4">
      <sharedItems containsSemiMixedTypes="0" containsString="0" containsNumber="1" minValue="0.02" maxValue="0.2"/>
    </cacheField>
    <cacheField name="Actual All Other Work Time FTE [1]" numFmtId="4">
      <sharedItems containsSemiMixedTypes="0" containsString="0" containsNumber="1" minValue="0.02" maxValue="0.4"/>
    </cacheField>
    <cacheField name="Target Leave Time FTE [2]" numFmtId="4">
      <sharedItems containsSemiMixedTypes="0" containsString="0" containsNumber="1" minValue="0.06" maxValue="0.1"/>
    </cacheField>
    <cacheField name=" Actual Leave Time FTE " numFmtId="4">
      <sharedItems containsSemiMixedTypes="0" containsString="0" containsNumber="1" minValue="0.01" maxValue="0.2"/>
    </cacheField>
    <cacheField name="Curent Number of Members Assigned  to each Doctor [3] " numFmtId="166">
      <sharedItems containsSemiMixedTypes="0" containsString="0" containsNumber="1" containsInteger="1" minValue="1600" maxValue="2800"/>
    </cacheField>
    <cacheField name="Number of patients seen for the three months combined" numFmtId="3">
      <sharedItems containsSemiMixedTypes="0" containsString="0" containsNumber="1" containsInteger="1" minValue="325" maxValue="1131"/>
    </cacheField>
    <cacheField name="Physician Patient Care Capacity (Pt)" numFmtId="1">
      <sharedItems containsSemiMixedTypes="0" containsString="0" containsNumber="1" containsInteger="1" minValue="1092" maxValue="2314"/>
    </cacheField>
    <cacheField name="Physician-Patient Remaining Capacity (Pt)" numFmtId="166">
      <sharedItems containsSemiMixedTypes="0" containsString="0" containsNumber="1" minValue="14.000000000000201" maxValue="918"/>
    </cacheField>
    <cacheField name="Average Time Spent With Pts (Min)" numFmtId="165">
      <sharedItems containsSemiMixedTypes="0" containsString="0" containsNumber="1" minValue="20.063860667634302" maxValue="24.7224080267559"/>
    </cacheField>
    <cacheField name="Ratio of Pt Seen out of Total Pts" numFmtId="2">
      <sharedItems containsSemiMixedTypes="0" containsString="0" containsNumber="1" minValue="0.203125" maxValue="0.63375000000000004"/>
    </cacheField>
    <cacheField name="In-Clinic Hours Remaining " numFmtId="4">
      <sharedItems containsSemiMixedTypes="0" containsString="0" containsNumber="1" minValue="-6.8" maxValue="6.8"/>
    </cacheField>
    <cacheField name="Estimated Number of Weekly Appts Available" numFmtId="164">
      <sharedItems containsSemiMixedTypes="0" containsString="0" containsNumber="1" minValue="-18.4166666666667" maxValue="18.4166666666667"/>
    </cacheField>
    <cacheField name="My Experience (Target 90%)" numFmtId="9">
      <sharedItems containsSemiMixedTypes="0" containsString="0" containsNumber="1" minValue="0.72" maxValue="0.96"/>
    </cacheField>
    <cacheField name="My Convenience (Target 85%)" numFmtId="9">
      <sharedItems containsSemiMixedTypes="0" containsString="0" containsNumber="1" minValue="0.68" maxValue="0.9"/>
    </cacheField>
    <cacheField name="My Physician  (Target 80%)" numFmtId="9">
      <sharedItems containsSemiMixedTypes="0" containsString="0" containsNumber="1" minValue="0.65" maxValue="0.92"/>
    </cacheField>
    <cacheField name="Field25" numFmtId="4">
      <sharedItems containsString="0" containsBlank="1" containsNumber="1" minValue="0.82566666666666699" maxValue="0.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s v="Dr A"/>
    <n v="0.8"/>
    <n v="4"/>
    <n v="0.8"/>
    <n v="4"/>
    <n v="0.67"/>
    <n v="0.67"/>
    <n v="3.35"/>
    <n v="0.03"/>
    <n v="0.03"/>
    <n v="0.1"/>
    <n v="0.01"/>
    <n v="2200"/>
    <n v="871"/>
    <n v="1742"/>
    <n v="458"/>
    <n v="22.153846153846199"/>
    <n v="0.39590909090909099"/>
    <n v="0"/>
    <n v="0"/>
    <n v="0.92400000000000004"/>
    <n v="0.87"/>
    <n v="0.85"/>
    <m/>
  </r>
  <r>
    <x v="0"/>
    <s v="Dr B"/>
    <n v="0.6"/>
    <n v="3"/>
    <n v="0.6"/>
    <n v="3"/>
    <n v="0.52"/>
    <n v="0.52"/>
    <n v="2.6"/>
    <n v="0.02"/>
    <n v="0.02"/>
    <n v="0.06"/>
    <n v="0.06"/>
    <n v="1600"/>
    <n v="689"/>
    <n v="1352"/>
    <n v="248"/>
    <n v="21.735849056603801"/>
    <n v="0.43062499999999998"/>
    <n v="0"/>
    <n v="0"/>
    <n v="0.91400000000000003"/>
    <n v="0.87"/>
    <n v="0.82"/>
    <m/>
  </r>
  <r>
    <x v="0"/>
    <s v="Dr C"/>
    <n v="1"/>
    <n v="5"/>
    <n v="1"/>
    <n v="5"/>
    <n v="0.87"/>
    <n v="0.87"/>
    <n v="4.3499999999999996"/>
    <n v="0.03"/>
    <n v="0.03"/>
    <n v="0.1"/>
    <n v="0.1"/>
    <n v="2600"/>
    <n v="1105"/>
    <n v="2262"/>
    <n v="338"/>
    <n v="22.675113122171901"/>
    <n v="0.42499999999999999"/>
    <n v="0"/>
    <n v="0"/>
    <n v="0.93400000000000005"/>
    <n v="0.88"/>
    <n v="0.83"/>
    <m/>
  </r>
  <r>
    <x v="0"/>
    <s v="Dr D"/>
    <n v="1"/>
    <n v="5"/>
    <n v="1"/>
    <n v="5"/>
    <n v="0.75"/>
    <n v="0.75"/>
    <n v="3.75"/>
    <n v="0.15"/>
    <n v="0.15"/>
    <n v="0.1"/>
    <n v="0.1"/>
    <n v="2600"/>
    <n v="1053"/>
    <n v="1950"/>
    <n v="650"/>
    <n v="20.5128205128205"/>
    <n v="0.40500000000000003"/>
    <n v="0"/>
    <n v="0"/>
    <n v="0.91400000000000003"/>
    <n v="0.86"/>
    <n v="0.81"/>
    <n v="0.92149999999999999"/>
  </r>
  <r>
    <x v="1"/>
    <s v="Dr E"/>
    <n v="1"/>
    <n v="5"/>
    <n v="1"/>
    <n v="5"/>
    <n v="0.89"/>
    <n v="0.77"/>
    <n v="3.85"/>
    <n v="0.03"/>
    <n v="0.03"/>
    <n v="0.08"/>
    <n v="0.2"/>
    <n v="2600"/>
    <n v="897"/>
    <n v="2314"/>
    <n v="286"/>
    <n v="24.7224080267559"/>
    <n v="0.34499999999999997"/>
    <n v="4.8"/>
    <n v="11.6493506493506"/>
    <n v="0.76400000000000001"/>
    <n v="0.68"/>
    <n v="0.7"/>
    <m/>
  </r>
  <r>
    <x v="1"/>
    <s v="Dr F"/>
    <n v="0.8"/>
    <n v="4"/>
    <n v="0.8"/>
    <n v="4"/>
    <n v="0.69"/>
    <n v="0.69"/>
    <n v="3.45"/>
    <n v="0.03"/>
    <n v="0.03"/>
    <n v="0.08"/>
    <n v="0.08"/>
    <n v="2300"/>
    <n v="897"/>
    <n v="1794"/>
    <n v="506"/>
    <n v="22.153846153846199"/>
    <n v="0.39"/>
    <n v="0"/>
    <n v="0"/>
    <n v="0.9"/>
    <n v="0.86"/>
    <n v="0.83"/>
    <m/>
  </r>
  <r>
    <x v="1"/>
    <s v="Dr G"/>
    <n v="0.8"/>
    <n v="4"/>
    <n v="0.8"/>
    <n v="4"/>
    <n v="0.56999999999999995"/>
    <n v="0.45"/>
    <n v="2.25"/>
    <n v="0.15"/>
    <n v="0.15"/>
    <n v="0.08"/>
    <n v="0.2"/>
    <n v="2400"/>
    <n v="585"/>
    <n v="1482"/>
    <n v="918"/>
    <n v="22.153846153846199"/>
    <n v="0.24374999999999999"/>
    <n v="4.8"/>
    <n v="13"/>
    <n v="0.77"/>
    <n v="0.69"/>
    <n v="0.72"/>
    <m/>
  </r>
  <r>
    <x v="1"/>
    <s v="Dr H"/>
    <n v="0.7"/>
    <n v="3.5"/>
    <n v="0.7"/>
    <n v="3.5"/>
    <n v="0.42"/>
    <n v="0.25"/>
    <n v="1.25"/>
    <n v="0.2"/>
    <n v="0.4"/>
    <n v="0.08"/>
    <n v="0.05"/>
    <n v="1600"/>
    <n v="325"/>
    <n v="1092"/>
    <n v="508"/>
    <n v="22.153846153846199"/>
    <n v="0.203125"/>
    <n v="6.8"/>
    <n v="18.4166666666667"/>
    <n v="0.72"/>
    <n v="0.78"/>
    <n v="0.65"/>
    <m/>
  </r>
  <r>
    <x v="1"/>
    <s v="Dr I"/>
    <n v="0.8"/>
    <n v="4"/>
    <n v="0.8"/>
    <n v="4"/>
    <n v="0.69"/>
    <n v="0.69"/>
    <n v="3.45"/>
    <n v="0.03"/>
    <n v="0.03"/>
    <n v="0.08"/>
    <n v="0.08"/>
    <n v="1900"/>
    <n v="897"/>
    <n v="1794"/>
    <n v="106"/>
    <n v="22.1538461538461"/>
    <n v="0.47210526315789503"/>
    <n v="0"/>
    <n v="0"/>
    <n v="0.9"/>
    <n v="0.85"/>
    <n v="0.82"/>
    <m/>
  </r>
  <r>
    <x v="1"/>
    <s v="Dr J"/>
    <n v="1"/>
    <n v="5"/>
    <n v="1"/>
    <n v="5"/>
    <n v="0.87"/>
    <n v="0.87"/>
    <n v="4.3499999999999996"/>
    <n v="0.03"/>
    <n v="0.03"/>
    <n v="0.1"/>
    <n v="0.1"/>
    <n v="2800"/>
    <n v="1131"/>
    <n v="2262"/>
    <n v="538"/>
    <n v="22.153846153846199"/>
    <n v="0.40392857142857103"/>
    <n v="0"/>
    <n v="0"/>
    <n v="0.9"/>
    <n v="0.86"/>
    <n v="0.77"/>
    <n v="0.82566666666666699"/>
  </r>
  <r>
    <x v="2"/>
    <s v="Dr L"/>
    <n v="0.7"/>
    <n v="3.5"/>
    <n v="0.85"/>
    <n v="4.25"/>
    <n v="0.61"/>
    <n v="0.78"/>
    <n v="3.9"/>
    <n v="0.02"/>
    <n v="0.02"/>
    <n v="7.0000000000000007E-2"/>
    <n v="0.05"/>
    <n v="1600"/>
    <n v="1014"/>
    <n v="1586"/>
    <n v="14.000000000000201"/>
    <n v="22.153846153846199"/>
    <n v="0.63375000000000004"/>
    <n v="-6.8"/>
    <n v="-18.4166666666667"/>
    <n v="0.93"/>
    <n v="0.89"/>
    <n v="0.87"/>
    <m/>
  </r>
  <r>
    <x v="2"/>
    <s v="Dr M"/>
    <n v="1"/>
    <n v="5"/>
    <n v="1"/>
    <n v="5"/>
    <n v="0.89"/>
    <n v="0.78"/>
    <n v="3.9"/>
    <n v="0.03"/>
    <n v="0.06"/>
    <n v="0.08"/>
    <n v="0.16"/>
    <n v="2600"/>
    <n v="1105"/>
    <n v="2314"/>
    <n v="286"/>
    <n v="20.329411764705899"/>
    <n v="0.42499999999999999"/>
    <n v="4.4000000000000004"/>
    <n v="12.9861111111111"/>
    <n v="0.79"/>
    <n v="0.69"/>
    <n v="0.71"/>
    <m/>
  </r>
  <r>
    <x v="2"/>
    <s v="Dr N"/>
    <n v="0.8"/>
    <n v="4"/>
    <n v="0.8"/>
    <n v="4"/>
    <n v="0.56999999999999995"/>
    <n v="0.48"/>
    <n v="2.4"/>
    <n v="0.15"/>
    <n v="0.12"/>
    <n v="0.08"/>
    <n v="0.2"/>
    <n v="2200"/>
    <n v="689"/>
    <n v="1482"/>
    <n v="718"/>
    <n v="20.063860667634302"/>
    <n v="0.31318181818181801"/>
    <n v="3.6"/>
    <n v="10.765625"/>
    <n v="0.8"/>
    <n v="0.72"/>
    <n v="0.75"/>
    <m/>
  </r>
  <r>
    <x v="2"/>
    <s v="Dr O"/>
    <n v="0.8"/>
    <n v="4"/>
    <n v="0.8"/>
    <n v="4"/>
    <n v="0.69"/>
    <n v="0.65"/>
    <n v="3.25"/>
    <n v="0.03"/>
    <n v="0.03"/>
    <n v="0.08"/>
    <n v="0.12"/>
    <n v="2150"/>
    <n v="845"/>
    <n v="1794"/>
    <n v="356"/>
    <n v="22.153846153846199"/>
    <n v="0.39302325581395298"/>
    <n v="1.6"/>
    <n v="4.3333333333333401"/>
    <n v="0.89"/>
    <n v="0.8"/>
    <n v="0.78"/>
    <m/>
  </r>
  <r>
    <x v="2"/>
    <s v="Dr P"/>
    <n v="0.8"/>
    <n v="4"/>
    <n v="0.9"/>
    <n v="4.5"/>
    <n v="0.69"/>
    <n v="0.82"/>
    <n v="4.0999999999999996"/>
    <n v="0.03"/>
    <n v="0.03"/>
    <n v="0.08"/>
    <n v="0.05"/>
    <n v="2200"/>
    <n v="1066"/>
    <n v="1794"/>
    <n v="406"/>
    <n v="22.153846153846199"/>
    <n v="0.484545454545455"/>
    <n v="-5.2"/>
    <n v="-14.0833333333333"/>
    <n v="0.92"/>
    <n v="0.89"/>
    <n v="0.88"/>
    <n v="0.86599999999999999"/>
  </r>
  <r>
    <x v="3"/>
    <s v="Dr Q"/>
    <n v="0.7"/>
    <n v="3.5"/>
    <n v="0.85"/>
    <n v="4.25"/>
    <n v="0.61"/>
    <n v="0.78"/>
    <n v="3.9"/>
    <n v="0.02"/>
    <n v="0.02"/>
    <n v="7.0000000000000007E-2"/>
    <n v="0.05"/>
    <n v="1600"/>
    <n v="1014"/>
    <n v="1586"/>
    <n v="14.000000000000201"/>
    <n v="22.153846153846199"/>
    <n v="0.63375000000000004"/>
    <n v="-6.8"/>
    <n v="-18.4166666666667"/>
    <n v="0.93"/>
    <n v="0.9"/>
    <n v="0.91"/>
    <m/>
  </r>
  <r>
    <x v="3"/>
    <s v="Dr R"/>
    <n v="1"/>
    <n v="5"/>
    <n v="1"/>
    <n v="5"/>
    <n v="0.89"/>
    <n v="0.85"/>
    <n v="4.25"/>
    <n v="0.03"/>
    <n v="0.03"/>
    <n v="0.08"/>
    <n v="0.12"/>
    <n v="2600"/>
    <n v="1105"/>
    <n v="2314"/>
    <n v="286"/>
    <n v="22.153846153846199"/>
    <n v="0.42499999999999999"/>
    <n v="1.6"/>
    <n v="4.3333333333333197"/>
    <n v="0.9"/>
    <n v="0.84"/>
    <n v="0.79"/>
    <m/>
  </r>
  <r>
    <x v="3"/>
    <s v="Dr S"/>
    <n v="0.8"/>
    <n v="4"/>
    <n v="0.8"/>
    <n v="4"/>
    <n v="0.56999999999999995"/>
    <n v="0.56999999999999995"/>
    <n v="2.85"/>
    <n v="0.15"/>
    <n v="0.15"/>
    <n v="0.08"/>
    <n v="0.08"/>
    <n v="1900"/>
    <n v="741"/>
    <n v="1482"/>
    <n v="418"/>
    <n v="22.153846153846199"/>
    <n v="0.39"/>
    <n v="0"/>
    <n v="0"/>
    <n v="0.96"/>
    <n v="0.88"/>
    <n v="0.92"/>
    <m/>
  </r>
  <r>
    <x v="3"/>
    <s v="Dr T"/>
    <n v="0.8"/>
    <n v="4"/>
    <n v="0.8"/>
    <n v="4"/>
    <n v="0.69"/>
    <n v="0.65"/>
    <n v="3.25"/>
    <n v="0.03"/>
    <n v="0.03"/>
    <n v="0.08"/>
    <n v="0.12"/>
    <n v="1900"/>
    <n v="845"/>
    <n v="1794"/>
    <n v="106"/>
    <n v="22.153846153846199"/>
    <n v="0.44473684210526299"/>
    <n v="1.6"/>
    <n v="4.3333333333333401"/>
    <n v="0.93"/>
    <n v="0.83"/>
    <n v="0.78"/>
    <n v="0.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233A2-5B79-1941-8201-6DCFDE00D21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4:D9" firstHeaderRow="1" firstDataRow="1" firstDataCol="1"/>
  <pivotFields count="25">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166" showAll="0"/>
    <pivotField numFmtId="3" showAll="0"/>
    <pivotField numFmtId="1" showAll="0"/>
    <pivotField numFmtId="166" showAll="0"/>
    <pivotField numFmtId="165" showAll="0"/>
    <pivotField numFmtId="2" showAll="0"/>
    <pivotField dataField="1" numFmtId="4" showAll="0"/>
    <pivotField numFmtId="164" showAll="0"/>
    <pivotField numFmtId="9" showAll="0"/>
    <pivotField numFmtId="9" showAll="0"/>
    <pivotField numFmtId="9" showAll="0"/>
    <pivotField showAll="0"/>
  </pivotFields>
  <rowFields count="1">
    <field x="0"/>
  </rowFields>
  <rowItems count="5">
    <i>
      <x v="1"/>
    </i>
    <i>
      <x/>
    </i>
    <i>
      <x v="2"/>
    </i>
    <i>
      <x v="3"/>
    </i>
    <i t="grand">
      <x/>
    </i>
  </rowItems>
  <colItems count="1">
    <i/>
  </colItems>
  <dataFields count="1">
    <dataField name="Sum of In-Clinic Hours Remaining " fld="19" baseField="0" baseItem="0" numFmtId="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0C1E79-DACC-EC44-A80A-2A860504495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C4:D9" firstHeaderRow="1" firstDataRow="1" firstDataCol="1"/>
  <pivotFields count="25">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166" showAll="0"/>
    <pivotField numFmtId="3" showAll="0"/>
    <pivotField numFmtId="1" showAll="0"/>
    <pivotField numFmtId="166" showAll="0"/>
    <pivotField dataField="1" numFmtId="165" showAll="0"/>
    <pivotField numFmtId="2" showAll="0"/>
    <pivotField numFmtId="4" showAll="0"/>
    <pivotField numFmtId="164" showAll="0"/>
    <pivotField numFmtId="9" showAll="0"/>
    <pivotField numFmtId="9" showAll="0"/>
    <pivotField numFmtId="9" showAll="0"/>
    <pivotField showAll="0"/>
  </pivotFields>
  <rowFields count="1">
    <field x="0"/>
  </rowFields>
  <rowItems count="5">
    <i>
      <x v="1"/>
    </i>
    <i>
      <x v="3"/>
    </i>
    <i>
      <x/>
    </i>
    <i>
      <x v="2"/>
    </i>
    <i t="grand">
      <x/>
    </i>
  </rowItems>
  <colItems count="1">
    <i/>
  </colItems>
  <dataFields count="1">
    <dataField name="Average of Average Time Spent With Pts (Min)" fld="17" subtotal="average"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5CFA7-3DC8-4488-B12B-AB8085B445F0}">
  <sheetPr>
    <pageSetUpPr fitToPage="1"/>
  </sheetPr>
  <dimension ref="A1:B18"/>
  <sheetViews>
    <sheetView tabSelected="1" workbookViewId="0">
      <selection activeCell="D5" sqref="D5"/>
    </sheetView>
  </sheetViews>
  <sheetFormatPr baseColWidth="10" defaultColWidth="9.1640625" defaultRowHeight="15" x14ac:dyDescent="0.2"/>
  <cols>
    <col min="1" max="1" width="36.5" style="1" customWidth="1"/>
    <col min="2" max="2" width="119.1640625" style="1" customWidth="1"/>
    <col min="3" max="16384" width="9.1640625" style="1"/>
  </cols>
  <sheetData>
    <row r="1" spans="1:2" x14ac:dyDescent="0.2">
      <c r="A1" s="2" t="s">
        <v>77</v>
      </c>
    </row>
    <row r="2" spans="1:2" ht="211.5" customHeight="1" x14ac:dyDescent="0.2">
      <c r="A2" s="206" t="s">
        <v>168</v>
      </c>
      <c r="B2" s="207"/>
    </row>
    <row r="4" spans="1:2" x14ac:dyDescent="0.2">
      <c r="A4" s="2" t="s">
        <v>0</v>
      </c>
    </row>
    <row r="5" spans="1:2" ht="81.75" customHeight="1" x14ac:dyDescent="0.2">
      <c r="A5" s="206" t="s">
        <v>94</v>
      </c>
      <c r="B5" s="206"/>
    </row>
    <row r="7" spans="1:2" x14ac:dyDescent="0.2">
      <c r="A7" s="2" t="s">
        <v>78</v>
      </c>
    </row>
    <row r="8" spans="1:2" x14ac:dyDescent="0.2">
      <c r="A8" s="3" t="s">
        <v>79</v>
      </c>
    </row>
    <row r="9" spans="1:2" x14ac:dyDescent="0.2">
      <c r="A9" s="3" t="s">
        <v>80</v>
      </c>
    </row>
    <row r="10" spans="1:2" x14ac:dyDescent="0.2">
      <c r="A10" s="3" t="s">
        <v>81</v>
      </c>
    </row>
    <row r="11" spans="1:2" x14ac:dyDescent="0.2">
      <c r="A11" s="3" t="s">
        <v>82</v>
      </c>
    </row>
    <row r="13" spans="1:2" x14ac:dyDescent="0.2">
      <c r="A13" s="2" t="s">
        <v>1</v>
      </c>
    </row>
    <row r="14" spans="1:2" x14ac:dyDescent="0.2">
      <c r="A14" s="3" t="s">
        <v>2</v>
      </c>
    </row>
    <row r="15" spans="1:2" x14ac:dyDescent="0.2">
      <c r="A15" s="3" t="s">
        <v>83</v>
      </c>
    </row>
    <row r="16" spans="1:2" x14ac:dyDescent="0.2">
      <c r="A16" s="3" t="s">
        <v>3</v>
      </c>
    </row>
    <row r="17" spans="1:1" x14ac:dyDescent="0.2">
      <c r="A17" s="3" t="s">
        <v>75</v>
      </c>
    </row>
    <row r="18" spans="1:1" x14ac:dyDescent="0.2">
      <c r="A18" s="3" t="s">
        <v>76</v>
      </c>
    </row>
  </sheetData>
  <mergeCells count="2">
    <mergeCell ref="A2:B2"/>
    <mergeCell ref="A5:B5"/>
  </mergeCells>
  <pageMargins left="0.25" right="0.25" top="0.5" bottom="0.25" header="0" footer="0"/>
  <pageSetup scale="85"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7A606-C7B9-864F-8487-A1F1FDB50302}">
  <dimension ref="A1:AT42"/>
  <sheetViews>
    <sheetView zoomScale="114" workbookViewId="0">
      <selection activeCell="I30" sqref="I30"/>
    </sheetView>
  </sheetViews>
  <sheetFormatPr baseColWidth="10" defaultRowHeight="15" x14ac:dyDescent="0.2"/>
  <cols>
    <col min="4" max="4" width="10.83203125" style="92"/>
    <col min="6" max="6" width="10.83203125" style="92"/>
    <col min="9" max="9" width="10.83203125" style="92"/>
    <col min="20" max="20" width="10.83203125" style="92"/>
    <col min="21" max="21" width="10.6640625" bestFit="1" customWidth="1"/>
    <col min="29" max="29" width="11.1640625" customWidth="1"/>
    <col min="39" max="39" width="17.6640625" customWidth="1"/>
    <col min="41" max="41" width="11.6640625" bestFit="1" customWidth="1"/>
    <col min="42" max="42" width="19.1640625" customWidth="1"/>
  </cols>
  <sheetData>
    <row r="1" spans="1:42" s="73" customFormat="1" ht="96" x14ac:dyDescent="0.2">
      <c r="A1" s="163" t="s">
        <v>47</v>
      </c>
      <c r="B1" s="163" t="s">
        <v>86</v>
      </c>
      <c r="C1" s="163" t="s">
        <v>97</v>
      </c>
      <c r="D1" s="164" t="s">
        <v>104</v>
      </c>
      <c r="E1" s="163" t="s">
        <v>96</v>
      </c>
      <c r="F1" s="164" t="s">
        <v>105</v>
      </c>
      <c r="G1" s="163" t="s">
        <v>98</v>
      </c>
      <c r="H1" s="163" t="s">
        <v>99</v>
      </c>
      <c r="I1" s="164" t="s">
        <v>106</v>
      </c>
      <c r="J1" s="163" t="s">
        <v>100</v>
      </c>
      <c r="K1" s="163" t="s">
        <v>101</v>
      </c>
      <c r="L1" s="163" t="s">
        <v>102</v>
      </c>
      <c r="M1" s="163" t="s">
        <v>103</v>
      </c>
      <c r="N1" s="165" t="s">
        <v>87</v>
      </c>
      <c r="O1" s="163" t="s">
        <v>43</v>
      </c>
      <c r="P1" s="85" t="s">
        <v>149</v>
      </c>
      <c r="Q1" s="164" t="s">
        <v>95</v>
      </c>
      <c r="R1" s="85" t="s">
        <v>151</v>
      </c>
      <c r="S1" s="85" t="s">
        <v>107</v>
      </c>
      <c r="T1" s="164" t="s">
        <v>156</v>
      </c>
      <c r="U1" s="85" t="s">
        <v>152</v>
      </c>
      <c r="V1" s="163" t="s">
        <v>44</v>
      </c>
      <c r="W1" s="163" t="s">
        <v>45</v>
      </c>
      <c r="X1" s="163" t="s">
        <v>46</v>
      </c>
    </row>
    <row r="2" spans="1:42" s="77" customFormat="1" x14ac:dyDescent="0.2">
      <c r="A2" s="74" t="s">
        <v>71</v>
      </c>
      <c r="B2" s="72" t="s">
        <v>48</v>
      </c>
      <c r="C2" s="127">
        <v>0.8</v>
      </c>
      <c r="D2" s="128">
        <f>5*C2</f>
        <v>4</v>
      </c>
      <c r="E2" s="127">
        <v>0.8</v>
      </c>
      <c r="F2" s="128">
        <f>5*E2</f>
        <v>4</v>
      </c>
      <c r="G2" s="127">
        <v>0.67</v>
      </c>
      <c r="H2" s="127">
        <v>0.67</v>
      </c>
      <c r="I2" s="128">
        <f>H2*5</f>
        <v>3.35</v>
      </c>
      <c r="J2" s="127">
        <v>0.03</v>
      </c>
      <c r="K2" s="127">
        <v>0.03</v>
      </c>
      <c r="L2" s="127">
        <v>0.1</v>
      </c>
      <c r="M2" s="127">
        <v>0.01</v>
      </c>
      <c r="N2" s="129">
        <v>2200</v>
      </c>
      <c r="O2" s="130">
        <v>871</v>
      </c>
      <c r="P2" s="132">
        <f t="shared" ref="P2:P20" si="0">(2600*G2)</f>
        <v>1742</v>
      </c>
      <c r="Q2" s="131">
        <f t="shared" ref="Q2:Q20" si="1">O2/N2</f>
        <v>0.39590909090909093</v>
      </c>
      <c r="R2" s="133">
        <f t="shared" ref="R2:R20" si="2">N2-P2</f>
        <v>458</v>
      </c>
      <c r="S2" s="134">
        <f t="shared" ref="S2:S20" si="3">(((H2*40)/I2)*60)/(((O2/3)/4)/I2)</f>
        <v>22.153846153846157</v>
      </c>
      <c r="T2" s="128">
        <f t="shared" ref="T2:T20" si="4">(G2-H2)*40</f>
        <v>0</v>
      </c>
      <c r="U2" s="186">
        <f t="shared" ref="U2:U20" si="5">T2/(S2/60)</f>
        <v>0</v>
      </c>
      <c r="V2" s="135">
        <v>0.92400000000000004</v>
      </c>
      <c r="W2" s="135">
        <v>0.87</v>
      </c>
      <c r="X2" s="136">
        <v>0.85</v>
      </c>
      <c r="Y2" s="83"/>
      <c r="AC2" s="98"/>
      <c r="AD2" s="98"/>
      <c r="AE2" s="98"/>
      <c r="AF2" s="98"/>
      <c r="AG2" s="98"/>
      <c r="AH2" s="98"/>
      <c r="AI2" s="98"/>
      <c r="AJ2" s="98"/>
      <c r="AK2" s="98"/>
      <c r="AL2" s="98"/>
      <c r="AM2" s="98"/>
      <c r="AN2" s="98"/>
      <c r="AO2" s="98"/>
      <c r="AP2" s="98"/>
    </row>
    <row r="3" spans="1:42" s="77" customFormat="1" ht="15" customHeight="1" x14ac:dyDescent="0.2">
      <c r="A3" s="75" t="s">
        <v>71</v>
      </c>
      <c r="B3" s="84" t="s">
        <v>49</v>
      </c>
      <c r="C3" s="79">
        <v>0.6</v>
      </c>
      <c r="D3" s="91">
        <f>5*C3</f>
        <v>3</v>
      </c>
      <c r="E3" s="79">
        <v>0.60000000000000009</v>
      </c>
      <c r="F3" s="91">
        <f t="shared" ref="F3:F20" si="6">5*E3</f>
        <v>3.0000000000000004</v>
      </c>
      <c r="G3" s="79">
        <v>0.52</v>
      </c>
      <c r="H3" s="79">
        <v>0.52</v>
      </c>
      <c r="I3" s="91">
        <f t="shared" ref="I3:I20" si="7">H3*5</f>
        <v>2.6</v>
      </c>
      <c r="J3" s="79">
        <v>0.02</v>
      </c>
      <c r="K3" s="79">
        <v>0.02</v>
      </c>
      <c r="L3" s="79">
        <v>0.06</v>
      </c>
      <c r="M3" s="79">
        <v>0.06</v>
      </c>
      <c r="N3" s="80">
        <v>1600</v>
      </c>
      <c r="O3" s="81">
        <v>688.99999999999989</v>
      </c>
      <c r="P3" s="86">
        <f t="shared" si="0"/>
        <v>1352</v>
      </c>
      <c r="Q3" s="88">
        <f t="shared" si="1"/>
        <v>0.43062499999999992</v>
      </c>
      <c r="R3" s="126">
        <f t="shared" si="2"/>
        <v>248</v>
      </c>
      <c r="S3" s="87">
        <f t="shared" si="3"/>
        <v>21.735849056603779</v>
      </c>
      <c r="T3" s="91">
        <f t="shared" si="4"/>
        <v>0</v>
      </c>
      <c r="U3" s="187">
        <f t="shared" si="5"/>
        <v>0</v>
      </c>
      <c r="V3" s="82">
        <v>0.91400000000000003</v>
      </c>
      <c r="W3" s="82">
        <v>0.87</v>
      </c>
      <c r="X3" s="137">
        <v>0.82</v>
      </c>
      <c r="Y3" s="83"/>
      <c r="AC3" s="94"/>
      <c r="AD3" s="115"/>
      <c r="AE3" s="115"/>
      <c r="AF3" s="115"/>
      <c r="AG3" s="115"/>
      <c r="AH3" s="115"/>
      <c r="AI3" s="115"/>
      <c r="AJ3" s="115"/>
      <c r="AK3" s="115"/>
      <c r="AL3" s="115"/>
      <c r="AM3" s="115"/>
      <c r="AN3" s="115"/>
      <c r="AO3" s="115"/>
      <c r="AP3" s="115"/>
    </row>
    <row r="4" spans="1:42" s="77" customFormat="1" x14ac:dyDescent="0.2">
      <c r="A4" s="75" t="s">
        <v>71</v>
      </c>
      <c r="B4" s="84" t="s">
        <v>50</v>
      </c>
      <c r="C4" s="79">
        <v>1</v>
      </c>
      <c r="D4" s="91">
        <f t="shared" ref="D4:D20" si="8">5*C4</f>
        <v>5</v>
      </c>
      <c r="E4" s="79">
        <v>1</v>
      </c>
      <c r="F4" s="91">
        <f t="shared" si="6"/>
        <v>5</v>
      </c>
      <c r="G4" s="79">
        <v>0.87</v>
      </c>
      <c r="H4" s="79">
        <v>0.87</v>
      </c>
      <c r="I4" s="91">
        <f t="shared" si="7"/>
        <v>4.3499999999999996</v>
      </c>
      <c r="J4" s="79">
        <v>0.03</v>
      </c>
      <c r="K4" s="79">
        <v>0.03</v>
      </c>
      <c r="L4" s="79">
        <v>0.1</v>
      </c>
      <c r="M4" s="79">
        <v>0.1</v>
      </c>
      <c r="N4" s="80">
        <v>2600</v>
      </c>
      <c r="O4" s="81">
        <v>1105</v>
      </c>
      <c r="P4" s="86">
        <f t="shared" si="0"/>
        <v>2262</v>
      </c>
      <c r="Q4" s="88">
        <f t="shared" si="1"/>
        <v>0.42499999999999999</v>
      </c>
      <c r="R4" s="126">
        <f t="shared" si="2"/>
        <v>338</v>
      </c>
      <c r="S4" s="87">
        <f t="shared" si="3"/>
        <v>22.675113122171947</v>
      </c>
      <c r="T4" s="91">
        <f t="shared" si="4"/>
        <v>0</v>
      </c>
      <c r="U4" s="187">
        <f t="shared" si="5"/>
        <v>0</v>
      </c>
      <c r="V4" s="82">
        <v>0.93400000000000005</v>
      </c>
      <c r="W4" s="82">
        <v>0.88</v>
      </c>
      <c r="X4" s="137">
        <v>0.83</v>
      </c>
      <c r="Y4" s="83"/>
      <c r="AC4" s="94"/>
      <c r="AD4" s="115"/>
      <c r="AE4" s="115"/>
      <c r="AF4" s="115"/>
      <c r="AG4" s="115"/>
      <c r="AH4" s="115"/>
      <c r="AI4" s="115"/>
      <c r="AJ4" s="115"/>
      <c r="AK4" s="115"/>
      <c r="AL4" s="115"/>
      <c r="AM4" s="115"/>
      <c r="AN4" s="115"/>
      <c r="AO4" s="115"/>
      <c r="AP4" s="115"/>
    </row>
    <row r="5" spans="1:42" s="77" customFormat="1" x14ac:dyDescent="0.2">
      <c r="A5" s="138" t="s">
        <v>71</v>
      </c>
      <c r="B5" s="139" t="s">
        <v>51</v>
      </c>
      <c r="C5" s="140">
        <v>1</v>
      </c>
      <c r="D5" s="141">
        <f t="shared" si="8"/>
        <v>5</v>
      </c>
      <c r="E5" s="140">
        <v>1</v>
      </c>
      <c r="F5" s="141">
        <f t="shared" si="6"/>
        <v>5</v>
      </c>
      <c r="G5" s="140">
        <v>0.75</v>
      </c>
      <c r="H5" s="140">
        <v>0.75</v>
      </c>
      <c r="I5" s="141">
        <f t="shared" si="7"/>
        <v>3.75</v>
      </c>
      <c r="J5" s="140">
        <v>0.15</v>
      </c>
      <c r="K5" s="140">
        <v>0.15</v>
      </c>
      <c r="L5" s="140">
        <v>0.1</v>
      </c>
      <c r="M5" s="140">
        <v>0.1</v>
      </c>
      <c r="N5" s="142">
        <v>2600</v>
      </c>
      <c r="O5" s="143">
        <v>1053</v>
      </c>
      <c r="P5" s="145">
        <f t="shared" si="0"/>
        <v>1950</v>
      </c>
      <c r="Q5" s="144">
        <f t="shared" si="1"/>
        <v>0.40500000000000003</v>
      </c>
      <c r="R5" s="146">
        <f t="shared" si="2"/>
        <v>650</v>
      </c>
      <c r="S5" s="147">
        <f t="shared" si="3"/>
        <v>20.512820512820515</v>
      </c>
      <c r="T5" s="141">
        <f t="shared" si="4"/>
        <v>0</v>
      </c>
      <c r="U5" s="188">
        <f t="shared" si="5"/>
        <v>0</v>
      </c>
      <c r="V5" s="148">
        <v>0.91400000000000003</v>
      </c>
      <c r="W5" s="148">
        <v>0.86</v>
      </c>
      <c r="X5" s="149">
        <v>0.81</v>
      </c>
      <c r="Y5" s="83"/>
      <c r="AC5" s="94"/>
      <c r="AD5" s="115"/>
      <c r="AE5" s="115"/>
      <c r="AF5" s="115"/>
      <c r="AG5" s="115"/>
      <c r="AH5" s="115"/>
      <c r="AI5" s="115"/>
      <c r="AJ5" s="115"/>
      <c r="AK5" s="115"/>
      <c r="AL5" s="115"/>
      <c r="AM5" s="115"/>
      <c r="AN5" s="115"/>
      <c r="AO5" s="115"/>
      <c r="AP5" s="115"/>
    </row>
    <row r="6" spans="1:42" s="77" customFormat="1" x14ac:dyDescent="0.2">
      <c r="A6" s="74" t="s">
        <v>72</v>
      </c>
      <c r="B6" s="72" t="s">
        <v>52</v>
      </c>
      <c r="C6" s="127">
        <v>1</v>
      </c>
      <c r="D6" s="128">
        <f t="shared" si="8"/>
        <v>5</v>
      </c>
      <c r="E6" s="127">
        <v>1</v>
      </c>
      <c r="F6" s="128">
        <f t="shared" si="6"/>
        <v>5</v>
      </c>
      <c r="G6" s="127">
        <v>0.89</v>
      </c>
      <c r="H6" s="127">
        <v>0.77</v>
      </c>
      <c r="I6" s="128">
        <f t="shared" si="7"/>
        <v>3.85</v>
      </c>
      <c r="J6" s="127">
        <v>0.03</v>
      </c>
      <c r="K6" s="127">
        <v>0.03</v>
      </c>
      <c r="L6" s="127">
        <v>8.0000000000000016E-2</v>
      </c>
      <c r="M6" s="127">
        <v>0.2</v>
      </c>
      <c r="N6" s="129">
        <v>2600</v>
      </c>
      <c r="O6" s="130">
        <v>896.99999999999989</v>
      </c>
      <c r="P6" s="132">
        <f t="shared" si="0"/>
        <v>2314</v>
      </c>
      <c r="Q6" s="131">
        <f t="shared" si="1"/>
        <v>0.34499999999999997</v>
      </c>
      <c r="R6" s="133">
        <f t="shared" si="2"/>
        <v>286</v>
      </c>
      <c r="S6" s="134">
        <f t="shared" si="3"/>
        <v>24.722408026755858</v>
      </c>
      <c r="T6" s="128">
        <f t="shared" si="4"/>
        <v>4.8</v>
      </c>
      <c r="U6" s="186">
        <f t="shared" si="5"/>
        <v>11.649350649350646</v>
      </c>
      <c r="V6" s="135">
        <v>0.76400000000000001</v>
      </c>
      <c r="W6" s="135">
        <v>0.68</v>
      </c>
      <c r="X6" s="136">
        <v>0.7</v>
      </c>
      <c r="Y6" s="83"/>
      <c r="AC6" s="94"/>
      <c r="AD6" s="115"/>
      <c r="AE6" s="115"/>
      <c r="AF6" s="115"/>
      <c r="AG6" s="115"/>
      <c r="AH6" s="115"/>
      <c r="AI6" s="115"/>
      <c r="AJ6" s="115"/>
      <c r="AK6" s="115"/>
      <c r="AL6" s="115"/>
      <c r="AM6" s="115"/>
      <c r="AN6" s="115"/>
      <c r="AO6" s="115"/>
      <c r="AP6" s="115"/>
    </row>
    <row r="7" spans="1:42" s="77" customFormat="1" x14ac:dyDescent="0.2">
      <c r="A7" s="75" t="s">
        <v>72</v>
      </c>
      <c r="B7" s="77" t="s">
        <v>54</v>
      </c>
      <c r="C7" s="79">
        <v>0.8</v>
      </c>
      <c r="D7" s="91">
        <f t="shared" si="8"/>
        <v>4</v>
      </c>
      <c r="E7" s="79">
        <v>0.8</v>
      </c>
      <c r="F7" s="91">
        <f t="shared" si="6"/>
        <v>4</v>
      </c>
      <c r="G7" s="79">
        <v>0.69</v>
      </c>
      <c r="H7" s="79">
        <v>0.69</v>
      </c>
      <c r="I7" s="91">
        <f t="shared" si="7"/>
        <v>3.4499999999999997</v>
      </c>
      <c r="J7" s="79">
        <v>0.03</v>
      </c>
      <c r="K7" s="79">
        <v>0.03</v>
      </c>
      <c r="L7" s="79">
        <v>8.0000000000000016E-2</v>
      </c>
      <c r="M7" s="79">
        <v>8.0000000000000016E-2</v>
      </c>
      <c r="N7" s="80">
        <v>2300</v>
      </c>
      <c r="O7" s="81">
        <v>896.99999999999989</v>
      </c>
      <c r="P7" s="86">
        <f t="shared" si="0"/>
        <v>1793.9999999999998</v>
      </c>
      <c r="Q7" s="88">
        <f t="shared" si="1"/>
        <v>0.38999999999999996</v>
      </c>
      <c r="R7" s="126">
        <f t="shared" si="2"/>
        <v>506.00000000000023</v>
      </c>
      <c r="S7" s="87">
        <f t="shared" si="3"/>
        <v>22.153846153846157</v>
      </c>
      <c r="T7" s="91">
        <f t="shared" si="4"/>
        <v>0</v>
      </c>
      <c r="U7" s="187">
        <f t="shared" si="5"/>
        <v>0</v>
      </c>
      <c r="V7" s="82">
        <v>0.9</v>
      </c>
      <c r="W7" s="82">
        <v>0.86</v>
      </c>
      <c r="X7" s="137">
        <v>0.83</v>
      </c>
      <c r="Y7" s="83"/>
      <c r="AC7" s="94"/>
      <c r="AD7" s="115"/>
      <c r="AE7" s="115"/>
      <c r="AF7" s="115"/>
      <c r="AG7" s="115"/>
      <c r="AH7" s="115"/>
      <c r="AI7" s="115"/>
      <c r="AJ7" s="115"/>
      <c r="AK7" s="115"/>
      <c r="AL7" s="115"/>
      <c r="AM7" s="115"/>
      <c r="AN7" s="115"/>
      <c r="AO7" s="115"/>
      <c r="AP7" s="115"/>
    </row>
    <row r="8" spans="1:42" s="77" customFormat="1" x14ac:dyDescent="0.2">
      <c r="A8" s="75" t="s">
        <v>72</v>
      </c>
      <c r="B8" s="77" t="s">
        <v>55</v>
      </c>
      <c r="C8" s="79">
        <v>0.8</v>
      </c>
      <c r="D8" s="91">
        <f t="shared" si="8"/>
        <v>4</v>
      </c>
      <c r="E8" s="79">
        <v>0.8</v>
      </c>
      <c r="F8" s="91">
        <f t="shared" si="6"/>
        <v>4</v>
      </c>
      <c r="G8" s="79">
        <v>0.57000000000000006</v>
      </c>
      <c r="H8" s="79">
        <v>0.45</v>
      </c>
      <c r="I8" s="91">
        <f t="shared" si="7"/>
        <v>2.25</v>
      </c>
      <c r="J8" s="79">
        <v>0.15</v>
      </c>
      <c r="K8" s="79">
        <v>0.15</v>
      </c>
      <c r="L8" s="79">
        <v>0.08</v>
      </c>
      <c r="M8" s="79">
        <v>0.2</v>
      </c>
      <c r="N8" s="80">
        <v>2400</v>
      </c>
      <c r="O8" s="81">
        <v>585</v>
      </c>
      <c r="P8" s="86">
        <f t="shared" si="0"/>
        <v>1482.0000000000002</v>
      </c>
      <c r="Q8" s="88">
        <f t="shared" si="1"/>
        <v>0.24374999999999999</v>
      </c>
      <c r="R8" s="126">
        <f t="shared" si="2"/>
        <v>917.99999999999977</v>
      </c>
      <c r="S8" s="87">
        <f t="shared" si="3"/>
        <v>22.153846153846153</v>
      </c>
      <c r="T8" s="91">
        <f t="shared" si="4"/>
        <v>4.8000000000000025</v>
      </c>
      <c r="U8" s="187">
        <f t="shared" si="5"/>
        <v>13.000000000000007</v>
      </c>
      <c r="V8" s="82">
        <v>0.77</v>
      </c>
      <c r="W8" s="82">
        <v>0.69</v>
      </c>
      <c r="X8" s="137">
        <v>0.72</v>
      </c>
      <c r="Y8" s="83"/>
      <c r="AC8" s="94"/>
      <c r="AD8" s="115"/>
      <c r="AE8" s="115"/>
      <c r="AF8" s="115"/>
      <c r="AG8" s="115"/>
      <c r="AH8" s="115"/>
      <c r="AI8" s="115"/>
      <c r="AJ8" s="115"/>
      <c r="AK8" s="115"/>
      <c r="AL8" s="115"/>
      <c r="AM8" s="115"/>
      <c r="AN8" s="115"/>
      <c r="AO8" s="115"/>
      <c r="AP8" s="115"/>
    </row>
    <row r="9" spans="1:42" s="77" customFormat="1" x14ac:dyDescent="0.2">
      <c r="A9" s="75" t="s">
        <v>72</v>
      </c>
      <c r="B9" s="77" t="s">
        <v>56</v>
      </c>
      <c r="C9" s="79">
        <v>0.7</v>
      </c>
      <c r="D9" s="91">
        <f t="shared" si="8"/>
        <v>3.5</v>
      </c>
      <c r="E9" s="79">
        <v>0.7</v>
      </c>
      <c r="F9" s="91">
        <f t="shared" si="6"/>
        <v>3.5</v>
      </c>
      <c r="G9" s="79">
        <v>0.41999999999999993</v>
      </c>
      <c r="H9" s="79">
        <v>0.24999999999999994</v>
      </c>
      <c r="I9" s="91">
        <f t="shared" si="7"/>
        <v>1.2499999999999998</v>
      </c>
      <c r="J9" s="79">
        <v>0.2</v>
      </c>
      <c r="K9" s="79">
        <v>0.4</v>
      </c>
      <c r="L9" s="79">
        <v>8.0000000000000016E-2</v>
      </c>
      <c r="M9" s="79">
        <v>0.05</v>
      </c>
      <c r="N9" s="80">
        <v>1600</v>
      </c>
      <c r="O9" s="81">
        <v>324.99999999999994</v>
      </c>
      <c r="P9" s="86">
        <f t="shared" si="0"/>
        <v>1091.9999999999998</v>
      </c>
      <c r="Q9" s="88">
        <f t="shared" si="1"/>
        <v>0.20312499999999997</v>
      </c>
      <c r="R9" s="126">
        <f t="shared" si="2"/>
        <v>508.00000000000023</v>
      </c>
      <c r="S9" s="87">
        <f t="shared" si="3"/>
        <v>22.153846153846153</v>
      </c>
      <c r="T9" s="91">
        <f t="shared" si="4"/>
        <v>6.7999999999999989</v>
      </c>
      <c r="U9" s="187">
        <f t="shared" si="5"/>
        <v>18.416666666666664</v>
      </c>
      <c r="V9" s="82">
        <v>0.72</v>
      </c>
      <c r="W9" s="82">
        <v>0.78</v>
      </c>
      <c r="X9" s="137">
        <v>0.65</v>
      </c>
      <c r="Y9" s="83"/>
      <c r="AC9" s="94"/>
      <c r="AD9" s="115"/>
      <c r="AE9" s="115"/>
      <c r="AF9" s="115"/>
      <c r="AG9" s="115"/>
      <c r="AH9" s="115"/>
      <c r="AI9" s="115"/>
      <c r="AJ9" s="115"/>
      <c r="AK9" s="115"/>
      <c r="AL9" s="115"/>
      <c r="AM9" s="115"/>
      <c r="AN9" s="115"/>
      <c r="AO9" s="115"/>
      <c r="AP9" s="115"/>
    </row>
    <row r="10" spans="1:42" s="77" customFormat="1" x14ac:dyDescent="0.2">
      <c r="A10" s="75" t="s">
        <v>72</v>
      </c>
      <c r="B10" s="77" t="s">
        <v>57</v>
      </c>
      <c r="C10" s="79">
        <v>0.8</v>
      </c>
      <c r="D10" s="91">
        <f t="shared" si="8"/>
        <v>4</v>
      </c>
      <c r="E10" s="79">
        <v>0.8</v>
      </c>
      <c r="F10" s="91">
        <f t="shared" si="6"/>
        <v>4</v>
      </c>
      <c r="G10" s="79">
        <v>0.69000000000000006</v>
      </c>
      <c r="H10" s="79">
        <v>0.69000000000000006</v>
      </c>
      <c r="I10" s="91">
        <f t="shared" si="7"/>
        <v>3.45</v>
      </c>
      <c r="J10" s="79">
        <v>0.03</v>
      </c>
      <c r="K10" s="79">
        <v>0.03</v>
      </c>
      <c r="L10" s="79">
        <v>0.08</v>
      </c>
      <c r="M10" s="79">
        <v>0.08</v>
      </c>
      <c r="N10" s="80">
        <v>1900</v>
      </c>
      <c r="O10" s="81">
        <v>897.00000000000011</v>
      </c>
      <c r="P10" s="86">
        <f t="shared" si="0"/>
        <v>1794.0000000000002</v>
      </c>
      <c r="Q10" s="88">
        <f t="shared" si="1"/>
        <v>0.47210526315789481</v>
      </c>
      <c r="R10" s="126">
        <f t="shared" si="2"/>
        <v>105.99999999999977</v>
      </c>
      <c r="S10" s="87">
        <f t="shared" si="3"/>
        <v>22.15384615384615</v>
      </c>
      <c r="T10" s="91">
        <f t="shared" si="4"/>
        <v>0</v>
      </c>
      <c r="U10" s="187">
        <f t="shared" si="5"/>
        <v>0</v>
      </c>
      <c r="V10" s="82">
        <v>0.9</v>
      </c>
      <c r="W10" s="82">
        <v>0.85</v>
      </c>
      <c r="X10" s="137">
        <v>0.82</v>
      </c>
      <c r="Y10" s="83"/>
      <c r="AC10" s="94"/>
      <c r="AD10" s="115"/>
      <c r="AE10" s="115"/>
      <c r="AF10" s="115"/>
      <c r="AG10" s="115"/>
      <c r="AH10" s="115"/>
      <c r="AI10" s="115"/>
      <c r="AJ10" s="115"/>
      <c r="AK10" s="115"/>
      <c r="AL10" s="115"/>
      <c r="AM10" s="115"/>
      <c r="AN10" s="115"/>
      <c r="AO10" s="115"/>
      <c r="AP10" s="115"/>
    </row>
    <row r="11" spans="1:42" s="77" customFormat="1" x14ac:dyDescent="0.2">
      <c r="A11" s="138" t="s">
        <v>72</v>
      </c>
      <c r="B11" s="139" t="s">
        <v>58</v>
      </c>
      <c r="C11" s="140">
        <v>1</v>
      </c>
      <c r="D11" s="141">
        <f t="shared" si="8"/>
        <v>5</v>
      </c>
      <c r="E11" s="140">
        <v>1</v>
      </c>
      <c r="F11" s="141">
        <f t="shared" si="6"/>
        <v>5</v>
      </c>
      <c r="G11" s="140">
        <v>0.87</v>
      </c>
      <c r="H11" s="140">
        <v>0.87</v>
      </c>
      <c r="I11" s="141">
        <f t="shared" si="7"/>
        <v>4.3499999999999996</v>
      </c>
      <c r="J11" s="140">
        <v>0.03</v>
      </c>
      <c r="K11" s="140">
        <v>0.03</v>
      </c>
      <c r="L11" s="140">
        <v>0.1</v>
      </c>
      <c r="M11" s="140">
        <v>0.1</v>
      </c>
      <c r="N11" s="142">
        <v>2800</v>
      </c>
      <c r="O11" s="143">
        <v>1131</v>
      </c>
      <c r="P11" s="145">
        <f t="shared" si="0"/>
        <v>2262</v>
      </c>
      <c r="Q11" s="144">
        <f t="shared" si="1"/>
        <v>0.40392857142857141</v>
      </c>
      <c r="R11" s="146">
        <f t="shared" si="2"/>
        <v>538</v>
      </c>
      <c r="S11" s="147">
        <f t="shared" si="3"/>
        <v>22.153846153846153</v>
      </c>
      <c r="T11" s="141">
        <f t="shared" si="4"/>
        <v>0</v>
      </c>
      <c r="U11" s="188">
        <f t="shared" si="5"/>
        <v>0</v>
      </c>
      <c r="V11" s="148">
        <v>0.9</v>
      </c>
      <c r="W11" s="148">
        <v>0.86</v>
      </c>
      <c r="X11" s="149">
        <v>0.77</v>
      </c>
      <c r="Y11" s="83"/>
      <c r="AC11" s="94"/>
      <c r="AD11" s="115"/>
      <c r="AE11" s="115"/>
      <c r="AF11" s="115"/>
      <c r="AG11" s="115"/>
      <c r="AH11" s="115"/>
      <c r="AI11" s="115"/>
      <c r="AJ11" s="115"/>
      <c r="AK11" s="115"/>
      <c r="AL11" s="115"/>
      <c r="AM11" s="115"/>
      <c r="AN11" s="115"/>
      <c r="AO11" s="115"/>
      <c r="AP11" s="115"/>
    </row>
    <row r="12" spans="1:42" s="77" customFormat="1" x14ac:dyDescent="0.2">
      <c r="A12" s="150" t="s">
        <v>73</v>
      </c>
      <c r="B12" s="151" t="s">
        <v>59</v>
      </c>
      <c r="C12" s="127">
        <v>0.7</v>
      </c>
      <c r="D12" s="128">
        <f t="shared" si="8"/>
        <v>3.5</v>
      </c>
      <c r="E12" s="152">
        <v>0.85</v>
      </c>
      <c r="F12" s="128">
        <f t="shared" si="6"/>
        <v>4.25</v>
      </c>
      <c r="G12" s="127">
        <v>0.60999999999999988</v>
      </c>
      <c r="H12" s="127">
        <v>0.77999999999999992</v>
      </c>
      <c r="I12" s="128">
        <f t="shared" si="7"/>
        <v>3.8999999999999995</v>
      </c>
      <c r="J12" s="127">
        <v>0.02</v>
      </c>
      <c r="K12" s="127">
        <v>0.02</v>
      </c>
      <c r="L12" s="127">
        <v>7.0000000000000007E-2</v>
      </c>
      <c r="M12" s="127">
        <v>0.05</v>
      </c>
      <c r="N12" s="129">
        <v>1600</v>
      </c>
      <c r="O12" s="130">
        <v>1013.9999999999999</v>
      </c>
      <c r="P12" s="132">
        <f t="shared" si="0"/>
        <v>1585.9999999999998</v>
      </c>
      <c r="Q12" s="131">
        <f t="shared" si="1"/>
        <v>0.63374999999999992</v>
      </c>
      <c r="R12" s="133">
        <f t="shared" si="2"/>
        <v>14.000000000000227</v>
      </c>
      <c r="S12" s="134">
        <f t="shared" si="3"/>
        <v>22.153846153846157</v>
      </c>
      <c r="T12" s="128">
        <f t="shared" si="4"/>
        <v>-6.8000000000000016</v>
      </c>
      <c r="U12" s="186">
        <f t="shared" si="5"/>
        <v>-18.416666666666668</v>
      </c>
      <c r="V12" s="135">
        <v>0.93</v>
      </c>
      <c r="W12" s="135">
        <v>0.89</v>
      </c>
      <c r="X12" s="136">
        <v>0.87</v>
      </c>
      <c r="Y12" s="83"/>
      <c r="AC12" s="94"/>
      <c r="AD12" s="115"/>
      <c r="AE12" s="115"/>
      <c r="AF12" s="115"/>
      <c r="AG12" s="115"/>
      <c r="AH12" s="115"/>
      <c r="AI12" s="115"/>
      <c r="AJ12" s="115"/>
      <c r="AK12" s="115"/>
      <c r="AL12" s="115"/>
      <c r="AM12" s="115"/>
      <c r="AN12" s="115"/>
      <c r="AO12" s="115"/>
      <c r="AP12" s="115"/>
    </row>
    <row r="13" spans="1:42" s="77" customFormat="1" x14ac:dyDescent="0.2">
      <c r="A13" s="78" t="s">
        <v>73</v>
      </c>
      <c r="B13" s="84" t="s">
        <v>60</v>
      </c>
      <c r="C13" s="79">
        <v>1</v>
      </c>
      <c r="D13" s="91">
        <f t="shared" si="8"/>
        <v>5</v>
      </c>
      <c r="E13" s="79">
        <v>1</v>
      </c>
      <c r="F13" s="91">
        <f t="shared" si="6"/>
        <v>5</v>
      </c>
      <c r="G13" s="79">
        <v>0.8899999999999999</v>
      </c>
      <c r="H13" s="79">
        <v>0.78</v>
      </c>
      <c r="I13" s="91">
        <f t="shared" si="7"/>
        <v>3.9000000000000004</v>
      </c>
      <c r="J13" s="79">
        <v>0.03</v>
      </c>
      <c r="K13" s="79">
        <v>0.06</v>
      </c>
      <c r="L13" s="79">
        <v>8.0000000000000016E-2</v>
      </c>
      <c r="M13" s="79">
        <v>0.16</v>
      </c>
      <c r="N13" s="80">
        <v>2600</v>
      </c>
      <c r="O13" s="81">
        <v>1105</v>
      </c>
      <c r="P13" s="86">
        <f t="shared" si="0"/>
        <v>2313.9999999999995</v>
      </c>
      <c r="Q13" s="88">
        <f t="shared" si="1"/>
        <v>0.42499999999999999</v>
      </c>
      <c r="R13" s="126">
        <f t="shared" si="2"/>
        <v>286.00000000000045</v>
      </c>
      <c r="S13" s="87">
        <f t="shared" si="3"/>
        <v>20.329411764705885</v>
      </c>
      <c r="T13" s="91">
        <f t="shared" si="4"/>
        <v>4.399999999999995</v>
      </c>
      <c r="U13" s="187">
        <f t="shared" si="5"/>
        <v>12.986111111111095</v>
      </c>
      <c r="V13" s="82">
        <v>0.79</v>
      </c>
      <c r="W13" s="82">
        <v>0.69</v>
      </c>
      <c r="X13" s="137">
        <v>0.71</v>
      </c>
      <c r="Y13" s="83"/>
      <c r="AC13" s="94"/>
      <c r="AD13" s="115"/>
      <c r="AE13" s="115"/>
      <c r="AF13" s="115"/>
      <c r="AG13" s="115"/>
      <c r="AH13" s="115"/>
      <c r="AI13" s="115"/>
      <c r="AJ13" s="115"/>
      <c r="AK13" s="115"/>
      <c r="AL13" s="115"/>
      <c r="AM13" s="115"/>
      <c r="AN13" s="115"/>
      <c r="AO13" s="115"/>
      <c r="AP13" s="115"/>
    </row>
    <row r="14" spans="1:42" s="77" customFormat="1" x14ac:dyDescent="0.2">
      <c r="A14" s="78" t="s">
        <v>73</v>
      </c>
      <c r="B14" s="84" t="s">
        <v>61</v>
      </c>
      <c r="C14" s="79">
        <v>0.8</v>
      </c>
      <c r="D14" s="91">
        <f t="shared" si="8"/>
        <v>4</v>
      </c>
      <c r="E14" s="79">
        <v>0.8</v>
      </c>
      <c r="F14" s="91">
        <f t="shared" si="6"/>
        <v>4</v>
      </c>
      <c r="G14" s="79">
        <v>0.57000000000000006</v>
      </c>
      <c r="H14" s="79">
        <v>0.48</v>
      </c>
      <c r="I14" s="91">
        <f t="shared" si="7"/>
        <v>2.4</v>
      </c>
      <c r="J14" s="79">
        <v>0.15</v>
      </c>
      <c r="K14" s="79">
        <v>0.12</v>
      </c>
      <c r="L14" s="79">
        <v>8.0000000000000016E-2</v>
      </c>
      <c r="M14" s="79">
        <v>0.2</v>
      </c>
      <c r="N14" s="80">
        <v>2200</v>
      </c>
      <c r="O14" s="81">
        <v>689</v>
      </c>
      <c r="P14" s="86">
        <f t="shared" si="0"/>
        <v>1482.0000000000002</v>
      </c>
      <c r="Q14" s="88">
        <f t="shared" si="1"/>
        <v>0.31318181818181817</v>
      </c>
      <c r="R14" s="126">
        <f t="shared" si="2"/>
        <v>717.99999999999977</v>
      </c>
      <c r="S14" s="87">
        <f t="shared" si="3"/>
        <v>20.063860667634252</v>
      </c>
      <c r="T14" s="91">
        <f t="shared" si="4"/>
        <v>3.6000000000000032</v>
      </c>
      <c r="U14" s="187">
        <f t="shared" si="5"/>
        <v>10.765625000000009</v>
      </c>
      <c r="V14" s="82">
        <v>0.8</v>
      </c>
      <c r="W14" s="82">
        <v>0.72</v>
      </c>
      <c r="X14" s="137">
        <v>0.75</v>
      </c>
      <c r="Y14" s="83"/>
      <c r="AC14" s="94"/>
      <c r="AD14" s="115"/>
      <c r="AE14" s="115"/>
      <c r="AF14" s="115"/>
      <c r="AG14" s="115"/>
      <c r="AH14" s="115"/>
      <c r="AI14" s="115"/>
      <c r="AJ14" s="115"/>
      <c r="AK14" s="115"/>
      <c r="AL14" s="115"/>
      <c r="AM14" s="115"/>
      <c r="AN14" s="115"/>
      <c r="AO14" s="115"/>
      <c r="AP14" s="115"/>
    </row>
    <row r="15" spans="1:42" s="77" customFormat="1" x14ac:dyDescent="0.2">
      <c r="A15" s="78" t="s">
        <v>73</v>
      </c>
      <c r="B15" s="84" t="s">
        <v>62</v>
      </c>
      <c r="C15" s="79">
        <v>0.8</v>
      </c>
      <c r="D15" s="91">
        <f t="shared" si="8"/>
        <v>4</v>
      </c>
      <c r="E15" s="79">
        <v>0.8</v>
      </c>
      <c r="F15" s="91">
        <f t="shared" si="6"/>
        <v>4</v>
      </c>
      <c r="G15" s="79">
        <v>0.69000000000000006</v>
      </c>
      <c r="H15" s="79">
        <v>0.65</v>
      </c>
      <c r="I15" s="91">
        <f t="shared" si="7"/>
        <v>3.25</v>
      </c>
      <c r="J15" s="79">
        <v>0.03</v>
      </c>
      <c r="K15" s="79">
        <v>0.03</v>
      </c>
      <c r="L15" s="79">
        <v>0.08</v>
      </c>
      <c r="M15" s="79">
        <v>0.12</v>
      </c>
      <c r="N15" s="80">
        <v>2150</v>
      </c>
      <c r="O15" s="81">
        <v>845</v>
      </c>
      <c r="P15" s="86">
        <f t="shared" si="0"/>
        <v>1794.0000000000002</v>
      </c>
      <c r="Q15" s="88">
        <f t="shared" si="1"/>
        <v>0.39302325581395348</v>
      </c>
      <c r="R15" s="126">
        <f t="shared" si="2"/>
        <v>355.99999999999977</v>
      </c>
      <c r="S15" s="87">
        <f t="shared" si="3"/>
        <v>22.153846153846153</v>
      </c>
      <c r="T15" s="91">
        <f t="shared" si="4"/>
        <v>1.6000000000000014</v>
      </c>
      <c r="U15" s="187">
        <f t="shared" si="5"/>
        <v>4.3333333333333375</v>
      </c>
      <c r="V15" s="82">
        <v>0.89</v>
      </c>
      <c r="W15" s="82">
        <v>0.8</v>
      </c>
      <c r="X15" s="137">
        <v>0.78</v>
      </c>
      <c r="Y15" s="83"/>
      <c r="AC15" s="94"/>
      <c r="AD15" s="115"/>
      <c r="AE15" s="115"/>
      <c r="AF15" s="115"/>
      <c r="AG15" s="115"/>
      <c r="AH15" s="115"/>
      <c r="AI15" s="115"/>
      <c r="AJ15" s="115"/>
      <c r="AK15" s="115"/>
      <c r="AL15" s="115"/>
      <c r="AM15" s="115"/>
      <c r="AN15" s="115"/>
      <c r="AO15" s="115"/>
      <c r="AP15" s="115"/>
    </row>
    <row r="16" spans="1:42" s="77" customFormat="1" x14ac:dyDescent="0.2">
      <c r="A16" s="153" t="s">
        <v>73</v>
      </c>
      <c r="B16" s="154" t="s">
        <v>63</v>
      </c>
      <c r="C16" s="140">
        <v>0.8</v>
      </c>
      <c r="D16" s="141">
        <f t="shared" si="8"/>
        <v>4</v>
      </c>
      <c r="E16" s="140">
        <v>0.9</v>
      </c>
      <c r="F16" s="141">
        <f t="shared" si="6"/>
        <v>4.5</v>
      </c>
      <c r="G16" s="140">
        <v>0.69</v>
      </c>
      <c r="H16" s="140">
        <v>0.82</v>
      </c>
      <c r="I16" s="141">
        <f t="shared" si="7"/>
        <v>4.0999999999999996</v>
      </c>
      <c r="J16" s="140">
        <v>0.03</v>
      </c>
      <c r="K16" s="140">
        <v>0.03</v>
      </c>
      <c r="L16" s="140">
        <v>8.0000000000000016E-2</v>
      </c>
      <c r="M16" s="140">
        <v>0.05</v>
      </c>
      <c r="N16" s="142">
        <v>2200</v>
      </c>
      <c r="O16" s="143">
        <v>1066</v>
      </c>
      <c r="P16" s="145">
        <f t="shared" si="0"/>
        <v>1793.9999999999998</v>
      </c>
      <c r="Q16" s="144">
        <f t="shared" si="1"/>
        <v>0.48454545454545456</v>
      </c>
      <c r="R16" s="146">
        <f t="shared" si="2"/>
        <v>406.00000000000023</v>
      </c>
      <c r="S16" s="147">
        <f t="shared" si="3"/>
        <v>22.153846153846153</v>
      </c>
      <c r="T16" s="141">
        <f t="shared" si="4"/>
        <v>-5.2</v>
      </c>
      <c r="U16" s="188">
        <f t="shared" si="5"/>
        <v>-14.083333333333336</v>
      </c>
      <c r="V16" s="148">
        <v>0.92</v>
      </c>
      <c r="W16" s="148">
        <v>0.89</v>
      </c>
      <c r="X16" s="149">
        <v>0.88</v>
      </c>
      <c r="Y16" s="83"/>
    </row>
    <row r="17" spans="1:46" s="77" customFormat="1" x14ac:dyDescent="0.2">
      <c r="A17" s="150" t="s">
        <v>74</v>
      </c>
      <c r="B17" s="151" t="s">
        <v>66</v>
      </c>
      <c r="C17" s="127">
        <v>0.7</v>
      </c>
      <c r="D17" s="128">
        <f t="shared" si="8"/>
        <v>3.5</v>
      </c>
      <c r="E17" s="127">
        <v>0.85</v>
      </c>
      <c r="F17" s="128">
        <f t="shared" si="6"/>
        <v>4.25</v>
      </c>
      <c r="G17" s="127">
        <v>0.60999999999999988</v>
      </c>
      <c r="H17" s="127">
        <v>0.77999999999999992</v>
      </c>
      <c r="I17" s="128">
        <f t="shared" si="7"/>
        <v>3.8999999999999995</v>
      </c>
      <c r="J17" s="127">
        <v>0.02</v>
      </c>
      <c r="K17" s="127">
        <v>0.02</v>
      </c>
      <c r="L17" s="127">
        <v>7.0000000000000007E-2</v>
      </c>
      <c r="M17" s="127">
        <v>0.05</v>
      </c>
      <c r="N17" s="129">
        <v>1600</v>
      </c>
      <c r="O17" s="130">
        <v>1013.9999999999999</v>
      </c>
      <c r="P17" s="132">
        <f t="shared" si="0"/>
        <v>1585.9999999999998</v>
      </c>
      <c r="Q17" s="131">
        <f t="shared" si="1"/>
        <v>0.63374999999999992</v>
      </c>
      <c r="R17" s="133">
        <f t="shared" si="2"/>
        <v>14.000000000000227</v>
      </c>
      <c r="S17" s="134">
        <f t="shared" si="3"/>
        <v>22.153846153846157</v>
      </c>
      <c r="T17" s="128">
        <f t="shared" si="4"/>
        <v>-6.8000000000000016</v>
      </c>
      <c r="U17" s="186">
        <f t="shared" si="5"/>
        <v>-18.416666666666668</v>
      </c>
      <c r="V17" s="135">
        <v>0.93</v>
      </c>
      <c r="W17" s="135">
        <v>0.9</v>
      </c>
      <c r="X17" s="136">
        <v>0.91</v>
      </c>
      <c r="Y17" s="83"/>
    </row>
    <row r="18" spans="1:46" s="77" customFormat="1" x14ac:dyDescent="0.2">
      <c r="A18" s="78" t="s">
        <v>74</v>
      </c>
      <c r="B18" s="84" t="s">
        <v>67</v>
      </c>
      <c r="C18" s="79">
        <v>1</v>
      </c>
      <c r="D18" s="91">
        <f t="shared" si="8"/>
        <v>5</v>
      </c>
      <c r="E18" s="79">
        <v>1</v>
      </c>
      <c r="F18" s="91">
        <f t="shared" si="6"/>
        <v>5</v>
      </c>
      <c r="G18" s="79">
        <v>0.8899999999999999</v>
      </c>
      <c r="H18" s="79">
        <v>0.85</v>
      </c>
      <c r="I18" s="91">
        <f t="shared" si="7"/>
        <v>4.25</v>
      </c>
      <c r="J18" s="79">
        <v>0.03</v>
      </c>
      <c r="K18" s="79">
        <v>0.03</v>
      </c>
      <c r="L18" s="79">
        <v>8.0000000000000016E-2</v>
      </c>
      <c r="M18" s="79">
        <v>0.12</v>
      </c>
      <c r="N18" s="80">
        <v>2600</v>
      </c>
      <c r="O18" s="81">
        <v>1105</v>
      </c>
      <c r="P18" s="86">
        <f t="shared" si="0"/>
        <v>2313.9999999999995</v>
      </c>
      <c r="Q18" s="88">
        <f t="shared" si="1"/>
        <v>0.42499999999999999</v>
      </c>
      <c r="R18" s="126">
        <f t="shared" si="2"/>
        <v>286.00000000000045</v>
      </c>
      <c r="S18" s="87">
        <f t="shared" si="3"/>
        <v>22.153846153846157</v>
      </c>
      <c r="T18" s="91">
        <f t="shared" si="4"/>
        <v>1.599999999999997</v>
      </c>
      <c r="U18" s="187">
        <f t="shared" si="5"/>
        <v>4.3333333333333242</v>
      </c>
      <c r="V18" s="82">
        <v>0.9</v>
      </c>
      <c r="W18" s="82">
        <v>0.84</v>
      </c>
      <c r="X18" s="137">
        <v>0.79</v>
      </c>
      <c r="Y18" s="83"/>
    </row>
    <row r="19" spans="1:46" s="77" customFormat="1" x14ac:dyDescent="0.2">
      <c r="A19" s="78" t="s">
        <v>74</v>
      </c>
      <c r="B19" s="84" t="s">
        <v>68</v>
      </c>
      <c r="C19" s="79">
        <v>0.8</v>
      </c>
      <c r="D19" s="91">
        <f t="shared" si="8"/>
        <v>4</v>
      </c>
      <c r="E19" s="79">
        <v>0.8</v>
      </c>
      <c r="F19" s="91">
        <f t="shared" si="6"/>
        <v>4</v>
      </c>
      <c r="G19" s="79">
        <v>0.57000000000000006</v>
      </c>
      <c r="H19" s="79">
        <v>0.57000000000000006</v>
      </c>
      <c r="I19" s="91">
        <f t="shared" si="7"/>
        <v>2.8500000000000005</v>
      </c>
      <c r="J19" s="79">
        <v>0.15</v>
      </c>
      <c r="K19" s="79">
        <v>0.15</v>
      </c>
      <c r="L19" s="79">
        <v>8.0000000000000016E-2</v>
      </c>
      <c r="M19" s="79">
        <v>8.0000000000000016E-2</v>
      </c>
      <c r="N19" s="80">
        <v>1900</v>
      </c>
      <c r="O19" s="81">
        <v>741.00000000000011</v>
      </c>
      <c r="P19" s="86">
        <f t="shared" si="0"/>
        <v>1482.0000000000002</v>
      </c>
      <c r="Q19" s="88">
        <f t="shared" si="1"/>
        <v>0.39000000000000007</v>
      </c>
      <c r="R19" s="126">
        <f t="shared" si="2"/>
        <v>417.99999999999977</v>
      </c>
      <c r="S19" s="87">
        <f t="shared" si="3"/>
        <v>22.153846153846157</v>
      </c>
      <c r="T19" s="91">
        <f t="shared" si="4"/>
        <v>0</v>
      </c>
      <c r="U19" s="187">
        <f t="shared" si="5"/>
        <v>0</v>
      </c>
      <c r="V19" s="82">
        <v>0.96</v>
      </c>
      <c r="W19" s="82">
        <v>0.88</v>
      </c>
      <c r="X19" s="137">
        <v>0.92</v>
      </c>
      <c r="Y19" s="83"/>
    </row>
    <row r="20" spans="1:46" s="77" customFormat="1" x14ac:dyDescent="0.2">
      <c r="A20" s="153" t="s">
        <v>74</v>
      </c>
      <c r="B20" s="154" t="s">
        <v>69</v>
      </c>
      <c r="C20" s="140">
        <v>0.8</v>
      </c>
      <c r="D20" s="141">
        <f t="shared" si="8"/>
        <v>4</v>
      </c>
      <c r="E20" s="140">
        <v>0.8</v>
      </c>
      <c r="F20" s="141">
        <f t="shared" si="6"/>
        <v>4</v>
      </c>
      <c r="G20" s="140">
        <v>0.69000000000000006</v>
      </c>
      <c r="H20" s="140">
        <v>0.65</v>
      </c>
      <c r="I20" s="141">
        <f t="shared" si="7"/>
        <v>3.25</v>
      </c>
      <c r="J20" s="140">
        <v>0.03</v>
      </c>
      <c r="K20" s="140">
        <v>0.03</v>
      </c>
      <c r="L20" s="140">
        <v>0.08</v>
      </c>
      <c r="M20" s="140">
        <v>0.12</v>
      </c>
      <c r="N20" s="142">
        <v>1900</v>
      </c>
      <c r="O20" s="143">
        <v>845</v>
      </c>
      <c r="P20" s="145">
        <f t="shared" si="0"/>
        <v>1794.0000000000002</v>
      </c>
      <c r="Q20" s="144">
        <f t="shared" si="1"/>
        <v>0.44473684210526315</v>
      </c>
      <c r="R20" s="146">
        <f t="shared" si="2"/>
        <v>105.99999999999977</v>
      </c>
      <c r="S20" s="147">
        <f t="shared" si="3"/>
        <v>22.153846153846153</v>
      </c>
      <c r="T20" s="141">
        <f t="shared" si="4"/>
        <v>1.6000000000000014</v>
      </c>
      <c r="U20" s="188">
        <f t="shared" si="5"/>
        <v>4.3333333333333375</v>
      </c>
      <c r="V20" s="148">
        <v>0.93</v>
      </c>
      <c r="W20" s="148">
        <v>0.83</v>
      </c>
      <c r="X20" s="149">
        <v>0.78</v>
      </c>
      <c r="Y20" s="83"/>
    </row>
    <row r="21" spans="1:46" x14ac:dyDescent="0.2">
      <c r="AD21" s="110"/>
      <c r="AE21" s="110"/>
      <c r="AF21" s="110"/>
      <c r="AG21" s="110"/>
      <c r="AH21" s="110"/>
      <c r="AI21" s="110"/>
      <c r="AJ21" s="110"/>
      <c r="AK21" s="110"/>
      <c r="AL21" s="110"/>
      <c r="AM21" s="102"/>
      <c r="AN21" s="102"/>
      <c r="AO21" s="102"/>
      <c r="AP21" s="102"/>
      <c r="AQ21" s="102"/>
      <c r="AR21" s="102"/>
      <c r="AS21" s="110"/>
      <c r="AT21" s="110"/>
    </row>
    <row r="22" spans="1:46" x14ac:dyDescent="0.2">
      <c r="AD22" s="110"/>
      <c r="AE22" s="110"/>
      <c r="AF22" s="211"/>
      <c r="AG22" s="211"/>
      <c r="AH22" s="102"/>
      <c r="AI22" s="102"/>
      <c r="AJ22" s="212"/>
      <c r="AK22" s="212"/>
      <c r="AL22" s="102"/>
      <c r="AM22" s="212"/>
      <c r="AN22" s="212"/>
      <c r="AO22" s="102"/>
      <c r="AP22" s="102"/>
      <c r="AQ22" s="122"/>
      <c r="AR22" s="102"/>
      <c r="AS22" s="110"/>
      <c r="AT22" s="110"/>
    </row>
    <row r="23" spans="1:46" x14ac:dyDescent="0.2">
      <c r="AD23" s="110"/>
      <c r="AE23" s="110"/>
      <c r="AF23" s="125"/>
      <c r="AG23" s="115"/>
      <c r="AH23" s="102"/>
      <c r="AI23" s="102"/>
      <c r="AJ23" s="125"/>
      <c r="AK23" s="115"/>
      <c r="AL23" s="102"/>
      <c r="AM23" s="124"/>
      <c r="AN23" s="115"/>
      <c r="AO23" s="205"/>
      <c r="AP23" s="125"/>
      <c r="AQ23" s="123"/>
      <c r="AR23" s="110"/>
      <c r="AS23" s="110"/>
      <c r="AT23" s="110"/>
    </row>
    <row r="24" spans="1:46" x14ac:dyDescent="0.2">
      <c r="AD24" s="110"/>
      <c r="AE24" s="110"/>
      <c r="AF24" s="125"/>
      <c r="AG24" s="115"/>
      <c r="AH24" s="102"/>
      <c r="AI24" s="102"/>
      <c r="AJ24" s="125"/>
      <c r="AK24" s="115"/>
      <c r="AL24" s="102"/>
      <c r="AM24" s="124"/>
      <c r="AN24" s="115"/>
      <c r="AO24" s="205"/>
      <c r="AP24" s="125"/>
      <c r="AQ24" s="123"/>
      <c r="AR24" s="110"/>
      <c r="AS24" s="110"/>
      <c r="AT24" s="110"/>
    </row>
    <row r="25" spans="1:46" x14ac:dyDescent="0.2">
      <c r="AD25" s="110"/>
      <c r="AE25" s="110"/>
      <c r="AF25" s="125"/>
      <c r="AG25" s="115"/>
      <c r="AH25" s="102"/>
      <c r="AI25" s="102"/>
      <c r="AJ25" s="125"/>
      <c r="AK25" s="115"/>
      <c r="AL25" s="102"/>
      <c r="AM25" s="124"/>
      <c r="AN25" s="115"/>
      <c r="AO25" s="205"/>
      <c r="AP25" s="125"/>
      <c r="AQ25" s="123"/>
      <c r="AR25" s="110"/>
      <c r="AS25" s="110"/>
      <c r="AT25" s="110"/>
    </row>
    <row r="26" spans="1:46" x14ac:dyDescent="0.2">
      <c r="AD26" s="110"/>
      <c r="AE26" s="110"/>
      <c r="AF26" s="125"/>
      <c r="AG26" s="115"/>
      <c r="AH26" s="102"/>
      <c r="AI26" s="102"/>
      <c r="AJ26" s="125"/>
      <c r="AK26" s="115"/>
      <c r="AL26" s="102"/>
      <c r="AM26" s="124"/>
      <c r="AN26" s="115"/>
      <c r="AO26" s="205"/>
      <c r="AP26" s="125"/>
      <c r="AQ26" s="123"/>
      <c r="AR26" s="110"/>
      <c r="AS26" s="110"/>
      <c r="AT26" s="110"/>
    </row>
    <row r="27" spans="1:46" x14ac:dyDescent="0.2">
      <c r="AD27" s="110"/>
      <c r="AE27" s="110"/>
      <c r="AF27" s="125"/>
      <c r="AG27" s="115"/>
      <c r="AH27" s="102"/>
      <c r="AI27" s="102"/>
      <c r="AJ27" s="125"/>
      <c r="AK27" s="115"/>
      <c r="AL27" s="102"/>
      <c r="AM27" s="124"/>
      <c r="AN27" s="115"/>
      <c r="AO27" s="205"/>
      <c r="AP27" s="125"/>
      <c r="AQ27" s="123"/>
      <c r="AR27" s="110"/>
      <c r="AS27" s="110"/>
      <c r="AT27" s="110"/>
    </row>
    <row r="28" spans="1:46" x14ac:dyDescent="0.2">
      <c r="AD28" s="110"/>
      <c r="AE28" s="110"/>
      <c r="AF28" s="125"/>
      <c r="AG28" s="115"/>
      <c r="AH28" s="102"/>
      <c r="AI28" s="102"/>
      <c r="AJ28" s="125"/>
      <c r="AK28" s="115"/>
      <c r="AL28" s="102"/>
      <c r="AM28" s="124"/>
      <c r="AN28" s="115"/>
      <c r="AO28" s="205"/>
      <c r="AP28" s="125"/>
      <c r="AQ28" s="123"/>
      <c r="AR28" s="110"/>
      <c r="AS28" s="110"/>
      <c r="AT28" s="110"/>
    </row>
    <row r="29" spans="1:46" x14ac:dyDescent="0.2">
      <c r="AD29" s="110"/>
      <c r="AE29" s="110"/>
      <c r="AF29" s="125"/>
      <c r="AG29" s="115"/>
      <c r="AH29" s="102"/>
      <c r="AI29" s="102"/>
      <c r="AJ29" s="125"/>
      <c r="AK29" s="115"/>
      <c r="AL29" s="102"/>
      <c r="AM29" s="124"/>
      <c r="AN29" s="115"/>
      <c r="AO29" s="205"/>
      <c r="AP29" s="125"/>
      <c r="AQ29" s="123"/>
      <c r="AR29" s="110"/>
      <c r="AS29" s="110"/>
      <c r="AT29" s="110"/>
    </row>
    <row r="30" spans="1:46" x14ac:dyDescent="0.2">
      <c r="AD30" s="110"/>
      <c r="AE30" s="110"/>
      <c r="AF30" s="125"/>
      <c r="AG30" s="115"/>
      <c r="AH30" s="102"/>
      <c r="AI30" s="102"/>
      <c r="AJ30" s="125"/>
      <c r="AK30" s="115"/>
      <c r="AL30" s="102"/>
      <c r="AM30" s="124"/>
      <c r="AN30" s="115"/>
      <c r="AO30" s="205"/>
      <c r="AP30" s="125"/>
      <c r="AQ30" s="123"/>
      <c r="AR30" s="110"/>
      <c r="AS30" s="110"/>
      <c r="AT30" s="110"/>
    </row>
    <row r="31" spans="1:46" x14ac:dyDescent="0.2">
      <c r="AD31" s="110"/>
      <c r="AE31" s="110"/>
      <c r="AF31" s="125"/>
      <c r="AG31" s="115"/>
      <c r="AH31" s="102"/>
      <c r="AI31" s="102"/>
      <c r="AJ31" s="125"/>
      <c r="AK31" s="115"/>
      <c r="AL31" s="102"/>
      <c r="AM31" s="124"/>
      <c r="AN31" s="115"/>
      <c r="AO31" s="205"/>
      <c r="AP31" s="125"/>
      <c r="AQ31" s="123"/>
      <c r="AR31" s="110"/>
      <c r="AS31" s="110"/>
      <c r="AT31" s="110"/>
    </row>
    <row r="32" spans="1:46" x14ac:dyDescent="0.2">
      <c r="AD32" s="110"/>
      <c r="AE32" s="110"/>
      <c r="AF32" s="125"/>
      <c r="AG32" s="115"/>
      <c r="AH32" s="102"/>
      <c r="AI32" s="102"/>
      <c r="AJ32" s="125"/>
      <c r="AK32" s="115"/>
      <c r="AL32" s="102"/>
      <c r="AM32" s="124"/>
      <c r="AN32" s="115"/>
      <c r="AO32" s="205"/>
      <c r="AP32" s="125"/>
      <c r="AQ32" s="123"/>
      <c r="AR32" s="110"/>
      <c r="AS32" s="110"/>
      <c r="AT32" s="110"/>
    </row>
    <row r="33" spans="30:46" x14ac:dyDescent="0.2">
      <c r="AD33" s="110"/>
      <c r="AE33" s="110"/>
      <c r="AF33" s="125"/>
      <c r="AG33" s="115"/>
      <c r="AH33" s="102"/>
      <c r="AI33" s="102"/>
      <c r="AJ33" s="125"/>
      <c r="AK33" s="115"/>
      <c r="AL33" s="102"/>
      <c r="AM33" s="124"/>
      <c r="AN33" s="115"/>
      <c r="AO33" s="205"/>
      <c r="AP33" s="125"/>
      <c r="AQ33" s="123"/>
      <c r="AR33" s="110"/>
      <c r="AS33" s="110"/>
      <c r="AT33" s="110"/>
    </row>
    <row r="34" spans="30:46" x14ac:dyDescent="0.2">
      <c r="AD34" s="110"/>
      <c r="AE34" s="110"/>
      <c r="AF34" s="125"/>
      <c r="AG34" s="115"/>
      <c r="AH34" s="102"/>
      <c r="AI34" s="102"/>
      <c r="AJ34" s="125"/>
      <c r="AK34" s="115"/>
      <c r="AL34" s="102"/>
      <c r="AM34" s="124"/>
      <c r="AN34" s="115"/>
      <c r="AO34" s="205"/>
      <c r="AP34" s="125"/>
      <c r="AQ34" s="123"/>
      <c r="AR34" s="110"/>
      <c r="AS34" s="110"/>
      <c r="AT34" s="110"/>
    </row>
    <row r="35" spans="30:46" x14ac:dyDescent="0.2">
      <c r="AD35" s="110"/>
      <c r="AE35" s="110"/>
      <c r="AF35" s="110"/>
      <c r="AG35" s="110"/>
      <c r="AH35" s="102"/>
      <c r="AI35" s="102"/>
      <c r="AJ35" s="102"/>
      <c r="AK35" s="102"/>
      <c r="AL35" s="110"/>
      <c r="AM35" s="102"/>
      <c r="AN35" s="102"/>
      <c r="AO35" s="205"/>
      <c r="AP35" s="205"/>
      <c r="AQ35" s="205"/>
      <c r="AR35" s="102"/>
      <c r="AS35" s="110"/>
      <c r="AT35" s="110"/>
    </row>
    <row r="36" spans="30:46" x14ac:dyDescent="0.2">
      <c r="AD36" s="110"/>
      <c r="AE36" s="110"/>
      <c r="AF36" s="110"/>
      <c r="AG36" s="110"/>
      <c r="AH36" s="102"/>
      <c r="AI36" s="102"/>
      <c r="AJ36" s="110"/>
      <c r="AK36" s="110"/>
      <c r="AL36" s="110"/>
      <c r="AM36" s="110"/>
      <c r="AN36" s="110"/>
      <c r="AO36" s="110"/>
      <c r="AP36" s="110"/>
      <c r="AQ36" s="110"/>
      <c r="AR36" s="110"/>
      <c r="AS36" s="110"/>
      <c r="AT36" s="110"/>
    </row>
    <row r="37" spans="30:46" x14ac:dyDescent="0.2">
      <c r="AD37" s="110"/>
      <c r="AE37" s="110"/>
      <c r="AF37" s="102"/>
      <c r="AG37" s="102"/>
      <c r="AH37" s="102"/>
      <c r="AI37" s="102"/>
      <c r="AJ37" s="110"/>
      <c r="AK37" s="110"/>
      <c r="AL37" s="110"/>
      <c r="AM37" s="110"/>
      <c r="AN37" s="110"/>
      <c r="AO37" s="110"/>
      <c r="AP37" s="110"/>
      <c r="AQ37" s="110"/>
      <c r="AR37" s="110"/>
      <c r="AS37" s="110"/>
      <c r="AT37" s="110"/>
    </row>
    <row r="38" spans="30:46" x14ac:dyDescent="0.2">
      <c r="AD38" s="110"/>
      <c r="AE38" s="110"/>
      <c r="AF38" s="102"/>
      <c r="AG38" s="102"/>
      <c r="AH38" s="102"/>
      <c r="AI38" s="102"/>
      <c r="AJ38" s="110"/>
      <c r="AK38" s="110"/>
      <c r="AL38" s="110"/>
      <c r="AM38" s="110"/>
      <c r="AN38" s="110"/>
      <c r="AO38" s="110"/>
      <c r="AP38" s="110"/>
      <c r="AQ38" s="110"/>
      <c r="AR38" s="110"/>
      <c r="AS38" s="110"/>
      <c r="AT38" s="110"/>
    </row>
    <row r="39" spans="30:46" x14ac:dyDescent="0.2">
      <c r="AD39" s="110"/>
      <c r="AE39" s="110"/>
      <c r="AF39" s="110"/>
      <c r="AG39" s="110"/>
      <c r="AH39" s="110"/>
      <c r="AI39" s="110"/>
      <c r="AJ39" s="110"/>
      <c r="AK39" s="110"/>
      <c r="AL39" s="110"/>
      <c r="AM39" s="110"/>
      <c r="AN39" s="110"/>
      <c r="AO39" s="110"/>
      <c r="AP39" s="110"/>
      <c r="AQ39" s="110"/>
      <c r="AR39" s="110"/>
      <c r="AS39" s="110"/>
      <c r="AT39" s="110"/>
    </row>
    <row r="40" spans="30:46" x14ac:dyDescent="0.2">
      <c r="AD40" s="110"/>
      <c r="AE40" s="110"/>
      <c r="AF40" s="110"/>
      <c r="AG40" s="110"/>
      <c r="AH40" s="110"/>
      <c r="AI40" s="110"/>
      <c r="AJ40" s="110"/>
      <c r="AK40" s="110"/>
      <c r="AL40" s="110"/>
      <c r="AM40" s="110"/>
      <c r="AN40" s="110"/>
      <c r="AO40" s="110"/>
      <c r="AP40" s="110"/>
      <c r="AQ40" s="110"/>
      <c r="AR40" s="110"/>
      <c r="AS40" s="110"/>
      <c r="AT40" s="110"/>
    </row>
    <row r="41" spans="30:46" x14ac:dyDescent="0.2">
      <c r="AD41" s="110"/>
      <c r="AE41" s="110"/>
      <c r="AF41" s="110"/>
      <c r="AG41" s="110"/>
      <c r="AH41" s="110"/>
      <c r="AI41" s="110"/>
      <c r="AJ41" s="110"/>
      <c r="AK41" s="110"/>
      <c r="AL41" s="110"/>
      <c r="AM41" s="110"/>
      <c r="AN41" s="110"/>
      <c r="AO41" s="110"/>
      <c r="AP41" s="110"/>
      <c r="AQ41" s="110"/>
      <c r="AR41" s="110"/>
      <c r="AS41" s="110"/>
      <c r="AT41" s="110"/>
    </row>
    <row r="42" spans="30:46" x14ac:dyDescent="0.2">
      <c r="AD42" s="110"/>
      <c r="AE42" s="110"/>
      <c r="AF42" s="110"/>
      <c r="AG42" s="110"/>
      <c r="AH42" s="110"/>
      <c r="AI42" s="110"/>
      <c r="AJ42" s="110"/>
      <c r="AK42" s="110"/>
      <c r="AL42" s="110"/>
      <c r="AM42" s="110"/>
      <c r="AN42" s="110"/>
      <c r="AO42" s="110"/>
      <c r="AP42" s="110"/>
      <c r="AQ42" s="110"/>
      <c r="AR42" s="110"/>
      <c r="AS42" s="110"/>
      <c r="AT42" s="110"/>
    </row>
  </sheetData>
  <mergeCells count="3">
    <mergeCell ref="AF22:AG22"/>
    <mergeCell ref="AM22:AN22"/>
    <mergeCell ref="AJ22:AK22"/>
  </mergeCells>
  <conditionalFormatting sqref="AD3:AP15">
    <cfRule type="colorScale" priority="11">
      <colorScale>
        <cfvo type="num" val="-1"/>
        <cfvo type="num" val="0"/>
        <cfvo type="num" val="1"/>
        <color theme="5"/>
        <color theme="0"/>
        <color theme="8"/>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32A25-8D14-1648-BC1B-8ACDECEF13B1}">
  <dimension ref="A1:W297"/>
  <sheetViews>
    <sheetView zoomScale="109" workbookViewId="0">
      <selection activeCell="L32" sqref="L32"/>
    </sheetView>
  </sheetViews>
  <sheetFormatPr baseColWidth="10" defaultRowHeight="15" x14ac:dyDescent="0.2"/>
  <cols>
    <col min="1" max="1" width="41.33203125" customWidth="1"/>
    <col min="4" max="4" width="12.6640625" bestFit="1" customWidth="1"/>
  </cols>
  <sheetData>
    <row r="1" spans="1:23" s="156" customFormat="1" ht="96" x14ac:dyDescent="0.2">
      <c r="A1" s="155"/>
      <c r="B1" s="155" t="s">
        <v>97</v>
      </c>
      <c r="C1" s="155" t="s">
        <v>104</v>
      </c>
      <c r="D1" s="155" t="s">
        <v>96</v>
      </c>
      <c r="E1" s="155" t="s">
        <v>105</v>
      </c>
      <c r="F1" s="155" t="s">
        <v>98</v>
      </c>
      <c r="G1" s="155" t="s">
        <v>99</v>
      </c>
      <c r="H1" s="158" t="s">
        <v>150</v>
      </c>
      <c r="I1" s="155" t="s">
        <v>106</v>
      </c>
      <c r="J1" s="155" t="s">
        <v>100</v>
      </c>
      <c r="K1" s="155" t="s">
        <v>101</v>
      </c>
      <c r="L1" s="155" t="s">
        <v>102</v>
      </c>
      <c r="M1" s="155" t="s">
        <v>103</v>
      </c>
      <c r="N1" s="155" t="s">
        <v>87</v>
      </c>
      <c r="O1" s="155" t="s">
        <v>43</v>
      </c>
      <c r="P1" s="158" t="s">
        <v>95</v>
      </c>
      <c r="Q1" s="158" t="s">
        <v>149</v>
      </c>
      <c r="R1" s="158" t="s">
        <v>151</v>
      </c>
      <c r="S1" s="158" t="s">
        <v>107</v>
      </c>
      <c r="T1" s="161" t="s">
        <v>152</v>
      </c>
      <c r="U1" s="155" t="s">
        <v>44</v>
      </c>
      <c r="V1" s="155" t="s">
        <v>45</v>
      </c>
      <c r="W1" s="155" t="s">
        <v>46</v>
      </c>
    </row>
    <row r="2" spans="1:23" x14ac:dyDescent="0.2">
      <c r="A2" s="94" t="s">
        <v>97</v>
      </c>
      <c r="B2" s="94">
        <v>1</v>
      </c>
      <c r="C2" s="94"/>
      <c r="D2" s="94"/>
      <c r="E2" s="94"/>
      <c r="F2" s="94"/>
      <c r="G2" s="94"/>
      <c r="H2" s="94"/>
      <c r="I2" s="94"/>
      <c r="J2" s="94"/>
      <c r="K2" s="94"/>
      <c r="L2" s="94"/>
      <c r="M2" s="94"/>
      <c r="N2" s="94"/>
      <c r="O2" s="94"/>
      <c r="P2" s="94"/>
      <c r="Q2" s="94"/>
      <c r="R2" s="94"/>
      <c r="S2" s="94"/>
      <c r="T2" s="167"/>
      <c r="U2" s="94"/>
      <c r="V2" s="94"/>
      <c r="W2" s="94"/>
    </row>
    <row r="3" spans="1:23" x14ac:dyDescent="0.2">
      <c r="A3" s="94" t="s">
        <v>104</v>
      </c>
      <c r="B3" s="94">
        <v>1</v>
      </c>
      <c r="C3" s="94">
        <v>1</v>
      </c>
      <c r="D3" s="94"/>
      <c r="E3" s="94"/>
      <c r="F3" s="94"/>
      <c r="G3" s="94"/>
      <c r="H3" s="94"/>
      <c r="I3" s="94"/>
      <c r="J3" s="94"/>
      <c r="K3" s="94"/>
      <c r="L3" s="94"/>
      <c r="M3" s="94"/>
      <c r="N3" s="94"/>
      <c r="O3" s="94"/>
      <c r="P3" s="94"/>
      <c r="Q3" s="94"/>
      <c r="R3" s="94"/>
      <c r="S3" s="94"/>
      <c r="T3" s="167"/>
      <c r="U3" s="94"/>
      <c r="V3" s="94"/>
      <c r="W3" s="94"/>
    </row>
    <row r="4" spans="1:23" x14ac:dyDescent="0.2">
      <c r="A4" s="94" t="s">
        <v>96</v>
      </c>
      <c r="B4" s="94">
        <v>0.91441816914854934</v>
      </c>
      <c r="C4" s="94">
        <v>0.91441816914854912</v>
      </c>
      <c r="D4" s="94">
        <v>1</v>
      </c>
      <c r="E4" s="94"/>
      <c r="F4" s="94"/>
      <c r="G4" s="94"/>
      <c r="H4" s="94"/>
      <c r="I4" s="94"/>
      <c r="J4" s="94"/>
      <c r="K4" s="94"/>
      <c r="L4" s="94"/>
      <c r="M4" s="94"/>
      <c r="N4" s="94"/>
      <c r="O4" s="94"/>
      <c r="P4" s="94"/>
      <c r="Q4" s="94"/>
      <c r="R4" s="94"/>
      <c r="S4" s="94"/>
      <c r="T4" s="167"/>
      <c r="U4" s="94"/>
      <c r="V4" s="94"/>
      <c r="W4" s="94"/>
    </row>
    <row r="5" spans="1:23" x14ac:dyDescent="0.2">
      <c r="A5" s="94" t="s">
        <v>105</v>
      </c>
      <c r="B5" s="94">
        <v>0.91441816914854979</v>
      </c>
      <c r="C5" s="94">
        <v>0.91441816914854945</v>
      </c>
      <c r="D5" s="94">
        <v>0.99999999999999978</v>
      </c>
      <c r="E5" s="94">
        <v>1</v>
      </c>
      <c r="F5" s="94"/>
      <c r="G5" s="94"/>
      <c r="H5" s="94"/>
      <c r="I5" s="94"/>
      <c r="J5" s="94"/>
      <c r="K5" s="94"/>
      <c r="L5" s="94"/>
      <c r="M5" s="94"/>
      <c r="N5" s="94"/>
      <c r="O5" s="94"/>
      <c r="P5" s="94"/>
      <c r="Q5" s="94"/>
      <c r="R5" s="94"/>
      <c r="S5" s="94"/>
      <c r="T5" s="167"/>
      <c r="U5" s="94"/>
      <c r="V5" s="94"/>
      <c r="W5" s="94"/>
    </row>
    <row r="6" spans="1:23" x14ac:dyDescent="0.2">
      <c r="A6" s="94" t="s">
        <v>98</v>
      </c>
      <c r="B6" s="94">
        <v>0.89071980055066935</v>
      </c>
      <c r="C6" s="94">
        <v>0.89071980055066957</v>
      </c>
      <c r="D6" s="94">
        <v>0.88073983056375849</v>
      </c>
      <c r="E6" s="94">
        <v>0.88073983056375871</v>
      </c>
      <c r="F6" s="94">
        <v>1</v>
      </c>
      <c r="G6" s="94"/>
      <c r="H6" s="94"/>
      <c r="I6" s="94"/>
      <c r="J6" s="94"/>
      <c r="K6" s="94"/>
      <c r="L6" s="94"/>
      <c r="M6" s="94"/>
      <c r="N6" s="94"/>
      <c r="O6" s="94"/>
      <c r="P6" s="94"/>
      <c r="Q6" s="94"/>
      <c r="R6" s="94"/>
      <c r="S6" s="94"/>
      <c r="T6" s="167"/>
      <c r="U6" s="94"/>
      <c r="V6" s="94"/>
      <c r="W6" s="94"/>
    </row>
    <row r="7" spans="1:23" x14ac:dyDescent="0.2">
      <c r="A7" s="94" t="s">
        <v>99</v>
      </c>
      <c r="B7" s="94">
        <v>0.58973853647586927</v>
      </c>
      <c r="C7" s="94">
        <v>0.58973853647586916</v>
      </c>
      <c r="D7" s="94">
        <v>0.77097722240440103</v>
      </c>
      <c r="E7" s="94">
        <v>0.77097722240440136</v>
      </c>
      <c r="F7" s="94">
        <v>0.82515274089165236</v>
      </c>
      <c r="G7" s="94">
        <v>1</v>
      </c>
      <c r="H7" s="94"/>
      <c r="I7" s="94"/>
      <c r="J7" s="94"/>
      <c r="K7" s="94"/>
      <c r="L7" s="94"/>
      <c r="M7" s="94"/>
      <c r="N7" s="94"/>
      <c r="O7" s="94"/>
      <c r="P7" s="94"/>
      <c r="Q7" s="94"/>
      <c r="R7" s="94"/>
      <c r="S7" s="94"/>
      <c r="T7" s="167"/>
      <c r="U7" s="94"/>
      <c r="V7" s="94"/>
      <c r="W7" s="94"/>
    </row>
    <row r="8" spans="1:23" x14ac:dyDescent="0.2">
      <c r="A8" s="157" t="s">
        <v>150</v>
      </c>
      <c r="B8" s="94">
        <v>0.29373761781091479</v>
      </c>
      <c r="C8" s="94">
        <v>0.29373761781091484</v>
      </c>
      <c r="D8" s="94">
        <v>-4.1793366278862036E-2</v>
      </c>
      <c r="E8" s="94">
        <v>-4.1793366278862085E-2</v>
      </c>
      <c r="F8" s="94">
        <v>4.1373656733681978E-2</v>
      </c>
      <c r="G8" s="94">
        <v>-0.53028639301744729</v>
      </c>
      <c r="H8" s="94">
        <v>1</v>
      </c>
      <c r="I8" s="94"/>
      <c r="J8" s="94"/>
      <c r="K8" s="94"/>
      <c r="L8" s="94"/>
      <c r="M8" s="94"/>
      <c r="N8" s="94"/>
      <c r="O8" s="94"/>
      <c r="P8" s="94"/>
      <c r="Q8" s="94"/>
      <c r="R8" s="94"/>
      <c r="S8" s="94"/>
      <c r="T8" s="167"/>
      <c r="U8" s="94"/>
      <c r="V8" s="94"/>
      <c r="W8" s="94"/>
    </row>
    <row r="9" spans="1:23" x14ac:dyDescent="0.2">
      <c r="A9" s="94" t="s">
        <v>106</v>
      </c>
      <c r="B9" s="94">
        <v>0.58973853647586927</v>
      </c>
      <c r="C9" s="94">
        <v>0.58973853647586949</v>
      </c>
      <c r="D9" s="94">
        <v>0.77097722240440125</v>
      </c>
      <c r="E9" s="94">
        <v>0.77097722240440147</v>
      </c>
      <c r="F9" s="94">
        <v>0.82515274089165236</v>
      </c>
      <c r="G9" s="94">
        <v>1</v>
      </c>
      <c r="H9" s="94">
        <v>-0.53028639301744751</v>
      </c>
      <c r="I9" s="94">
        <v>1</v>
      </c>
      <c r="J9" s="94"/>
      <c r="K9" s="94"/>
      <c r="L9" s="94"/>
      <c r="M9" s="94"/>
      <c r="N9" s="94"/>
      <c r="O9" s="94"/>
      <c r="P9" s="94"/>
      <c r="Q9" s="94"/>
      <c r="R9" s="94"/>
      <c r="S9" s="94"/>
      <c r="T9" s="167"/>
      <c r="U9" s="94"/>
      <c r="V9" s="94"/>
      <c r="W9" s="94"/>
    </row>
    <row r="10" spans="1:23" x14ac:dyDescent="0.2">
      <c r="A10" s="94" t="s">
        <v>100</v>
      </c>
      <c r="B10" s="94">
        <v>-8.6094361541183814E-2</v>
      </c>
      <c r="C10" s="94">
        <v>-8.6094361541183828E-2</v>
      </c>
      <c r="D10" s="94">
        <v>-0.22008744622885112</v>
      </c>
      <c r="E10" s="94">
        <v>-0.2200874462288511</v>
      </c>
      <c r="F10" s="94">
        <v>-0.52611386095419033</v>
      </c>
      <c r="G10" s="94">
        <v>-0.72028298580238592</v>
      </c>
      <c r="H10" s="94">
        <v>0.48435553476402515</v>
      </c>
      <c r="I10" s="94">
        <v>-0.72028298580238592</v>
      </c>
      <c r="J10" s="94">
        <v>1</v>
      </c>
      <c r="K10" s="94"/>
      <c r="L10" s="94"/>
      <c r="M10" s="94"/>
      <c r="N10" s="94"/>
      <c r="O10" s="94"/>
      <c r="P10" s="94"/>
      <c r="Q10" s="94"/>
      <c r="R10" s="94"/>
      <c r="S10" s="94"/>
      <c r="T10" s="167"/>
      <c r="U10" s="94"/>
      <c r="V10" s="94"/>
      <c r="W10" s="94"/>
    </row>
    <row r="11" spans="1:23" x14ac:dyDescent="0.2">
      <c r="A11" s="94" t="s">
        <v>101</v>
      </c>
      <c r="B11" s="94">
        <v>-0.15873784362896001</v>
      </c>
      <c r="C11" s="94">
        <v>-0.15873784362896004</v>
      </c>
      <c r="D11" s="94">
        <v>-0.27737801440319765</v>
      </c>
      <c r="E11" s="94">
        <v>-0.27737801440319754</v>
      </c>
      <c r="F11" s="94">
        <v>-0.53991000743948503</v>
      </c>
      <c r="G11" s="94">
        <v>-0.75521823311253833</v>
      </c>
      <c r="H11" s="94">
        <v>0.52543945495704159</v>
      </c>
      <c r="I11" s="94">
        <v>-0.75521823311253844</v>
      </c>
      <c r="J11" s="94">
        <v>0.89322595177692543</v>
      </c>
      <c r="K11" s="94">
        <v>1</v>
      </c>
      <c r="L11" s="94"/>
      <c r="M11" s="94"/>
      <c r="N11" s="94"/>
      <c r="O11" s="94"/>
      <c r="P11" s="94"/>
      <c r="Q11" s="94"/>
      <c r="R11" s="94"/>
      <c r="S11" s="94"/>
      <c r="T11" s="167"/>
      <c r="U11" s="94"/>
      <c r="V11" s="94"/>
      <c r="W11" s="94"/>
    </row>
    <row r="12" spans="1:23" x14ac:dyDescent="0.2">
      <c r="A12" s="94" t="s">
        <v>102</v>
      </c>
      <c r="B12" s="94">
        <v>0.67393768476634552</v>
      </c>
      <c r="C12" s="94">
        <v>0.67393768476634552</v>
      </c>
      <c r="D12" s="94">
        <v>0.56135080015460492</v>
      </c>
      <c r="E12" s="94">
        <v>0.56135080015460492</v>
      </c>
      <c r="F12" s="94">
        <v>0.47700531378370375</v>
      </c>
      <c r="G12" s="94">
        <v>0.31536355472572475</v>
      </c>
      <c r="H12" s="94">
        <v>0.15811455580568246</v>
      </c>
      <c r="I12" s="94">
        <v>0.31536355472572486</v>
      </c>
      <c r="J12" s="94">
        <v>0.12594890179516893</v>
      </c>
      <c r="K12" s="94">
        <v>5.9479202643577728E-2</v>
      </c>
      <c r="L12" s="94">
        <v>1</v>
      </c>
      <c r="M12" s="94"/>
      <c r="N12" s="94"/>
      <c r="O12" s="94"/>
      <c r="P12" s="94"/>
      <c r="Q12" s="94"/>
      <c r="R12" s="94"/>
      <c r="S12" s="94"/>
      <c r="T12" s="167"/>
      <c r="U12" s="94"/>
      <c r="V12" s="94"/>
      <c r="W12" s="94"/>
    </row>
    <row r="13" spans="1:23" x14ac:dyDescent="0.2">
      <c r="A13" s="94" t="s">
        <v>103</v>
      </c>
      <c r="B13" s="94">
        <v>0.46033728524317036</v>
      </c>
      <c r="C13" s="94">
        <v>0.46033728524317058</v>
      </c>
      <c r="D13" s="94">
        <v>0.3215466095461294</v>
      </c>
      <c r="E13" s="94">
        <v>0.3215466095461294</v>
      </c>
      <c r="F13" s="94">
        <v>0.31999177941782919</v>
      </c>
      <c r="G13" s="94">
        <v>-7.4257602050261023E-2</v>
      </c>
      <c r="H13" s="94">
        <v>0.61158270434323181</v>
      </c>
      <c r="I13" s="94">
        <v>-7.4257602050260982E-2</v>
      </c>
      <c r="J13" s="94">
        <v>0.22214345530587853</v>
      </c>
      <c r="K13" s="94">
        <v>2.1659744016468405E-2</v>
      </c>
      <c r="L13" s="94">
        <v>-5.8203428332369508E-3</v>
      </c>
      <c r="M13" s="94">
        <v>1</v>
      </c>
      <c r="N13" s="94"/>
      <c r="O13" s="94"/>
      <c r="P13" s="94"/>
      <c r="Q13" s="94"/>
      <c r="R13" s="94"/>
      <c r="S13" s="94"/>
      <c r="T13" s="167"/>
      <c r="U13" s="94"/>
      <c r="V13" s="94"/>
      <c r="W13" s="94"/>
    </row>
    <row r="14" spans="1:23" x14ac:dyDescent="0.2">
      <c r="A14" s="94" t="s">
        <v>87</v>
      </c>
      <c r="B14" s="94">
        <v>0.91960842422033395</v>
      </c>
      <c r="C14" s="94">
        <v>0.91960842422033395</v>
      </c>
      <c r="D14" s="94">
        <v>0.79456927641236019</v>
      </c>
      <c r="E14" s="94">
        <v>0.79456927641236053</v>
      </c>
      <c r="F14" s="94">
        <v>0.81329603122886773</v>
      </c>
      <c r="G14" s="94">
        <v>0.49907093634302885</v>
      </c>
      <c r="H14" s="94">
        <v>0.33790158949265048</v>
      </c>
      <c r="I14" s="94">
        <v>0.4990709363430289</v>
      </c>
      <c r="J14" s="94">
        <v>-7.5671452500545841E-2</v>
      </c>
      <c r="K14" s="94">
        <v>-0.20395044061138468</v>
      </c>
      <c r="L14" s="94">
        <v>0.67456568177320764</v>
      </c>
      <c r="M14" s="94">
        <v>0.52094691056803444</v>
      </c>
      <c r="N14" s="94">
        <v>1</v>
      </c>
      <c r="O14" s="94"/>
      <c r="P14" s="94"/>
      <c r="Q14" s="94"/>
      <c r="R14" s="94"/>
      <c r="S14" s="94"/>
      <c r="T14" s="167"/>
      <c r="U14" s="94"/>
      <c r="V14" s="94"/>
      <c r="W14" s="94"/>
    </row>
    <row r="15" spans="1:23" x14ac:dyDescent="0.2">
      <c r="A15" s="94" t="s">
        <v>43</v>
      </c>
      <c r="B15" s="94">
        <v>0.59471220119735602</v>
      </c>
      <c r="C15" s="94">
        <v>0.59471220119735646</v>
      </c>
      <c r="D15" s="94">
        <v>0.77147708489087219</v>
      </c>
      <c r="E15" s="94">
        <v>0.77147708489087197</v>
      </c>
      <c r="F15" s="94">
        <v>0.80516445310740481</v>
      </c>
      <c r="G15" s="94">
        <v>0.98176363242073539</v>
      </c>
      <c r="H15" s="94">
        <v>-0.52803061501244875</v>
      </c>
      <c r="I15" s="94">
        <v>0.9817636324207355</v>
      </c>
      <c r="J15" s="94">
        <v>-0.66700465773510831</v>
      </c>
      <c r="K15" s="94">
        <v>-0.72296061869903661</v>
      </c>
      <c r="L15" s="94">
        <v>0.32996186824000767</v>
      </c>
      <c r="M15" s="94">
        <v>-7.060845115316669E-2</v>
      </c>
      <c r="N15" s="94">
        <v>0.50861149683991758</v>
      </c>
      <c r="O15" s="94">
        <v>1</v>
      </c>
      <c r="P15" s="94"/>
      <c r="Q15" s="94"/>
      <c r="R15" s="94"/>
      <c r="S15" s="94"/>
      <c r="T15" s="167"/>
      <c r="U15" s="94"/>
      <c r="V15" s="94"/>
      <c r="W15" s="94"/>
    </row>
    <row r="16" spans="1:23" x14ac:dyDescent="0.2">
      <c r="A16" s="157" t="s">
        <v>95</v>
      </c>
      <c r="B16" s="94">
        <v>-0.15588921242107942</v>
      </c>
      <c r="C16" s="94">
        <v>-0.15588921242107945</v>
      </c>
      <c r="D16" s="94">
        <v>0.16637009488536952</v>
      </c>
      <c r="E16" s="94">
        <v>0.16637009488536958</v>
      </c>
      <c r="F16" s="94">
        <v>0.17210311875211906</v>
      </c>
      <c r="G16" s="94">
        <v>0.65061521788026766</v>
      </c>
      <c r="H16" s="94">
        <v>-0.89243628649144258</v>
      </c>
      <c r="I16" s="94">
        <v>0.65061521788026788</v>
      </c>
      <c r="J16" s="94">
        <v>-0.66907316876642697</v>
      </c>
      <c r="K16" s="94">
        <v>-0.66223434742623977</v>
      </c>
      <c r="L16" s="94">
        <v>-0.25630904035171259</v>
      </c>
      <c r="M16" s="94">
        <v>-0.44998197412729013</v>
      </c>
      <c r="N16" s="94">
        <v>-0.29872929965014189</v>
      </c>
      <c r="O16" s="94">
        <v>0.65632267680814615</v>
      </c>
      <c r="P16" s="94">
        <v>1</v>
      </c>
      <c r="Q16" s="94"/>
      <c r="R16" s="94"/>
      <c r="S16" s="94"/>
      <c r="T16" s="167"/>
      <c r="U16" s="94"/>
      <c r="V16" s="94"/>
      <c r="W16" s="94"/>
    </row>
    <row r="17" spans="1:23" x14ac:dyDescent="0.2">
      <c r="A17" s="157" t="s">
        <v>149</v>
      </c>
      <c r="B17" s="94">
        <v>0.89071980055066946</v>
      </c>
      <c r="C17" s="94">
        <v>0.89071980055066957</v>
      </c>
      <c r="D17" s="94">
        <v>0.88073983056375893</v>
      </c>
      <c r="E17" s="94">
        <v>0.88073983056375904</v>
      </c>
      <c r="F17" s="94">
        <v>0.99999999999999989</v>
      </c>
      <c r="G17" s="94">
        <v>0.82515274089165203</v>
      </c>
      <c r="H17" s="94">
        <v>4.137365673368195E-2</v>
      </c>
      <c r="I17" s="94">
        <v>0.82515274089165247</v>
      </c>
      <c r="J17" s="94">
        <v>-0.52611386095419033</v>
      </c>
      <c r="K17" s="94">
        <v>-0.53991000743948503</v>
      </c>
      <c r="L17" s="94">
        <v>0.47700531378370392</v>
      </c>
      <c r="M17" s="94">
        <v>0.3199917794178293</v>
      </c>
      <c r="N17" s="94">
        <v>0.81329603122886762</v>
      </c>
      <c r="O17" s="94">
        <v>0.80516445310740492</v>
      </c>
      <c r="P17" s="94">
        <v>0.17210311875211914</v>
      </c>
      <c r="Q17" s="94">
        <v>1</v>
      </c>
      <c r="R17" s="94"/>
      <c r="S17" s="94"/>
      <c r="T17" s="167"/>
      <c r="U17" s="94"/>
      <c r="V17" s="94"/>
      <c r="W17" s="94"/>
    </row>
    <row r="18" spans="1:23" x14ac:dyDescent="0.2">
      <c r="A18" s="157" t="s">
        <v>151</v>
      </c>
      <c r="B18" s="94">
        <v>0.20534769129581459</v>
      </c>
      <c r="C18" s="94">
        <v>0.20534769129581457</v>
      </c>
      <c r="D18" s="94">
        <v>7.8613525791378005E-3</v>
      </c>
      <c r="E18" s="94">
        <v>7.8613525791377519E-3</v>
      </c>
      <c r="F18" s="94">
        <v>-0.14224959795950512</v>
      </c>
      <c r="G18" s="94">
        <v>-0.41001861680917845</v>
      </c>
      <c r="H18" s="94">
        <v>0.51170247328215657</v>
      </c>
      <c r="I18" s="94">
        <v>-0.41001861680917828</v>
      </c>
      <c r="J18" s="94">
        <v>0.67401977654187606</v>
      </c>
      <c r="K18" s="94">
        <v>0.47684465648379321</v>
      </c>
      <c r="L18" s="94">
        <v>0.419736477948632</v>
      </c>
      <c r="M18" s="94">
        <v>0.39797655980856356</v>
      </c>
      <c r="N18" s="94">
        <v>0.46024215076083824</v>
      </c>
      <c r="O18" s="94">
        <v>-0.36329006905153854</v>
      </c>
      <c r="P18" s="94">
        <v>-0.77078867368144444</v>
      </c>
      <c r="Q18" s="94">
        <v>-0.14224959795950523</v>
      </c>
      <c r="R18" s="94">
        <v>1</v>
      </c>
      <c r="S18" s="94"/>
      <c r="T18" s="167"/>
      <c r="U18" s="94"/>
      <c r="V18" s="94"/>
      <c r="W18" s="94"/>
    </row>
    <row r="19" spans="1:23" ht="16" thickBot="1" x14ac:dyDescent="0.25">
      <c r="A19" s="157" t="s">
        <v>107</v>
      </c>
      <c r="B19" s="94">
        <v>5.2193384827421717E-2</v>
      </c>
      <c r="C19" s="94">
        <v>5.2193384827421731E-2</v>
      </c>
      <c r="D19" s="94">
        <v>8.6618892549800819E-2</v>
      </c>
      <c r="E19" s="94">
        <v>8.6618892549800888E-2</v>
      </c>
      <c r="F19" s="94">
        <v>0.19454481020839703</v>
      </c>
      <c r="G19" s="94">
        <v>0.17945061688300551</v>
      </c>
      <c r="H19" s="94">
        <v>-2.5416906676196938E-2</v>
      </c>
      <c r="I19" s="94">
        <v>0.17945061688300556</v>
      </c>
      <c r="J19" s="94">
        <v>-0.32852796203386869</v>
      </c>
      <c r="K19" s="94">
        <v>-0.19230331063860176</v>
      </c>
      <c r="L19" s="94">
        <v>-4.1999941412809876E-2</v>
      </c>
      <c r="M19" s="94">
        <v>-4.1473672749236253E-2</v>
      </c>
      <c r="N19" s="94">
        <v>4.5842636960808873E-3</v>
      </c>
      <c r="O19" s="94">
        <v>-8.3948144286298161E-3</v>
      </c>
      <c r="P19" s="94">
        <v>1.4024854615337829E-2</v>
      </c>
      <c r="Q19" s="94">
        <v>0.19454481020839706</v>
      </c>
      <c r="R19" s="94">
        <v>-0.28903999661480867</v>
      </c>
      <c r="S19" s="94">
        <v>1</v>
      </c>
      <c r="T19" s="167"/>
      <c r="U19" s="94"/>
      <c r="V19" s="94"/>
      <c r="W19" s="94"/>
    </row>
    <row r="20" spans="1:23" ht="16" thickBot="1" x14ac:dyDescent="0.25">
      <c r="A20" s="162" t="s">
        <v>152</v>
      </c>
      <c r="B20" s="166">
        <v>0.28910367492575872</v>
      </c>
      <c r="C20" s="166">
        <v>0.28910367492575872</v>
      </c>
      <c r="D20" s="166">
        <v>-4.6371297606204676E-2</v>
      </c>
      <c r="E20" s="166">
        <v>-4.6371297606204724E-2</v>
      </c>
      <c r="F20" s="166">
        <v>3.4078055802827627E-2</v>
      </c>
      <c r="G20" s="166">
        <v>-0.53586040711062866</v>
      </c>
      <c r="H20" s="166">
        <v>0.99890937487232234</v>
      </c>
      <c r="I20" s="166">
        <v>-0.53586040711062854</v>
      </c>
      <c r="J20" s="166">
        <v>0.49165930511275402</v>
      </c>
      <c r="K20" s="166">
        <v>0.52919292797852246</v>
      </c>
      <c r="L20" s="166">
        <v>0.15680456788304503</v>
      </c>
      <c r="M20" s="166">
        <v>0.61249913146480395</v>
      </c>
      <c r="N20" s="166">
        <v>0.33547995809778969</v>
      </c>
      <c r="O20" s="166">
        <v>-0.52582544569393719</v>
      </c>
      <c r="P20" s="166">
        <v>-0.88933958650790901</v>
      </c>
      <c r="Q20" s="166">
        <v>3.4078055802827585E-2</v>
      </c>
      <c r="R20" s="166">
        <v>0.51871455590688154</v>
      </c>
      <c r="S20" s="166">
        <v>-6.7616708425379299E-2</v>
      </c>
      <c r="T20" s="168">
        <v>1</v>
      </c>
      <c r="U20" s="94"/>
      <c r="V20" s="94"/>
      <c r="W20" s="94"/>
    </row>
    <row r="21" spans="1:23" x14ac:dyDescent="0.2">
      <c r="A21" s="191" t="s">
        <v>44</v>
      </c>
      <c r="B21" s="93">
        <v>-9.5645979256370126E-2</v>
      </c>
      <c r="C21" s="93">
        <v>-9.5645979256370139E-2</v>
      </c>
      <c r="D21" s="93">
        <v>2.943239000330811E-2</v>
      </c>
      <c r="E21" s="93">
        <v>2.9432390003308086E-2</v>
      </c>
      <c r="F21" s="93">
        <v>0.11306092019632918</v>
      </c>
      <c r="G21" s="93">
        <v>0.52849739054804501</v>
      </c>
      <c r="H21" s="93">
        <v>-0.76505983671786437</v>
      </c>
      <c r="I21" s="93">
        <v>0.5284973905480449</v>
      </c>
      <c r="J21" s="93">
        <v>-0.47397174254499852</v>
      </c>
      <c r="K21" s="93">
        <v>-0.58331974156235722</v>
      </c>
      <c r="L21" s="93">
        <v>0.10314819880891356</v>
      </c>
      <c r="M21" s="93">
        <v>-0.58043616687638566</v>
      </c>
      <c r="N21" s="93">
        <v>-0.15201947574932628</v>
      </c>
      <c r="O21" s="93">
        <v>0.53332711151572809</v>
      </c>
      <c r="P21" s="93">
        <v>0.69476520882292703</v>
      </c>
      <c r="Q21" s="93">
        <v>0.1130609201963292</v>
      </c>
      <c r="R21" s="93">
        <v>-0.43112185390772756</v>
      </c>
      <c r="S21" s="93">
        <v>-1.0485802273953786E-2</v>
      </c>
      <c r="T21" s="170">
        <v>-0.76407417407376998</v>
      </c>
      <c r="U21" s="94">
        <v>1</v>
      </c>
      <c r="V21" s="94"/>
      <c r="W21" s="94"/>
    </row>
    <row r="22" spans="1:23" x14ac:dyDescent="0.2">
      <c r="A22" s="192" t="s">
        <v>45</v>
      </c>
      <c r="B22" s="94">
        <v>-0.26843016021315397</v>
      </c>
      <c r="C22" s="94">
        <v>-0.26843016021315397</v>
      </c>
      <c r="D22" s="94">
        <v>-0.10936921013397716</v>
      </c>
      <c r="E22" s="94">
        <v>-0.10936921013397716</v>
      </c>
      <c r="F22" s="94">
        <v>-0.10768404801075908</v>
      </c>
      <c r="G22" s="94">
        <v>0.35358796639225359</v>
      </c>
      <c r="H22" s="94">
        <v>-0.78699613645609645</v>
      </c>
      <c r="I22" s="94">
        <v>0.35358796639225376</v>
      </c>
      <c r="J22" s="94">
        <v>-0.32336158015136129</v>
      </c>
      <c r="K22" s="94">
        <v>-0.2894701019867626</v>
      </c>
      <c r="L22" s="94">
        <v>8.076568172053683E-2</v>
      </c>
      <c r="M22" s="94">
        <v>-0.84254328052429561</v>
      </c>
      <c r="N22" s="94">
        <v>-0.33681654020475965</v>
      </c>
      <c r="O22" s="94">
        <v>0.34864711141890736</v>
      </c>
      <c r="P22" s="94">
        <v>0.61988377911676118</v>
      </c>
      <c r="Q22" s="94">
        <v>-0.107684048010759</v>
      </c>
      <c r="R22" s="94">
        <v>-0.40867947450480496</v>
      </c>
      <c r="S22" s="94">
        <v>3.1032093875842551E-2</v>
      </c>
      <c r="T22" s="167">
        <v>-0.78839615219868375</v>
      </c>
      <c r="U22" s="94">
        <v>0.87833709814240213</v>
      </c>
      <c r="V22" s="94">
        <v>1</v>
      </c>
      <c r="W22" s="94"/>
    </row>
    <row r="23" spans="1:23" ht="16" thickBot="1" x14ac:dyDescent="0.25">
      <c r="A23" s="193" t="s">
        <v>46</v>
      </c>
      <c r="B23" s="95">
        <v>-0.27263301442298626</v>
      </c>
      <c r="C23" s="95">
        <v>-0.27263301442298626</v>
      </c>
      <c r="D23" s="95">
        <v>-6.2454370325191681E-2</v>
      </c>
      <c r="E23" s="95">
        <v>-6.2454370325191751E-2</v>
      </c>
      <c r="F23" s="95">
        <v>-9.1164179158078895E-2</v>
      </c>
      <c r="G23" s="95">
        <v>0.4125537800233483</v>
      </c>
      <c r="H23" s="95">
        <v>-0.86649463526299064</v>
      </c>
      <c r="I23" s="95">
        <v>0.41255378002334825</v>
      </c>
      <c r="J23" s="95">
        <v>-0.34298147973056414</v>
      </c>
      <c r="K23" s="95">
        <v>-0.4835198644328958</v>
      </c>
      <c r="L23" s="95">
        <v>-6.9307365493267756E-2</v>
      </c>
      <c r="M23" s="95">
        <v>-0.60164817644395308</v>
      </c>
      <c r="N23" s="95">
        <v>-0.30579807007464749</v>
      </c>
      <c r="O23" s="95">
        <v>0.4121241745945825</v>
      </c>
      <c r="P23" s="95">
        <v>0.72361842721077474</v>
      </c>
      <c r="Q23" s="95">
        <v>-9.1164179158078881E-2</v>
      </c>
      <c r="R23" s="95">
        <v>-0.38111772593284804</v>
      </c>
      <c r="S23" s="95">
        <v>9.4182572561464061E-4</v>
      </c>
      <c r="T23" s="169">
        <v>-0.86452112755409805</v>
      </c>
      <c r="U23" s="95">
        <v>0.89160453675164886</v>
      </c>
      <c r="V23" s="95">
        <v>0.82392274631141438</v>
      </c>
      <c r="W23" s="95">
        <v>1</v>
      </c>
    </row>
    <row r="28" spans="1:23" ht="21" x14ac:dyDescent="0.25">
      <c r="A28" s="117" t="s">
        <v>13</v>
      </c>
    </row>
    <row r="29" spans="1:23" ht="16" thickBot="1" x14ac:dyDescent="0.25">
      <c r="D29" s="178" t="s">
        <v>153</v>
      </c>
    </row>
    <row r="30" spans="1:23" ht="16" thickBot="1" x14ac:dyDescent="0.25">
      <c r="A30" s="97" t="s">
        <v>46</v>
      </c>
      <c r="B30" s="93">
        <v>0.89160453675164886</v>
      </c>
      <c r="C30">
        <f t="shared" ref="C30:C50" si="0">ABS(B30)</f>
        <v>0.89160453675164886</v>
      </c>
    </row>
    <row r="31" spans="1:23" ht="16" thickBot="1" x14ac:dyDescent="0.25">
      <c r="A31" s="97" t="s">
        <v>45</v>
      </c>
      <c r="B31" s="93">
        <v>0.87833709814240213</v>
      </c>
      <c r="C31">
        <f t="shared" si="0"/>
        <v>0.87833709814240213</v>
      </c>
    </row>
    <row r="32" spans="1:23" ht="17" thickBot="1" x14ac:dyDescent="0.25">
      <c r="A32" s="159" t="s">
        <v>156</v>
      </c>
      <c r="B32" s="93">
        <v>-0.76505983671786437</v>
      </c>
      <c r="C32">
        <f t="shared" si="0"/>
        <v>0.76505983671786437</v>
      </c>
      <c r="D32" s="175">
        <v>1.3558E-4</v>
      </c>
    </row>
    <row r="33" spans="1:5" ht="17" thickBot="1" x14ac:dyDescent="0.25">
      <c r="A33" s="159" t="s">
        <v>152</v>
      </c>
      <c r="B33" s="93">
        <v>-0.76407417407376998</v>
      </c>
      <c r="C33">
        <f t="shared" si="0"/>
        <v>0.76407417407376998</v>
      </c>
      <c r="D33" s="94">
        <v>1.3998163626035391E-4</v>
      </c>
    </row>
    <row r="34" spans="1:5" ht="17" thickBot="1" x14ac:dyDescent="0.25">
      <c r="A34" s="159" t="s">
        <v>95</v>
      </c>
      <c r="B34" s="93">
        <v>0.69476520882292703</v>
      </c>
      <c r="C34">
        <f t="shared" si="0"/>
        <v>0.69476520882292703</v>
      </c>
      <c r="D34" s="94">
        <v>9.6237384425373602E-4</v>
      </c>
    </row>
    <row r="35" spans="1:5" ht="17" thickBot="1" x14ac:dyDescent="0.25">
      <c r="A35" s="155" t="s">
        <v>101</v>
      </c>
      <c r="B35" s="93">
        <v>-0.58331974156235722</v>
      </c>
      <c r="C35">
        <f t="shared" si="0"/>
        <v>0.58331974156235722</v>
      </c>
    </row>
    <row r="36" spans="1:5" ht="17" thickBot="1" x14ac:dyDescent="0.25">
      <c r="A36" s="155" t="s">
        <v>103</v>
      </c>
      <c r="B36" s="93">
        <v>-0.58043616687638566</v>
      </c>
      <c r="C36">
        <f t="shared" si="0"/>
        <v>0.58043616687638566</v>
      </c>
    </row>
    <row r="37" spans="1:5" ht="33" thickBot="1" x14ac:dyDescent="0.25">
      <c r="A37" s="155" t="s">
        <v>43</v>
      </c>
      <c r="B37" s="93">
        <v>0.53332711151572809</v>
      </c>
      <c r="C37">
        <f t="shared" si="0"/>
        <v>0.53332711151572809</v>
      </c>
    </row>
    <row r="38" spans="1:5" ht="17" thickBot="1" x14ac:dyDescent="0.25">
      <c r="A38" s="155" t="s">
        <v>99</v>
      </c>
      <c r="B38" s="93">
        <v>0.52849739054804501</v>
      </c>
      <c r="C38">
        <f t="shared" si="0"/>
        <v>0.52849739054804501</v>
      </c>
    </row>
    <row r="39" spans="1:5" ht="17" thickBot="1" x14ac:dyDescent="0.25">
      <c r="A39" s="155" t="s">
        <v>106</v>
      </c>
      <c r="B39" s="93">
        <v>0.5284973905480449</v>
      </c>
      <c r="C39">
        <f t="shared" si="0"/>
        <v>0.5284973905480449</v>
      </c>
    </row>
    <row r="40" spans="1:5" ht="17" thickBot="1" x14ac:dyDescent="0.25">
      <c r="A40" s="155" t="s">
        <v>100</v>
      </c>
      <c r="B40" s="93">
        <v>-0.47397174254499852</v>
      </c>
      <c r="C40">
        <f t="shared" si="0"/>
        <v>0.47397174254499852</v>
      </c>
      <c r="E40" s="89"/>
    </row>
    <row r="41" spans="1:5" ht="17" thickBot="1" x14ac:dyDescent="0.25">
      <c r="A41" s="158" t="s">
        <v>151</v>
      </c>
      <c r="B41" s="93">
        <v>-0.43112185390772756</v>
      </c>
      <c r="C41">
        <f t="shared" si="0"/>
        <v>0.43112185390772756</v>
      </c>
      <c r="E41" s="94"/>
    </row>
    <row r="42" spans="1:5" ht="33" thickBot="1" x14ac:dyDescent="0.25">
      <c r="A42" s="155" t="s">
        <v>87</v>
      </c>
      <c r="B42" s="93">
        <v>-0.15201947574932628</v>
      </c>
      <c r="C42">
        <f t="shared" si="0"/>
        <v>0.15201947574932628</v>
      </c>
      <c r="E42" s="94"/>
    </row>
    <row r="43" spans="1:5" ht="17" thickBot="1" x14ac:dyDescent="0.25">
      <c r="A43" s="158" t="s">
        <v>149</v>
      </c>
      <c r="B43" s="93">
        <v>0.1130609201963292</v>
      </c>
      <c r="C43">
        <f t="shared" si="0"/>
        <v>0.1130609201963292</v>
      </c>
      <c r="E43" s="89"/>
    </row>
    <row r="44" spans="1:5" ht="17" thickBot="1" x14ac:dyDescent="0.25">
      <c r="A44" s="155" t="s">
        <v>98</v>
      </c>
      <c r="B44" s="93">
        <v>0.11306092019632918</v>
      </c>
      <c r="C44">
        <f t="shared" si="0"/>
        <v>0.11306092019632918</v>
      </c>
      <c r="E44" s="89"/>
    </row>
    <row r="45" spans="1:5" ht="17" thickBot="1" x14ac:dyDescent="0.25">
      <c r="A45" s="155" t="s">
        <v>102</v>
      </c>
      <c r="B45" s="93">
        <v>0.10314819880891356</v>
      </c>
      <c r="C45">
        <f t="shared" si="0"/>
        <v>0.10314819880891356</v>
      </c>
    </row>
    <row r="46" spans="1:5" ht="17" thickBot="1" x14ac:dyDescent="0.25">
      <c r="A46" s="155" t="s">
        <v>104</v>
      </c>
      <c r="B46" s="93">
        <v>-9.5645979256370139E-2</v>
      </c>
      <c r="C46">
        <f t="shared" si="0"/>
        <v>9.5645979256370139E-2</v>
      </c>
    </row>
    <row r="47" spans="1:5" ht="17" thickBot="1" x14ac:dyDescent="0.25">
      <c r="A47" s="155" t="s">
        <v>97</v>
      </c>
      <c r="B47" s="93">
        <v>-9.5645979256370126E-2</v>
      </c>
      <c r="C47">
        <f t="shared" si="0"/>
        <v>9.5645979256370126E-2</v>
      </c>
    </row>
    <row r="48" spans="1:5" ht="16" x14ac:dyDescent="0.2">
      <c r="A48" s="172" t="s">
        <v>96</v>
      </c>
      <c r="B48" s="170">
        <v>2.943239000330811E-2</v>
      </c>
      <c r="C48">
        <f t="shared" si="0"/>
        <v>2.943239000330811E-2</v>
      </c>
    </row>
    <row r="49" spans="1:4" ht="16" x14ac:dyDescent="0.2">
      <c r="A49" s="173" t="s">
        <v>105</v>
      </c>
      <c r="B49" s="94">
        <v>2.9432390003308086E-2</v>
      </c>
      <c r="C49">
        <f t="shared" si="0"/>
        <v>2.9432390003308086E-2</v>
      </c>
    </row>
    <row r="50" spans="1:4" ht="17" thickBot="1" x14ac:dyDescent="0.25">
      <c r="A50" s="171" t="s">
        <v>107</v>
      </c>
      <c r="B50" s="95">
        <v>-1.0485802273953786E-2</v>
      </c>
      <c r="C50">
        <f t="shared" si="0"/>
        <v>1.0485802273953786E-2</v>
      </c>
    </row>
    <row r="51" spans="1:4" x14ac:dyDescent="0.2">
      <c r="B51" s="170"/>
    </row>
    <row r="52" spans="1:4" ht="21" x14ac:dyDescent="0.25">
      <c r="A52" s="117" t="s">
        <v>14</v>
      </c>
    </row>
    <row r="53" spans="1:4" ht="16" thickBot="1" x14ac:dyDescent="0.25"/>
    <row r="54" spans="1:4" ht="17" thickBot="1" x14ac:dyDescent="0.25">
      <c r="A54" s="155" t="s">
        <v>44</v>
      </c>
      <c r="B54" s="94">
        <v>0.87833709814240213</v>
      </c>
      <c r="C54">
        <f t="shared" ref="C54:C74" si="1">ABS(B54)</f>
        <v>0.87833709814240213</v>
      </c>
    </row>
    <row r="55" spans="1:4" ht="17" thickBot="1" x14ac:dyDescent="0.25">
      <c r="A55" s="174" t="s">
        <v>103</v>
      </c>
      <c r="B55" s="94">
        <v>-0.84254328052429561</v>
      </c>
      <c r="C55">
        <f t="shared" si="1"/>
        <v>0.84254328052429561</v>
      </c>
      <c r="D55" s="179">
        <v>5.9941822303146349E-6</v>
      </c>
    </row>
    <row r="56" spans="1:4" ht="16" thickBot="1" x14ac:dyDescent="0.25">
      <c r="A56" s="97" t="s">
        <v>46</v>
      </c>
      <c r="B56" s="94">
        <v>0.82392274631141438</v>
      </c>
      <c r="C56">
        <f t="shared" si="1"/>
        <v>0.82392274631141438</v>
      </c>
    </row>
    <row r="57" spans="1:4" ht="17" thickBot="1" x14ac:dyDescent="0.25">
      <c r="A57" s="159" t="s">
        <v>152</v>
      </c>
      <c r="B57" s="94">
        <v>-0.78839615219868375</v>
      </c>
      <c r="C57">
        <f t="shared" si="1"/>
        <v>0.78839615219868375</v>
      </c>
      <c r="D57" s="179">
        <v>6.0735528338656151E-5</v>
      </c>
    </row>
    <row r="58" spans="1:4" ht="17" thickBot="1" x14ac:dyDescent="0.25">
      <c r="A58" s="159" t="s">
        <v>150</v>
      </c>
      <c r="B58" s="94">
        <v>-0.78699613645609645</v>
      </c>
      <c r="C58">
        <f t="shared" si="1"/>
        <v>0.78699613645609645</v>
      </c>
      <c r="D58" s="179">
        <v>6.3907502944659522E-5</v>
      </c>
    </row>
    <row r="59" spans="1:4" ht="17" thickBot="1" x14ac:dyDescent="0.25">
      <c r="A59" s="158" t="s">
        <v>95</v>
      </c>
      <c r="B59" s="94">
        <v>0.61988377911676118</v>
      </c>
      <c r="C59">
        <f t="shared" si="1"/>
        <v>0.61988377911676118</v>
      </c>
    </row>
    <row r="60" spans="1:4" ht="17" thickBot="1" x14ac:dyDescent="0.25">
      <c r="A60" s="158" t="s">
        <v>151</v>
      </c>
      <c r="B60" s="94">
        <v>-0.40867947450480496</v>
      </c>
      <c r="C60">
        <f t="shared" si="1"/>
        <v>0.40867947450480496</v>
      </c>
    </row>
    <row r="61" spans="1:4" ht="17" thickBot="1" x14ac:dyDescent="0.25">
      <c r="A61" s="155" t="s">
        <v>106</v>
      </c>
      <c r="B61" s="94">
        <v>0.35358796639225376</v>
      </c>
      <c r="C61">
        <f t="shared" si="1"/>
        <v>0.35358796639225376</v>
      </c>
    </row>
    <row r="62" spans="1:4" ht="17" thickBot="1" x14ac:dyDescent="0.25">
      <c r="A62" s="155" t="s">
        <v>99</v>
      </c>
      <c r="B62" s="94">
        <v>0.35358796639225359</v>
      </c>
      <c r="C62">
        <f t="shared" si="1"/>
        <v>0.35358796639225359</v>
      </c>
    </row>
    <row r="63" spans="1:4" ht="33" thickBot="1" x14ac:dyDescent="0.25">
      <c r="A63" s="155" t="s">
        <v>43</v>
      </c>
      <c r="B63" s="94">
        <v>0.34864711141890736</v>
      </c>
      <c r="C63">
        <f t="shared" si="1"/>
        <v>0.34864711141890736</v>
      </c>
    </row>
    <row r="64" spans="1:4" ht="33" thickBot="1" x14ac:dyDescent="0.25">
      <c r="A64" s="155" t="s">
        <v>87</v>
      </c>
      <c r="B64" s="94">
        <v>-0.33681654020475965</v>
      </c>
      <c r="C64">
        <f t="shared" si="1"/>
        <v>0.33681654020475965</v>
      </c>
    </row>
    <row r="65" spans="1:4" ht="17" thickBot="1" x14ac:dyDescent="0.25">
      <c r="A65" s="155" t="s">
        <v>100</v>
      </c>
      <c r="B65" s="94">
        <v>-0.32336158015136129</v>
      </c>
      <c r="C65">
        <f t="shared" si="1"/>
        <v>0.32336158015136129</v>
      </c>
    </row>
    <row r="66" spans="1:4" ht="17" thickBot="1" x14ac:dyDescent="0.25">
      <c r="A66" s="155" t="s">
        <v>101</v>
      </c>
      <c r="B66" s="94">
        <v>-0.2894701019867626</v>
      </c>
      <c r="C66">
        <f t="shared" si="1"/>
        <v>0.2894701019867626</v>
      </c>
    </row>
    <row r="67" spans="1:4" ht="17" thickBot="1" x14ac:dyDescent="0.25">
      <c r="A67" s="155" t="s">
        <v>97</v>
      </c>
      <c r="B67" s="94">
        <v>-0.26843016021315397</v>
      </c>
      <c r="C67">
        <f t="shared" si="1"/>
        <v>0.26843016021315397</v>
      </c>
    </row>
    <row r="68" spans="1:4" ht="17" thickBot="1" x14ac:dyDescent="0.25">
      <c r="A68" s="155" t="s">
        <v>104</v>
      </c>
      <c r="B68" s="94">
        <v>-0.26843016021315397</v>
      </c>
      <c r="C68">
        <f t="shared" si="1"/>
        <v>0.26843016021315397</v>
      </c>
    </row>
    <row r="69" spans="1:4" ht="17" thickBot="1" x14ac:dyDescent="0.25">
      <c r="A69" s="155" t="s">
        <v>96</v>
      </c>
      <c r="B69" s="94">
        <v>-0.10936921013397716</v>
      </c>
      <c r="C69">
        <f t="shared" si="1"/>
        <v>0.10936921013397716</v>
      </c>
    </row>
    <row r="70" spans="1:4" ht="17" thickBot="1" x14ac:dyDescent="0.25">
      <c r="A70" s="155" t="s">
        <v>105</v>
      </c>
      <c r="B70" s="94">
        <v>-0.10936921013397716</v>
      </c>
      <c r="C70">
        <f t="shared" si="1"/>
        <v>0.10936921013397716</v>
      </c>
    </row>
    <row r="71" spans="1:4" ht="17" thickBot="1" x14ac:dyDescent="0.25">
      <c r="A71" s="155" t="s">
        <v>98</v>
      </c>
      <c r="B71" s="94">
        <v>-0.10768404801075908</v>
      </c>
      <c r="C71">
        <f t="shared" si="1"/>
        <v>0.10768404801075908</v>
      </c>
    </row>
    <row r="72" spans="1:4" ht="17" thickBot="1" x14ac:dyDescent="0.25">
      <c r="A72" s="160" t="s">
        <v>149</v>
      </c>
      <c r="B72" s="167">
        <v>-0.107684048010759</v>
      </c>
      <c r="C72">
        <f t="shared" si="1"/>
        <v>0.107684048010759</v>
      </c>
    </row>
    <row r="73" spans="1:4" ht="16" x14ac:dyDescent="0.2">
      <c r="A73" s="155" t="s">
        <v>102</v>
      </c>
      <c r="B73" s="94">
        <v>8.076568172053683E-2</v>
      </c>
      <c r="C73">
        <f t="shared" si="1"/>
        <v>8.076568172053683E-2</v>
      </c>
    </row>
    <row r="74" spans="1:4" ht="17" thickBot="1" x14ac:dyDescent="0.25">
      <c r="A74" s="171" t="s">
        <v>107</v>
      </c>
      <c r="B74" s="95">
        <v>3.1032093875842551E-2</v>
      </c>
      <c r="C74">
        <f t="shared" si="1"/>
        <v>3.1032093875842551E-2</v>
      </c>
    </row>
    <row r="76" spans="1:4" ht="21" x14ac:dyDescent="0.25">
      <c r="A76" s="117" t="s">
        <v>15</v>
      </c>
    </row>
    <row r="77" spans="1:4" ht="16" thickBot="1" x14ac:dyDescent="0.25"/>
    <row r="78" spans="1:4" ht="17" thickBot="1" x14ac:dyDescent="0.25">
      <c r="A78" s="155" t="s">
        <v>44</v>
      </c>
      <c r="B78" s="95">
        <v>0.89160453675164886</v>
      </c>
      <c r="C78">
        <f t="shared" ref="C78:C98" si="2">ABS(B78)</f>
        <v>0.89160453675164886</v>
      </c>
    </row>
    <row r="79" spans="1:4" ht="17" thickBot="1" x14ac:dyDescent="0.25">
      <c r="A79" s="159" t="s">
        <v>150</v>
      </c>
      <c r="B79" s="95">
        <v>-0.86649463526299064</v>
      </c>
      <c r="C79">
        <f t="shared" si="2"/>
        <v>0.86649463526299064</v>
      </c>
      <c r="D79" s="179">
        <v>1.6059116548044101E-6</v>
      </c>
    </row>
    <row r="80" spans="1:4" ht="17" thickBot="1" x14ac:dyDescent="0.25">
      <c r="A80" s="159" t="s">
        <v>152</v>
      </c>
      <c r="B80" s="95">
        <v>-0.86452112755409805</v>
      </c>
      <c r="C80">
        <f t="shared" si="2"/>
        <v>0.86452112755409805</v>
      </c>
      <c r="D80" s="179">
        <v>1.806536200942587E-6</v>
      </c>
    </row>
    <row r="81" spans="1:4" ht="17" thickBot="1" x14ac:dyDescent="0.25">
      <c r="A81" s="155" t="s">
        <v>45</v>
      </c>
      <c r="B81" s="95">
        <v>0.82392274631141438</v>
      </c>
      <c r="C81">
        <f t="shared" si="2"/>
        <v>0.82392274631141438</v>
      </c>
    </row>
    <row r="82" spans="1:4" ht="17" thickBot="1" x14ac:dyDescent="0.25">
      <c r="A82" s="159" t="s">
        <v>95</v>
      </c>
      <c r="B82" s="95">
        <v>0.72361842721077474</v>
      </c>
      <c r="C82">
        <f t="shared" si="2"/>
        <v>0.72361842721077474</v>
      </c>
      <c r="D82" s="94">
        <v>4.6181867356742792E-4</v>
      </c>
    </row>
    <row r="83" spans="1:4" ht="17" thickBot="1" x14ac:dyDescent="0.25">
      <c r="A83" s="155" t="s">
        <v>103</v>
      </c>
      <c r="B83" s="95">
        <v>-0.60164817644395308</v>
      </c>
      <c r="C83">
        <f t="shared" si="2"/>
        <v>0.60164817644395308</v>
      </c>
    </row>
    <row r="84" spans="1:4" ht="17" thickBot="1" x14ac:dyDescent="0.25">
      <c r="A84" s="155" t="s">
        <v>101</v>
      </c>
      <c r="B84" s="95">
        <v>-0.4835198644328958</v>
      </c>
      <c r="C84">
        <f t="shared" si="2"/>
        <v>0.4835198644328958</v>
      </c>
    </row>
    <row r="85" spans="1:4" ht="17" thickBot="1" x14ac:dyDescent="0.25">
      <c r="A85" s="155" t="s">
        <v>99</v>
      </c>
      <c r="B85" s="95">
        <v>0.4125537800233483</v>
      </c>
      <c r="C85">
        <f t="shared" si="2"/>
        <v>0.4125537800233483</v>
      </c>
    </row>
    <row r="86" spans="1:4" ht="17" thickBot="1" x14ac:dyDescent="0.25">
      <c r="A86" s="155" t="s">
        <v>106</v>
      </c>
      <c r="B86" s="95">
        <v>0.41255378002334825</v>
      </c>
      <c r="C86">
        <f t="shared" si="2"/>
        <v>0.41255378002334825</v>
      </c>
    </row>
    <row r="87" spans="1:4" ht="33" thickBot="1" x14ac:dyDescent="0.25">
      <c r="A87" s="155" t="s">
        <v>43</v>
      </c>
      <c r="B87" s="95">
        <v>0.4121241745945825</v>
      </c>
      <c r="C87">
        <f t="shared" si="2"/>
        <v>0.4121241745945825</v>
      </c>
    </row>
    <row r="88" spans="1:4" ht="17" thickBot="1" x14ac:dyDescent="0.25">
      <c r="A88" s="158" t="s">
        <v>151</v>
      </c>
      <c r="B88" s="95">
        <v>-0.38111772593284804</v>
      </c>
      <c r="C88">
        <f t="shared" si="2"/>
        <v>0.38111772593284804</v>
      </c>
    </row>
    <row r="89" spans="1:4" ht="17" thickBot="1" x14ac:dyDescent="0.25">
      <c r="A89" s="155" t="s">
        <v>100</v>
      </c>
      <c r="B89" s="95">
        <v>-0.34298147973056414</v>
      </c>
      <c r="C89">
        <f t="shared" si="2"/>
        <v>0.34298147973056414</v>
      </c>
    </row>
    <row r="90" spans="1:4" ht="33" thickBot="1" x14ac:dyDescent="0.25">
      <c r="A90" s="155" t="s">
        <v>87</v>
      </c>
      <c r="B90" s="95">
        <v>-0.30579807007464749</v>
      </c>
      <c r="C90">
        <f t="shared" si="2"/>
        <v>0.30579807007464749</v>
      </c>
    </row>
    <row r="91" spans="1:4" ht="17" thickBot="1" x14ac:dyDescent="0.25">
      <c r="A91" s="155" t="s">
        <v>97</v>
      </c>
      <c r="B91" s="95">
        <v>-0.27263301442298626</v>
      </c>
      <c r="C91">
        <f t="shared" si="2"/>
        <v>0.27263301442298626</v>
      </c>
    </row>
    <row r="92" spans="1:4" ht="17" thickBot="1" x14ac:dyDescent="0.25">
      <c r="A92" s="155" t="s">
        <v>104</v>
      </c>
      <c r="B92" s="95">
        <v>-0.27263301442298626</v>
      </c>
      <c r="C92">
        <f t="shared" si="2"/>
        <v>0.27263301442298626</v>
      </c>
    </row>
    <row r="93" spans="1:4" ht="17" thickBot="1" x14ac:dyDescent="0.25">
      <c r="A93" s="155" t="s">
        <v>98</v>
      </c>
      <c r="B93" s="95">
        <v>-9.1164179158078895E-2</v>
      </c>
      <c r="C93">
        <f t="shared" si="2"/>
        <v>9.1164179158078895E-2</v>
      </c>
    </row>
    <row r="94" spans="1:4" ht="17" thickBot="1" x14ac:dyDescent="0.25">
      <c r="A94" s="158" t="s">
        <v>149</v>
      </c>
      <c r="B94" s="95">
        <v>-9.1164179158078881E-2</v>
      </c>
      <c r="C94">
        <f t="shared" si="2"/>
        <v>9.1164179158078881E-2</v>
      </c>
    </row>
    <row r="95" spans="1:4" ht="17" thickBot="1" x14ac:dyDescent="0.25">
      <c r="A95" s="155" t="s">
        <v>102</v>
      </c>
      <c r="B95" s="95">
        <v>-6.9307365493267756E-2</v>
      </c>
      <c r="C95">
        <f t="shared" si="2"/>
        <v>6.9307365493267756E-2</v>
      </c>
    </row>
    <row r="96" spans="1:4" ht="17" thickBot="1" x14ac:dyDescent="0.25">
      <c r="A96" s="172" t="s">
        <v>105</v>
      </c>
      <c r="B96" s="169">
        <v>-6.2454370325191751E-2</v>
      </c>
      <c r="C96">
        <f t="shared" si="2"/>
        <v>6.2454370325191751E-2</v>
      </c>
    </row>
    <row r="97" spans="1:3" ht="17" thickBot="1" x14ac:dyDescent="0.25">
      <c r="A97" s="155" t="s">
        <v>96</v>
      </c>
      <c r="B97" s="95">
        <v>-6.2454370325191681E-2</v>
      </c>
      <c r="C97">
        <f t="shared" si="2"/>
        <v>6.2454370325191681E-2</v>
      </c>
    </row>
    <row r="98" spans="1:3" ht="17" thickBot="1" x14ac:dyDescent="0.25">
      <c r="A98" s="158" t="s">
        <v>107</v>
      </c>
      <c r="B98" s="95">
        <v>9.4182572561464061E-4</v>
      </c>
      <c r="C98">
        <f t="shared" si="2"/>
        <v>9.4182572561464061E-4</v>
      </c>
    </row>
    <row r="99" spans="1:3" x14ac:dyDescent="0.2">
      <c r="B99" s="94"/>
    </row>
    <row r="100" spans="1:3" x14ac:dyDescent="0.2">
      <c r="B100" s="89"/>
    </row>
    <row r="104" spans="1:3" ht="29" x14ac:dyDescent="0.35">
      <c r="A104" s="194" t="s">
        <v>165</v>
      </c>
    </row>
    <row r="106" spans="1:3" ht="22" thickBot="1" x14ac:dyDescent="0.3">
      <c r="A106" s="177" t="s">
        <v>150</v>
      </c>
    </row>
    <row r="107" spans="1:3" ht="16" thickBot="1" x14ac:dyDescent="0.25"/>
    <row r="108" spans="1:3" x14ac:dyDescent="0.2">
      <c r="A108" s="116" t="s">
        <v>124</v>
      </c>
      <c r="B108" s="116"/>
    </row>
    <row r="109" spans="1:3" x14ac:dyDescent="0.2">
      <c r="A109" s="94" t="s">
        <v>125</v>
      </c>
      <c r="B109" s="94">
        <v>0.76505983671786459</v>
      </c>
    </row>
    <row r="110" spans="1:3" x14ac:dyDescent="0.2">
      <c r="A110" s="94" t="s">
        <v>126</v>
      </c>
      <c r="B110" s="94">
        <v>0.58531655375876557</v>
      </c>
    </row>
    <row r="111" spans="1:3" x14ac:dyDescent="0.2">
      <c r="A111" s="94" t="s">
        <v>127</v>
      </c>
      <c r="B111" s="94">
        <v>0.56092340986222233</v>
      </c>
    </row>
    <row r="112" spans="1:3" x14ac:dyDescent="0.2">
      <c r="A112" s="94" t="s">
        <v>109</v>
      </c>
      <c r="B112" s="94">
        <v>4.6847789156543237E-2</v>
      </c>
    </row>
    <row r="113" spans="1:9" ht="16" thickBot="1" x14ac:dyDescent="0.25">
      <c r="A113" s="95" t="s">
        <v>128</v>
      </c>
      <c r="B113" s="95">
        <v>19</v>
      </c>
    </row>
    <row r="115" spans="1:9" ht="16" thickBot="1" x14ac:dyDescent="0.25">
      <c r="A115" t="s">
        <v>129</v>
      </c>
    </row>
    <row r="116" spans="1:9" x14ac:dyDescent="0.2">
      <c r="A116" s="96"/>
      <c r="B116" s="96" t="s">
        <v>134</v>
      </c>
      <c r="C116" s="96" t="s">
        <v>135</v>
      </c>
      <c r="D116" s="96" t="s">
        <v>136</v>
      </c>
      <c r="E116" s="96" t="s">
        <v>137</v>
      </c>
      <c r="F116" s="96" t="s">
        <v>138</v>
      </c>
    </row>
    <row r="117" spans="1:9" x14ac:dyDescent="0.2">
      <c r="A117" s="94" t="s">
        <v>130</v>
      </c>
      <c r="B117" s="94">
        <v>1</v>
      </c>
      <c r="C117" s="94">
        <v>5.2662470648396562E-2</v>
      </c>
      <c r="D117" s="94">
        <v>5.2662470648396562E-2</v>
      </c>
      <c r="E117" s="94">
        <v>23.995125689465226</v>
      </c>
      <c r="F117" s="119">
        <v>1.3558306240581683E-4</v>
      </c>
    </row>
    <row r="118" spans="1:9" x14ac:dyDescent="0.2">
      <c r="A118" s="94" t="s">
        <v>131</v>
      </c>
      <c r="B118" s="94">
        <v>17</v>
      </c>
      <c r="C118" s="94">
        <v>3.7310160930550812E-2</v>
      </c>
      <c r="D118" s="94">
        <v>2.1947153488559301E-3</v>
      </c>
      <c r="E118" s="94"/>
      <c r="F118" s="94"/>
    </row>
    <row r="119" spans="1:9" ht="16" thickBot="1" x14ac:dyDescent="0.25">
      <c r="A119" s="95" t="s">
        <v>132</v>
      </c>
      <c r="B119" s="95">
        <v>18</v>
      </c>
      <c r="C119" s="95">
        <v>8.9972631578947374E-2</v>
      </c>
      <c r="D119" s="95"/>
      <c r="E119" s="95"/>
      <c r="F119" s="95"/>
    </row>
    <row r="120" spans="1:9" ht="16" thickBot="1" x14ac:dyDescent="0.25"/>
    <row r="121" spans="1:9" x14ac:dyDescent="0.2">
      <c r="A121" s="96"/>
      <c r="B121" s="96" t="s">
        <v>139</v>
      </c>
      <c r="C121" s="96" t="s">
        <v>109</v>
      </c>
      <c r="D121" s="96" t="s">
        <v>140</v>
      </c>
      <c r="E121" s="96" t="s">
        <v>141</v>
      </c>
      <c r="F121" s="96" t="s">
        <v>142</v>
      </c>
      <c r="G121" s="96" t="s">
        <v>143</v>
      </c>
      <c r="H121" s="96" t="s">
        <v>144</v>
      </c>
      <c r="I121" s="96" t="s">
        <v>145</v>
      </c>
    </row>
    <row r="122" spans="1:9" x14ac:dyDescent="0.2">
      <c r="A122" s="94" t="s">
        <v>133</v>
      </c>
      <c r="B122" s="94">
        <v>0.88642736914129328</v>
      </c>
      <c r="C122" s="94">
        <v>1.0871189265287939E-2</v>
      </c>
      <c r="D122" s="94">
        <v>81.539135002615097</v>
      </c>
      <c r="E122" s="94">
        <v>1.7258139945439427E-23</v>
      </c>
      <c r="F122" s="94">
        <v>0.86349116467981446</v>
      </c>
      <c r="G122" s="94">
        <v>0.90936357360277209</v>
      </c>
      <c r="H122" s="94">
        <v>0.86349116467981446</v>
      </c>
      <c r="I122" s="94">
        <v>0.90936357360277209</v>
      </c>
    </row>
    <row r="123" spans="1:9" ht="16" thickBot="1" x14ac:dyDescent="0.25">
      <c r="A123" s="95" t="s">
        <v>150</v>
      </c>
      <c r="B123" s="95">
        <v>-1.462692439274718E-2</v>
      </c>
      <c r="C123" s="95">
        <v>2.9860116783595146E-3</v>
      </c>
      <c r="D123" s="95">
        <v>-4.8984819780688422</v>
      </c>
      <c r="E123" s="95">
        <v>1.3558306240581646E-4</v>
      </c>
      <c r="F123" s="95">
        <v>-2.0926858347342293E-2</v>
      </c>
      <c r="G123" s="95">
        <v>-8.3269904381520678E-3</v>
      </c>
      <c r="H123" s="95">
        <v>-2.0926858347342293E-2</v>
      </c>
      <c r="I123" s="95">
        <v>-8.3269904381520678E-3</v>
      </c>
    </row>
    <row r="126" spans="1:9" ht="22" thickBot="1" x14ac:dyDescent="0.3">
      <c r="A126" s="177" t="s">
        <v>152</v>
      </c>
    </row>
    <row r="127" spans="1:9" ht="16" thickBot="1" x14ac:dyDescent="0.25"/>
    <row r="128" spans="1:9" x14ac:dyDescent="0.2">
      <c r="A128" s="116" t="s">
        <v>124</v>
      </c>
      <c r="B128" s="116"/>
    </row>
    <row r="129" spans="1:9" x14ac:dyDescent="0.2">
      <c r="A129" s="94" t="s">
        <v>125</v>
      </c>
      <c r="B129" s="94">
        <v>0.76407417407376998</v>
      </c>
    </row>
    <row r="130" spans="1:9" x14ac:dyDescent="0.2">
      <c r="A130" s="94" t="s">
        <v>126</v>
      </c>
      <c r="B130" s="94">
        <v>0.58380934348651381</v>
      </c>
    </row>
    <row r="131" spans="1:9" x14ac:dyDescent="0.2">
      <c r="A131" s="94" t="s">
        <v>127</v>
      </c>
      <c r="B131" s="94">
        <v>0.55932754016219111</v>
      </c>
    </row>
    <row r="132" spans="1:9" x14ac:dyDescent="0.2">
      <c r="A132" s="94" t="s">
        <v>109</v>
      </c>
      <c r="B132" s="94">
        <v>4.6932848527311194E-2</v>
      </c>
    </row>
    <row r="133" spans="1:9" ht="16" thickBot="1" x14ac:dyDescent="0.25">
      <c r="A133" s="95" t="s">
        <v>128</v>
      </c>
      <c r="B133" s="95">
        <v>19</v>
      </c>
    </row>
    <row r="135" spans="1:9" ht="16" thickBot="1" x14ac:dyDescent="0.25">
      <c r="A135" t="s">
        <v>129</v>
      </c>
    </row>
    <row r="136" spans="1:9" x14ac:dyDescent="0.2">
      <c r="A136" s="96"/>
      <c r="B136" s="96" t="s">
        <v>134</v>
      </c>
      <c r="C136" s="96" t="s">
        <v>135</v>
      </c>
      <c r="D136" s="96" t="s">
        <v>136</v>
      </c>
      <c r="E136" s="96" t="s">
        <v>137</v>
      </c>
      <c r="F136" s="96" t="s">
        <v>138</v>
      </c>
    </row>
    <row r="137" spans="1:9" x14ac:dyDescent="0.2">
      <c r="A137" s="94" t="s">
        <v>130</v>
      </c>
      <c r="B137" s="94">
        <v>1</v>
      </c>
      <c r="C137" s="94">
        <v>5.2526862973859251E-2</v>
      </c>
      <c r="D137" s="94">
        <v>5.2526862973859251E-2</v>
      </c>
      <c r="E137" s="94">
        <v>23.846664224546654</v>
      </c>
      <c r="F137" s="119">
        <v>1.3998163626035391E-4</v>
      </c>
    </row>
    <row r="138" spans="1:9" x14ac:dyDescent="0.2">
      <c r="A138" s="94" t="s">
        <v>131</v>
      </c>
      <c r="B138" s="94">
        <v>17</v>
      </c>
      <c r="C138" s="94">
        <v>3.7445768605088123E-2</v>
      </c>
      <c r="D138" s="94">
        <v>2.2026922708875368E-3</v>
      </c>
      <c r="E138" s="94"/>
      <c r="F138" s="94"/>
    </row>
    <row r="139" spans="1:9" ht="16" thickBot="1" x14ac:dyDescent="0.25">
      <c r="A139" s="95" t="s">
        <v>132</v>
      </c>
      <c r="B139" s="95">
        <v>18</v>
      </c>
      <c r="C139" s="95">
        <v>8.9972631578947374E-2</v>
      </c>
      <c r="D139" s="95"/>
      <c r="E139" s="95"/>
      <c r="F139" s="95"/>
    </row>
    <row r="140" spans="1:9" ht="16" thickBot="1" x14ac:dyDescent="0.25"/>
    <row r="141" spans="1:9" x14ac:dyDescent="0.2">
      <c r="A141" s="96"/>
      <c r="B141" s="96" t="s">
        <v>139</v>
      </c>
      <c r="C141" s="96" t="s">
        <v>109</v>
      </c>
      <c r="D141" s="96" t="s">
        <v>140</v>
      </c>
      <c r="E141" s="96" t="s">
        <v>141</v>
      </c>
      <c r="F141" s="96" t="s">
        <v>142</v>
      </c>
      <c r="G141" s="96" t="s">
        <v>143</v>
      </c>
      <c r="H141" s="96" t="s">
        <v>144</v>
      </c>
      <c r="I141" s="96" t="s">
        <v>145</v>
      </c>
    </row>
    <row r="142" spans="1:9" x14ac:dyDescent="0.2">
      <c r="A142" s="94" t="s">
        <v>133</v>
      </c>
      <c r="B142" s="94">
        <v>0.88659848086784321</v>
      </c>
      <c r="C142" s="94">
        <v>1.089657523659154E-2</v>
      </c>
      <c r="D142" s="94">
        <v>81.364874891202248</v>
      </c>
      <c r="E142" s="94">
        <v>1.7895799398717487E-23</v>
      </c>
      <c r="F142" s="94">
        <v>0.86360871668864958</v>
      </c>
      <c r="G142" s="94">
        <v>0.90958824504703684</v>
      </c>
      <c r="H142" s="94">
        <v>0.86360871668864958</v>
      </c>
      <c r="I142" s="94">
        <v>0.90958824504703684</v>
      </c>
    </row>
    <row r="143" spans="1:9" ht="16" thickBot="1" x14ac:dyDescent="0.25">
      <c r="A143" s="95" t="s">
        <v>152</v>
      </c>
      <c r="B143" s="95">
        <v>-5.3759617337842116E-3</v>
      </c>
      <c r="C143" s="95">
        <v>1.1008860040752026E-3</v>
      </c>
      <c r="D143" s="95">
        <v>-4.883304641791935</v>
      </c>
      <c r="E143" s="95">
        <v>1.3998163626035391E-4</v>
      </c>
      <c r="F143" s="95">
        <v>-7.6986281746007461E-3</v>
      </c>
      <c r="G143" s="95">
        <v>-3.0532952929676767E-3</v>
      </c>
      <c r="H143" s="95">
        <v>-7.6986281746007461E-3</v>
      </c>
      <c r="I143" s="95">
        <v>-3.0532952929676767E-3</v>
      </c>
    </row>
    <row r="146" spans="1:6" ht="22" thickBot="1" x14ac:dyDescent="0.3">
      <c r="A146" s="177" t="s">
        <v>95</v>
      </c>
    </row>
    <row r="147" spans="1:6" ht="16" thickBot="1" x14ac:dyDescent="0.25"/>
    <row r="148" spans="1:6" x14ac:dyDescent="0.2">
      <c r="A148" s="116" t="s">
        <v>124</v>
      </c>
      <c r="B148" s="116"/>
    </row>
    <row r="149" spans="1:6" x14ac:dyDescent="0.2">
      <c r="A149" s="94" t="s">
        <v>125</v>
      </c>
      <c r="B149" s="94">
        <v>0.69476520882292681</v>
      </c>
    </row>
    <row r="150" spans="1:6" x14ac:dyDescent="0.2">
      <c r="A150" s="94" t="s">
        <v>126</v>
      </c>
      <c r="B150" s="94">
        <v>0.48269869539076515</v>
      </c>
    </row>
    <row r="151" spans="1:6" x14ac:dyDescent="0.2">
      <c r="A151" s="94" t="s">
        <v>127</v>
      </c>
      <c r="B151" s="94">
        <v>0.45226920688433964</v>
      </c>
    </row>
    <row r="152" spans="1:6" x14ac:dyDescent="0.2">
      <c r="A152" s="94" t="s">
        <v>109</v>
      </c>
      <c r="B152" s="94">
        <v>5.2324192860706817E-2</v>
      </c>
    </row>
    <row r="153" spans="1:6" ht="16" thickBot="1" x14ac:dyDescent="0.25">
      <c r="A153" s="95" t="s">
        <v>128</v>
      </c>
      <c r="B153" s="95">
        <v>19</v>
      </c>
    </row>
    <row r="155" spans="1:6" ht="16" thickBot="1" x14ac:dyDescent="0.25">
      <c r="A155" t="s">
        <v>129</v>
      </c>
    </row>
    <row r="156" spans="1:6" x14ac:dyDescent="0.2">
      <c r="A156" s="96"/>
      <c r="B156" s="96" t="s">
        <v>134</v>
      </c>
      <c r="C156" s="96" t="s">
        <v>135</v>
      </c>
      <c r="D156" s="96" t="s">
        <v>136</v>
      </c>
      <c r="E156" s="96" t="s">
        <v>137</v>
      </c>
      <c r="F156" s="96" t="s">
        <v>138</v>
      </c>
    </row>
    <row r="157" spans="1:6" x14ac:dyDescent="0.2">
      <c r="A157" s="94" t="s">
        <v>130</v>
      </c>
      <c r="B157" s="94">
        <v>1</v>
      </c>
      <c r="C157" s="94">
        <v>4.3429671884031858E-2</v>
      </c>
      <c r="D157" s="94">
        <v>4.3429671884031858E-2</v>
      </c>
      <c r="E157" s="94">
        <v>15.862859321110086</v>
      </c>
      <c r="F157" s="119">
        <v>9.6237384425373602E-4</v>
      </c>
    </row>
    <row r="158" spans="1:6" x14ac:dyDescent="0.2">
      <c r="A158" s="94" t="s">
        <v>131</v>
      </c>
      <c r="B158" s="94">
        <v>17</v>
      </c>
      <c r="C158" s="94">
        <v>4.6542959694915516E-2</v>
      </c>
      <c r="D158" s="94">
        <v>2.7378211585244419E-3</v>
      </c>
      <c r="E158" s="94"/>
      <c r="F158" s="94"/>
    </row>
    <row r="159" spans="1:6" ht="16" thickBot="1" x14ac:dyDescent="0.25">
      <c r="A159" s="95" t="s">
        <v>132</v>
      </c>
      <c r="B159" s="95">
        <v>18</v>
      </c>
      <c r="C159" s="95">
        <v>8.9972631578947374E-2</v>
      </c>
      <c r="D159" s="95"/>
      <c r="E159" s="95"/>
      <c r="F159" s="95"/>
    </row>
    <row r="160" spans="1:6" ht="16" thickBot="1" x14ac:dyDescent="0.25"/>
    <row r="161" spans="1:9" x14ac:dyDescent="0.2">
      <c r="A161" s="96"/>
      <c r="B161" s="96" t="s">
        <v>139</v>
      </c>
      <c r="C161" s="96" t="s">
        <v>109</v>
      </c>
      <c r="D161" s="96" t="s">
        <v>140</v>
      </c>
      <c r="E161" s="96" t="s">
        <v>141</v>
      </c>
      <c r="F161" s="96" t="s">
        <v>142</v>
      </c>
      <c r="G161" s="96" t="s">
        <v>143</v>
      </c>
      <c r="H161" s="96" t="s">
        <v>144</v>
      </c>
      <c r="I161" s="96" t="s">
        <v>145</v>
      </c>
    </row>
    <row r="162" spans="1:9" x14ac:dyDescent="0.2">
      <c r="A162" s="94" t="s">
        <v>133</v>
      </c>
      <c r="B162" s="94">
        <v>0.68424570704400212</v>
      </c>
      <c r="C162" s="94">
        <v>5.0209290077331312E-2</v>
      </c>
      <c r="D162" s="94">
        <v>13.627870579132686</v>
      </c>
      <c r="E162" s="94">
        <v>1.4044194568509121E-10</v>
      </c>
      <c r="F162" s="94">
        <v>0.57831336468689676</v>
      </c>
      <c r="G162" s="94">
        <v>0.79017804940110747</v>
      </c>
      <c r="H162" s="94">
        <v>0.57831336468689676</v>
      </c>
      <c r="I162" s="94">
        <v>0.79017804940110747</v>
      </c>
    </row>
    <row r="163" spans="1:9" ht="16" thickBot="1" x14ac:dyDescent="0.25">
      <c r="A163" s="95" t="s">
        <v>95</v>
      </c>
      <c r="B163" s="95">
        <v>0.46953411320433874</v>
      </c>
      <c r="C163" s="95">
        <v>0.11788984978188383</v>
      </c>
      <c r="D163" s="95">
        <v>3.9828205233364562</v>
      </c>
      <c r="E163" s="95">
        <v>9.6237384425373949E-4</v>
      </c>
      <c r="F163" s="95">
        <v>0.22080827166609057</v>
      </c>
      <c r="G163" s="95">
        <v>0.71825995474258697</v>
      </c>
      <c r="H163" s="95">
        <v>0.22080827166609057</v>
      </c>
      <c r="I163" s="95">
        <v>0.71825995474258697</v>
      </c>
    </row>
    <row r="166" spans="1:9" ht="31" x14ac:dyDescent="0.35">
      <c r="A166" s="195" t="s">
        <v>166</v>
      </c>
    </row>
    <row r="168" spans="1:9" ht="22" thickBot="1" x14ac:dyDescent="0.3">
      <c r="A168" s="177" t="s">
        <v>152</v>
      </c>
    </row>
    <row r="169" spans="1:9" ht="16" thickBot="1" x14ac:dyDescent="0.25"/>
    <row r="170" spans="1:9" x14ac:dyDescent="0.2">
      <c r="A170" s="116" t="s">
        <v>124</v>
      </c>
      <c r="B170" s="116"/>
    </row>
    <row r="171" spans="1:9" x14ac:dyDescent="0.2">
      <c r="A171" s="94" t="s">
        <v>125</v>
      </c>
      <c r="B171" s="94">
        <v>0.78839615219868386</v>
      </c>
    </row>
    <row r="172" spans="1:9" x14ac:dyDescent="0.2">
      <c r="A172" s="94" t="s">
        <v>126</v>
      </c>
      <c r="B172" s="94">
        <v>0.62156849280169024</v>
      </c>
    </row>
    <row r="173" spans="1:9" x14ac:dyDescent="0.2">
      <c r="A173" s="94" t="s">
        <v>127</v>
      </c>
      <c r="B173" s="94">
        <v>0.59930781590767201</v>
      </c>
    </row>
    <row r="174" spans="1:9" x14ac:dyDescent="0.2">
      <c r="A174" s="94" t="s">
        <v>109</v>
      </c>
      <c r="B174" s="94">
        <v>4.7136502595522427E-2</v>
      </c>
    </row>
    <row r="175" spans="1:9" ht="16" thickBot="1" x14ac:dyDescent="0.25">
      <c r="A175" s="95" t="s">
        <v>128</v>
      </c>
      <c r="B175" s="95">
        <v>19</v>
      </c>
    </row>
    <row r="177" spans="1:9" ht="16" thickBot="1" x14ac:dyDescent="0.25">
      <c r="A177" t="s">
        <v>129</v>
      </c>
    </row>
    <row r="178" spans="1:9" x14ac:dyDescent="0.2">
      <c r="A178" s="96"/>
      <c r="B178" s="96" t="s">
        <v>134</v>
      </c>
      <c r="C178" s="96" t="s">
        <v>135</v>
      </c>
      <c r="D178" s="96" t="s">
        <v>136</v>
      </c>
      <c r="E178" s="96" t="s">
        <v>137</v>
      </c>
      <c r="F178" s="96" t="s">
        <v>138</v>
      </c>
    </row>
    <row r="179" spans="1:9" x14ac:dyDescent="0.2">
      <c r="A179" s="94" t="s">
        <v>130</v>
      </c>
      <c r="B179" s="94">
        <v>1</v>
      </c>
      <c r="C179" s="94">
        <v>6.2039078407848718E-2</v>
      </c>
      <c r="D179" s="94">
        <v>6.2039078407848718E-2</v>
      </c>
      <c r="E179" s="94">
        <v>27.922263809000128</v>
      </c>
      <c r="F179" s="202">
        <v>6.0735528338656151E-5</v>
      </c>
    </row>
    <row r="180" spans="1:9" x14ac:dyDescent="0.2">
      <c r="A180" s="94" t="s">
        <v>131</v>
      </c>
      <c r="B180" s="94">
        <v>17</v>
      </c>
      <c r="C180" s="94">
        <v>3.7771447907940771E-2</v>
      </c>
      <c r="D180" s="94">
        <v>2.2218498769376923E-3</v>
      </c>
      <c r="E180" s="94"/>
      <c r="F180" s="94"/>
    </row>
    <row r="181" spans="1:9" ht="16" thickBot="1" x14ac:dyDescent="0.25">
      <c r="A181" s="95" t="s">
        <v>132</v>
      </c>
      <c r="B181" s="95">
        <v>18</v>
      </c>
      <c r="C181" s="95">
        <v>9.9810526315789488E-2</v>
      </c>
      <c r="D181" s="95"/>
      <c r="E181" s="95"/>
      <c r="F181" s="95"/>
    </row>
    <row r="182" spans="1:9" ht="16" thickBot="1" x14ac:dyDescent="0.25"/>
    <row r="183" spans="1:9" x14ac:dyDescent="0.2">
      <c r="A183" s="96"/>
      <c r="B183" s="96" t="s">
        <v>139</v>
      </c>
      <c r="C183" s="96" t="s">
        <v>109</v>
      </c>
      <c r="D183" s="96" t="s">
        <v>140</v>
      </c>
      <c r="E183" s="96" t="s">
        <v>141</v>
      </c>
      <c r="F183" s="96" t="s">
        <v>142</v>
      </c>
      <c r="G183" s="96" t="s">
        <v>143</v>
      </c>
      <c r="H183" s="96" t="s">
        <v>144</v>
      </c>
      <c r="I183" s="96" t="s">
        <v>145</v>
      </c>
    </row>
    <row r="184" spans="1:9" x14ac:dyDescent="0.2">
      <c r="A184" s="94" t="s">
        <v>133</v>
      </c>
      <c r="B184" s="94">
        <v>0.83204496631624891</v>
      </c>
      <c r="C184" s="94">
        <v>1.0943858364424923E-2</v>
      </c>
      <c r="D184" s="94">
        <v>76.028484526167489</v>
      </c>
      <c r="E184" s="94">
        <v>5.6530187777040012E-23</v>
      </c>
      <c r="F184" s="94">
        <v>0.80895544345738379</v>
      </c>
      <c r="G184" s="94">
        <v>0.85513448917511403</v>
      </c>
      <c r="H184" s="94">
        <v>0.80895544345738379</v>
      </c>
      <c r="I184" s="94">
        <v>0.85513448917511403</v>
      </c>
    </row>
    <row r="185" spans="1:9" ht="16" thickBot="1" x14ac:dyDescent="0.25">
      <c r="A185" s="95" t="s">
        <v>152</v>
      </c>
      <c r="B185" s="95">
        <v>-5.8424917169456704E-3</v>
      </c>
      <c r="C185" s="95">
        <v>1.1056630402109114E-3</v>
      </c>
      <c r="D185" s="95">
        <v>-5.2841521371928852</v>
      </c>
      <c r="E185" s="95">
        <v>6.0735528338656042E-5</v>
      </c>
      <c r="F185" s="95">
        <v>-8.1752368230171967E-3</v>
      </c>
      <c r="G185" s="95">
        <v>-3.5097466108741445E-3</v>
      </c>
      <c r="H185" s="95">
        <v>-8.1752368230171967E-3</v>
      </c>
      <c r="I185" s="95">
        <v>-3.5097466108741445E-3</v>
      </c>
    </row>
    <row r="188" spans="1:9" ht="20" thickBot="1" x14ac:dyDescent="0.3">
      <c r="A188" s="180" t="s">
        <v>103</v>
      </c>
    </row>
    <row r="189" spans="1:9" ht="16" thickBot="1" x14ac:dyDescent="0.25"/>
    <row r="190" spans="1:9" x14ac:dyDescent="0.2">
      <c r="A190" s="116" t="s">
        <v>124</v>
      </c>
      <c r="B190" s="116"/>
    </row>
    <row r="191" spans="1:9" x14ac:dyDescent="0.2">
      <c r="A191" s="94" t="s">
        <v>125</v>
      </c>
      <c r="B191" s="94">
        <v>0.84254328052429583</v>
      </c>
    </row>
    <row r="192" spans="1:9" x14ac:dyDescent="0.2">
      <c r="A192" s="94" t="s">
        <v>126</v>
      </c>
      <c r="B192" s="94">
        <v>0.70987917955664226</v>
      </c>
    </row>
    <row r="193" spans="1:9" x14ac:dyDescent="0.2">
      <c r="A193" s="94" t="s">
        <v>127</v>
      </c>
      <c r="B193" s="94">
        <v>0.6928132489423271</v>
      </c>
    </row>
    <row r="194" spans="1:9" x14ac:dyDescent="0.2">
      <c r="A194" s="94" t="s">
        <v>109</v>
      </c>
      <c r="B194" s="94">
        <v>4.1271776272454527E-2</v>
      </c>
    </row>
    <row r="195" spans="1:9" ht="16" thickBot="1" x14ac:dyDescent="0.25">
      <c r="A195" s="95" t="s">
        <v>128</v>
      </c>
      <c r="B195" s="95">
        <v>19</v>
      </c>
    </row>
    <row r="197" spans="1:9" ht="16" thickBot="1" x14ac:dyDescent="0.25">
      <c r="A197" t="s">
        <v>129</v>
      </c>
    </row>
    <row r="198" spans="1:9" x14ac:dyDescent="0.2">
      <c r="A198" s="96"/>
      <c r="B198" s="96" t="s">
        <v>134</v>
      </c>
      <c r="C198" s="96" t="s">
        <v>135</v>
      </c>
      <c r="D198" s="96" t="s">
        <v>136</v>
      </c>
      <c r="E198" s="96" t="s">
        <v>137</v>
      </c>
      <c r="F198" s="96" t="s">
        <v>138</v>
      </c>
    </row>
    <row r="199" spans="1:9" x14ac:dyDescent="0.2">
      <c r="A199" s="94" t="s">
        <v>130</v>
      </c>
      <c r="B199" s="94">
        <v>1</v>
      </c>
      <c r="C199" s="94">
        <v>7.0853414532169298E-2</v>
      </c>
      <c r="D199" s="94">
        <v>7.0853414532169298E-2</v>
      </c>
      <c r="E199" s="94">
        <v>41.596277144194232</v>
      </c>
      <c r="F199" s="202">
        <v>5.9941822303146349E-6</v>
      </c>
    </row>
    <row r="200" spans="1:9" x14ac:dyDescent="0.2">
      <c r="A200" s="94" t="s">
        <v>131</v>
      </c>
      <c r="B200" s="94">
        <v>17</v>
      </c>
      <c r="C200" s="94">
        <v>2.8957111783620194E-2</v>
      </c>
      <c r="D200" s="94">
        <v>1.7033595166835408E-3</v>
      </c>
      <c r="E200" s="94"/>
      <c r="F200" s="94"/>
    </row>
    <row r="201" spans="1:9" ht="16" thickBot="1" x14ac:dyDescent="0.25">
      <c r="A201" s="95" t="s">
        <v>132</v>
      </c>
      <c r="B201" s="95">
        <v>18</v>
      </c>
      <c r="C201" s="95">
        <v>9.9810526315789488E-2</v>
      </c>
      <c r="D201" s="95"/>
      <c r="E201" s="95"/>
      <c r="F201" s="95"/>
    </row>
    <row r="202" spans="1:9" ht="16" thickBot="1" x14ac:dyDescent="0.25"/>
    <row r="203" spans="1:9" x14ac:dyDescent="0.2">
      <c r="A203" s="96"/>
      <c r="B203" s="96" t="s">
        <v>139</v>
      </c>
      <c r="C203" s="96" t="s">
        <v>109</v>
      </c>
      <c r="D203" s="96" t="s">
        <v>140</v>
      </c>
      <c r="E203" s="96" t="s">
        <v>141</v>
      </c>
      <c r="F203" s="96" t="s">
        <v>142</v>
      </c>
      <c r="G203" s="96" t="s">
        <v>143</v>
      </c>
      <c r="H203" s="96" t="s">
        <v>144</v>
      </c>
      <c r="I203" s="96" t="s">
        <v>145</v>
      </c>
    </row>
    <row r="204" spans="1:9" x14ac:dyDescent="0.2">
      <c r="A204" s="94" t="s">
        <v>133</v>
      </c>
      <c r="B204" s="94">
        <v>0.93777283903915287</v>
      </c>
      <c r="C204" s="94">
        <v>2.0136088688354085E-2</v>
      </c>
      <c r="D204" s="94">
        <v>46.571747550035546</v>
      </c>
      <c r="E204" s="94">
        <v>2.2581905651737579E-19</v>
      </c>
      <c r="F204" s="94">
        <v>0.8952894054478302</v>
      </c>
      <c r="G204" s="94">
        <v>0.98025627263047554</v>
      </c>
      <c r="H204" s="94">
        <v>0.8952894054478302</v>
      </c>
      <c r="I204" s="94">
        <v>0.98025627263047554</v>
      </c>
    </row>
    <row r="205" spans="1:9" ht="16" thickBot="1" x14ac:dyDescent="0.25">
      <c r="A205" s="95" t="s">
        <v>103</v>
      </c>
      <c r="B205" s="95">
        <v>-1.1283336485719693</v>
      </c>
      <c r="C205" s="95">
        <v>0.17494853418417133</v>
      </c>
      <c r="D205" s="95">
        <v>-6.4495175900368107</v>
      </c>
      <c r="E205" s="95">
        <v>5.9941822303146239E-6</v>
      </c>
      <c r="F205" s="95">
        <v>-1.4974427913128385</v>
      </c>
      <c r="G205" s="95">
        <v>-0.75922450583110002</v>
      </c>
      <c r="H205" s="95">
        <v>-1.4974427913128385</v>
      </c>
      <c r="I205" s="95">
        <v>-0.75922450583110002</v>
      </c>
    </row>
    <row r="209" spans="1:9" ht="20" thickBot="1" x14ac:dyDescent="0.3">
      <c r="A209" s="176" t="s">
        <v>150</v>
      </c>
    </row>
    <row r="210" spans="1:9" ht="16" thickBot="1" x14ac:dyDescent="0.25"/>
    <row r="211" spans="1:9" x14ac:dyDescent="0.2">
      <c r="A211" s="116" t="s">
        <v>124</v>
      </c>
      <c r="B211" s="116"/>
    </row>
    <row r="212" spans="1:9" x14ac:dyDescent="0.2">
      <c r="A212" s="94" t="s">
        <v>125</v>
      </c>
      <c r="B212" s="94">
        <v>0.78699613645609656</v>
      </c>
    </row>
    <row r="213" spans="1:9" x14ac:dyDescent="0.2">
      <c r="A213" s="94" t="s">
        <v>126</v>
      </c>
      <c r="B213" s="94">
        <v>0.61936291879682293</v>
      </c>
    </row>
    <row r="214" spans="1:9" x14ac:dyDescent="0.2">
      <c r="A214" s="94" t="s">
        <v>127</v>
      </c>
      <c r="B214" s="94">
        <v>0.59697250225545961</v>
      </c>
    </row>
    <row r="215" spans="1:9" x14ac:dyDescent="0.2">
      <c r="A215" s="94" t="s">
        <v>109</v>
      </c>
      <c r="B215" s="94">
        <v>4.7273663486377231E-2</v>
      </c>
    </row>
    <row r="216" spans="1:9" ht="16" thickBot="1" x14ac:dyDescent="0.25">
      <c r="A216" s="95" t="s">
        <v>128</v>
      </c>
      <c r="B216" s="95">
        <v>19</v>
      </c>
    </row>
    <row r="218" spans="1:9" ht="16" thickBot="1" x14ac:dyDescent="0.25">
      <c r="A218" t="s">
        <v>129</v>
      </c>
    </row>
    <row r="219" spans="1:9" x14ac:dyDescent="0.2">
      <c r="A219" s="96"/>
      <c r="B219" s="96" t="s">
        <v>134</v>
      </c>
      <c r="C219" s="96" t="s">
        <v>135</v>
      </c>
      <c r="D219" s="96" t="s">
        <v>136</v>
      </c>
      <c r="E219" s="96" t="s">
        <v>137</v>
      </c>
      <c r="F219" s="96" t="s">
        <v>138</v>
      </c>
    </row>
    <row r="220" spans="1:9" x14ac:dyDescent="0.2">
      <c r="A220" s="94" t="s">
        <v>130</v>
      </c>
      <c r="B220" s="94">
        <v>1</v>
      </c>
      <c r="C220" s="94">
        <v>6.1818938905594478E-2</v>
      </c>
      <c r="D220" s="94">
        <v>6.1818938905594478E-2</v>
      </c>
      <c r="E220" s="94">
        <v>27.661965004207538</v>
      </c>
      <c r="F220" s="202">
        <v>6.3907502944659522E-5</v>
      </c>
    </row>
    <row r="221" spans="1:9" x14ac:dyDescent="0.2">
      <c r="A221" s="94" t="s">
        <v>131</v>
      </c>
      <c r="B221" s="94">
        <v>17</v>
      </c>
      <c r="C221" s="94">
        <v>3.799158741019501E-2</v>
      </c>
      <c r="D221" s="94">
        <v>2.2347992594232359E-3</v>
      </c>
      <c r="E221" s="94"/>
      <c r="F221" s="94"/>
    </row>
    <row r="222" spans="1:9" ht="16" thickBot="1" x14ac:dyDescent="0.25">
      <c r="A222" s="95" t="s">
        <v>132</v>
      </c>
      <c r="B222" s="95">
        <v>18</v>
      </c>
      <c r="C222" s="95">
        <v>9.9810526315789488E-2</v>
      </c>
      <c r="D222" s="95"/>
      <c r="E222" s="95"/>
      <c r="F222" s="95"/>
    </row>
    <row r="223" spans="1:9" ht="16" thickBot="1" x14ac:dyDescent="0.25"/>
    <row r="224" spans="1:9" x14ac:dyDescent="0.2">
      <c r="A224" s="96"/>
      <c r="B224" s="96" t="s">
        <v>139</v>
      </c>
      <c r="C224" s="96" t="s">
        <v>109</v>
      </c>
      <c r="D224" s="96" t="s">
        <v>140</v>
      </c>
      <c r="E224" s="96" t="s">
        <v>141</v>
      </c>
      <c r="F224" s="96" t="s">
        <v>142</v>
      </c>
      <c r="G224" s="96" t="s">
        <v>143</v>
      </c>
      <c r="H224" s="96" t="s">
        <v>144</v>
      </c>
      <c r="I224" s="96" t="s">
        <v>145</v>
      </c>
    </row>
    <row r="225" spans="1:11" x14ac:dyDescent="0.2">
      <c r="A225" s="94" t="s">
        <v>133</v>
      </c>
      <c r="B225" s="94">
        <v>0.83183236400957938</v>
      </c>
      <c r="C225" s="94">
        <v>1.0970014856126014E-2</v>
      </c>
      <c r="D225" s="94">
        <v>75.827824749485828</v>
      </c>
      <c r="E225" s="94">
        <v>5.912043134731197E-23</v>
      </c>
      <c r="F225" s="94">
        <v>0.80868765577706181</v>
      </c>
      <c r="G225" s="94">
        <v>0.85497707224209696</v>
      </c>
      <c r="H225" s="94">
        <v>0.80868765577706181</v>
      </c>
      <c r="I225" s="94">
        <v>0.85497707224209696</v>
      </c>
    </row>
    <row r="226" spans="1:11" ht="16" thickBot="1" x14ac:dyDescent="0.25">
      <c r="A226" s="95" t="s">
        <v>150</v>
      </c>
      <c r="B226" s="95">
        <v>-1.5847588094423541E-2</v>
      </c>
      <c r="C226" s="95">
        <v>3.0131563045050201E-3</v>
      </c>
      <c r="D226" s="95">
        <v>-5.2594643267359045</v>
      </c>
      <c r="E226" s="95">
        <v>6.3907502944659291E-5</v>
      </c>
      <c r="F226" s="95">
        <v>-2.2204792204114903E-2</v>
      </c>
      <c r="G226" s="95">
        <v>-9.4903839847321793E-3</v>
      </c>
      <c r="H226" s="95">
        <v>-2.2204792204114903E-2</v>
      </c>
      <c r="I226" s="95">
        <v>-9.4903839847321793E-3</v>
      </c>
    </row>
    <row r="229" spans="1:11" ht="31" x14ac:dyDescent="0.35">
      <c r="A229" s="195" t="s">
        <v>167</v>
      </c>
    </row>
    <row r="231" spans="1:11" ht="22" thickBot="1" x14ac:dyDescent="0.3">
      <c r="A231" s="196" t="s">
        <v>152</v>
      </c>
      <c r="B231" s="175"/>
      <c r="C231" s="175"/>
      <c r="D231" s="175"/>
      <c r="E231" s="175"/>
      <c r="F231" s="175"/>
      <c r="G231" s="175"/>
      <c r="H231" s="175"/>
      <c r="I231" s="175"/>
      <c r="J231" s="175"/>
      <c r="K231" s="175"/>
    </row>
    <row r="232" spans="1:11" ht="16" thickBot="1" x14ac:dyDescent="0.25">
      <c r="A232" s="175"/>
      <c r="B232" s="175"/>
      <c r="C232" s="175"/>
      <c r="D232" s="175"/>
      <c r="E232" s="175"/>
      <c r="F232" s="175"/>
      <c r="G232" s="175"/>
      <c r="H232" s="175"/>
      <c r="I232" s="175"/>
      <c r="J232" s="175"/>
      <c r="K232" s="175"/>
    </row>
    <row r="233" spans="1:11" x14ac:dyDescent="0.2">
      <c r="A233" s="197" t="s">
        <v>124</v>
      </c>
      <c r="B233" s="197"/>
      <c r="C233" s="175"/>
      <c r="D233" s="175"/>
      <c r="E233" s="175"/>
      <c r="F233" s="175"/>
      <c r="G233" s="175"/>
      <c r="H233" s="175"/>
      <c r="I233" s="175"/>
      <c r="J233" s="175"/>
      <c r="K233" s="175"/>
    </row>
    <row r="234" spans="1:11" x14ac:dyDescent="0.2">
      <c r="A234" s="175" t="s">
        <v>125</v>
      </c>
      <c r="B234" s="175">
        <v>0.86452112999999997</v>
      </c>
      <c r="C234" s="175"/>
      <c r="D234" s="175"/>
      <c r="E234" s="175"/>
      <c r="F234" s="175"/>
      <c r="G234" s="175"/>
      <c r="H234" s="175"/>
      <c r="I234" s="175"/>
      <c r="J234" s="175"/>
      <c r="K234" s="175"/>
    </row>
    <row r="235" spans="1:11" x14ac:dyDescent="0.2">
      <c r="A235" s="175" t="s">
        <v>126</v>
      </c>
      <c r="B235" s="175">
        <v>0.74739677999999998</v>
      </c>
      <c r="C235" s="175"/>
      <c r="D235" s="175"/>
      <c r="E235" s="175"/>
      <c r="F235" s="175"/>
      <c r="G235" s="175"/>
      <c r="H235" s="175"/>
      <c r="I235" s="175"/>
      <c r="J235" s="175"/>
      <c r="K235" s="175"/>
    </row>
    <row r="236" spans="1:11" x14ac:dyDescent="0.2">
      <c r="A236" s="175" t="s">
        <v>127</v>
      </c>
      <c r="B236" s="175">
        <v>0.73253776999999998</v>
      </c>
      <c r="C236" s="175"/>
      <c r="D236" s="175"/>
      <c r="E236" s="175"/>
      <c r="F236" s="175"/>
      <c r="G236" s="175"/>
      <c r="H236" s="175"/>
      <c r="I236" s="175"/>
      <c r="J236" s="175"/>
      <c r="K236" s="175"/>
    </row>
    <row r="237" spans="1:11" x14ac:dyDescent="0.2">
      <c r="A237" s="175" t="s">
        <v>109</v>
      </c>
      <c r="B237" s="175">
        <v>3.743163E-2</v>
      </c>
      <c r="C237" s="175"/>
      <c r="D237" s="175"/>
      <c r="E237" s="175"/>
      <c r="F237" s="175"/>
      <c r="G237" s="175"/>
      <c r="H237" s="175"/>
      <c r="I237" s="175"/>
      <c r="J237" s="175"/>
      <c r="K237" s="175"/>
    </row>
    <row r="238" spans="1:11" ht="16" thickBot="1" x14ac:dyDescent="0.25">
      <c r="A238" s="198" t="s">
        <v>128</v>
      </c>
      <c r="B238" s="198">
        <v>19</v>
      </c>
      <c r="C238" s="175"/>
      <c r="D238" s="175"/>
      <c r="E238" s="175"/>
      <c r="F238" s="175"/>
      <c r="G238" s="175"/>
      <c r="H238" s="175"/>
      <c r="I238" s="175"/>
      <c r="J238" s="175"/>
      <c r="K238" s="175"/>
    </row>
    <row r="239" spans="1:11" x14ac:dyDescent="0.2">
      <c r="A239" s="175"/>
      <c r="B239" s="175"/>
      <c r="C239" s="175"/>
      <c r="D239" s="175"/>
      <c r="E239" s="175"/>
      <c r="F239" s="175"/>
      <c r="G239" s="175"/>
      <c r="H239" s="175"/>
      <c r="I239" s="175"/>
      <c r="J239" s="175"/>
      <c r="K239" s="175"/>
    </row>
    <row r="240" spans="1:11" ht="16" thickBot="1" x14ac:dyDescent="0.25">
      <c r="A240" s="175" t="s">
        <v>129</v>
      </c>
      <c r="B240" s="175"/>
      <c r="C240" s="175"/>
      <c r="D240" s="175"/>
      <c r="E240" s="175"/>
      <c r="F240" s="175"/>
      <c r="G240" s="175"/>
      <c r="H240" s="175"/>
      <c r="I240" s="175"/>
      <c r="J240" s="175"/>
      <c r="K240" s="175"/>
    </row>
    <row r="241" spans="1:11" x14ac:dyDescent="0.2">
      <c r="A241" s="199"/>
      <c r="B241" s="199" t="s">
        <v>134</v>
      </c>
      <c r="C241" s="199" t="s">
        <v>135</v>
      </c>
      <c r="D241" s="199" t="s">
        <v>136</v>
      </c>
      <c r="E241" s="199" t="s">
        <v>137</v>
      </c>
      <c r="F241" s="199" t="s">
        <v>138</v>
      </c>
      <c r="G241" s="175"/>
      <c r="H241" s="175"/>
      <c r="I241" s="175"/>
      <c r="J241" s="175"/>
      <c r="K241" s="175"/>
    </row>
    <row r="242" spans="1:11" x14ac:dyDescent="0.2">
      <c r="A242" s="175" t="s">
        <v>130</v>
      </c>
      <c r="B242" s="175">
        <v>1</v>
      </c>
      <c r="C242" s="175">
        <v>7.0475579999999996E-2</v>
      </c>
      <c r="D242" s="175">
        <v>7.0475579999999996E-2</v>
      </c>
      <c r="E242" s="175">
        <v>50.299221299999999</v>
      </c>
      <c r="F242" s="203">
        <v>1.8065E-6</v>
      </c>
      <c r="G242" s="175"/>
      <c r="H242" s="175"/>
      <c r="I242" s="175"/>
      <c r="J242" s="175"/>
      <c r="K242" s="175"/>
    </row>
    <row r="243" spans="1:11" x14ac:dyDescent="0.2">
      <c r="A243" s="175" t="s">
        <v>131</v>
      </c>
      <c r="B243" s="175">
        <v>17</v>
      </c>
      <c r="C243" s="175">
        <v>2.3819150000000001E-2</v>
      </c>
      <c r="D243" s="175">
        <v>1.40113E-3</v>
      </c>
      <c r="E243" s="175"/>
      <c r="F243" s="175"/>
      <c r="G243" s="175"/>
      <c r="H243" s="175"/>
      <c r="I243" s="175"/>
      <c r="J243" s="175"/>
      <c r="K243" s="175"/>
    </row>
    <row r="244" spans="1:11" ht="16" thickBot="1" x14ac:dyDescent="0.25">
      <c r="A244" s="198" t="s">
        <v>132</v>
      </c>
      <c r="B244" s="198">
        <v>18</v>
      </c>
      <c r="C244" s="198">
        <v>9.4294740000000002E-2</v>
      </c>
      <c r="D244" s="198"/>
      <c r="E244" s="198"/>
      <c r="F244" s="198"/>
      <c r="G244" s="175"/>
      <c r="H244" s="175"/>
      <c r="I244" s="175"/>
      <c r="J244" s="175"/>
      <c r="K244" s="175"/>
    </row>
    <row r="245" spans="1:11" ht="16" thickBot="1" x14ac:dyDescent="0.25">
      <c r="A245" s="175"/>
      <c r="B245" s="175"/>
      <c r="C245" s="175"/>
      <c r="D245" s="175"/>
      <c r="E245" s="175"/>
      <c r="F245" s="175"/>
      <c r="G245" s="175"/>
      <c r="H245" s="175"/>
      <c r="I245" s="175"/>
      <c r="J245" s="175"/>
      <c r="K245" s="175"/>
    </row>
    <row r="246" spans="1:11" x14ac:dyDescent="0.2">
      <c r="A246" s="199"/>
      <c r="B246" s="199" t="s">
        <v>139</v>
      </c>
      <c r="C246" s="199" t="s">
        <v>109</v>
      </c>
      <c r="D246" s="199" t="s">
        <v>140</v>
      </c>
      <c r="E246" s="199" t="s">
        <v>141</v>
      </c>
      <c r="F246" s="199" t="s">
        <v>142</v>
      </c>
      <c r="G246" s="199" t="s">
        <v>143</v>
      </c>
      <c r="H246" s="199" t="s">
        <v>144</v>
      </c>
      <c r="I246" s="199" t="s">
        <v>145</v>
      </c>
      <c r="J246" s="175"/>
      <c r="K246" s="175"/>
    </row>
    <row r="247" spans="1:11" x14ac:dyDescent="0.2">
      <c r="A247" s="175" t="s">
        <v>133</v>
      </c>
      <c r="B247" s="175">
        <v>0.80894575999999996</v>
      </c>
      <c r="C247" s="175">
        <v>8.6906399999999995E-3</v>
      </c>
      <c r="D247" s="175">
        <v>93.082403799999994</v>
      </c>
      <c r="E247" s="200">
        <v>1.8262000000000002E-24</v>
      </c>
      <c r="F247" s="175">
        <v>0.79061011000000003</v>
      </c>
      <c r="G247" s="175">
        <v>0.82728140999999999</v>
      </c>
      <c r="H247" s="175">
        <v>0.79061011000000003</v>
      </c>
      <c r="I247" s="175">
        <v>0.82728140999999999</v>
      </c>
      <c r="J247" s="175"/>
      <c r="K247" s="175"/>
    </row>
    <row r="248" spans="1:11" ht="16" thickBot="1" x14ac:dyDescent="0.25">
      <c r="A248" s="198" t="s">
        <v>152</v>
      </c>
      <c r="B248" s="198">
        <v>-6.2271000000000002E-3</v>
      </c>
      <c r="C248" s="198">
        <v>8.7801999999999997E-4</v>
      </c>
      <c r="D248" s="198">
        <v>-7.0921944000000003</v>
      </c>
      <c r="E248" s="201">
        <v>1.8065E-6</v>
      </c>
      <c r="F248" s="198">
        <v>-8.0794999999999999E-3</v>
      </c>
      <c r="G248" s="198">
        <v>-4.3746000000000002E-3</v>
      </c>
      <c r="H248" s="198">
        <v>-8.0794999999999999E-3</v>
      </c>
      <c r="I248" s="198">
        <v>-4.3746000000000002E-3</v>
      </c>
      <c r="J248" s="175"/>
      <c r="K248" s="175"/>
    </row>
    <row r="249" spans="1:11" x14ac:dyDescent="0.2">
      <c r="A249" s="175"/>
      <c r="B249" s="175"/>
      <c r="C249" s="175"/>
      <c r="D249" s="175"/>
      <c r="E249" s="175"/>
      <c r="F249" s="175"/>
      <c r="G249" s="175"/>
      <c r="H249" s="175"/>
      <c r="I249" s="175"/>
      <c r="J249" s="175"/>
      <c r="K249" s="175"/>
    </row>
    <row r="250" spans="1:11" x14ac:dyDescent="0.2">
      <c r="A250" s="175"/>
      <c r="B250" s="175"/>
      <c r="C250" s="175"/>
      <c r="D250" s="175"/>
      <c r="E250" s="175"/>
      <c r="F250" s="175"/>
      <c r="G250" s="175"/>
      <c r="H250" s="175"/>
      <c r="I250" s="175"/>
      <c r="J250" s="175"/>
      <c r="K250" s="175"/>
    </row>
    <row r="251" spans="1:11" ht="22" thickBot="1" x14ac:dyDescent="0.3">
      <c r="A251" s="196" t="s">
        <v>150</v>
      </c>
      <c r="B251" s="175"/>
      <c r="C251" s="175"/>
      <c r="D251" s="175"/>
      <c r="E251" s="175"/>
      <c r="F251" s="175"/>
      <c r="G251" s="175"/>
      <c r="H251" s="175"/>
      <c r="I251" s="175"/>
      <c r="J251" s="175"/>
      <c r="K251" s="175"/>
    </row>
    <row r="252" spans="1:11" ht="16" thickBot="1" x14ac:dyDescent="0.25">
      <c r="A252" s="175"/>
      <c r="B252" s="175"/>
      <c r="C252" s="175"/>
      <c r="D252" s="175"/>
      <c r="E252" s="175"/>
      <c r="F252" s="175"/>
      <c r="G252" s="175"/>
      <c r="H252" s="175"/>
      <c r="I252" s="175"/>
      <c r="J252" s="175"/>
      <c r="K252" s="175"/>
    </row>
    <row r="253" spans="1:11" x14ac:dyDescent="0.2">
      <c r="A253" s="197" t="s">
        <v>124</v>
      </c>
      <c r="B253" s="197"/>
      <c r="C253" s="175"/>
      <c r="D253" s="175"/>
      <c r="E253" s="175"/>
      <c r="F253" s="175"/>
      <c r="G253" s="175"/>
      <c r="H253" s="175"/>
      <c r="I253" s="175"/>
      <c r="J253" s="175"/>
      <c r="K253" s="175"/>
    </row>
    <row r="254" spans="1:11" x14ac:dyDescent="0.2">
      <c r="A254" s="175" t="s">
        <v>125</v>
      </c>
      <c r="B254" s="175">
        <v>0.86649463999999998</v>
      </c>
      <c r="C254" s="175"/>
      <c r="D254" s="175"/>
      <c r="E254" s="175"/>
      <c r="F254" s="175"/>
      <c r="G254" s="175"/>
      <c r="H254" s="175"/>
      <c r="I254" s="175"/>
      <c r="J254" s="175"/>
      <c r="K254" s="175"/>
    </row>
    <row r="255" spans="1:11" x14ac:dyDescent="0.2">
      <c r="A255" s="175" t="s">
        <v>126</v>
      </c>
      <c r="B255" s="175">
        <v>0.75081295000000003</v>
      </c>
      <c r="C255" s="175"/>
      <c r="D255" s="175"/>
      <c r="E255" s="175"/>
      <c r="F255" s="175"/>
      <c r="G255" s="175"/>
      <c r="H255" s="175"/>
      <c r="I255" s="175"/>
      <c r="J255" s="175"/>
      <c r="K255" s="175"/>
    </row>
    <row r="256" spans="1:11" x14ac:dyDescent="0.2">
      <c r="A256" s="175" t="s">
        <v>127</v>
      </c>
      <c r="B256" s="175">
        <v>0.73615489000000001</v>
      </c>
      <c r="C256" s="175"/>
      <c r="D256" s="175"/>
      <c r="E256" s="175"/>
      <c r="F256" s="175"/>
      <c r="G256" s="175"/>
      <c r="H256" s="175"/>
      <c r="I256" s="175"/>
      <c r="J256" s="175"/>
      <c r="K256" s="175"/>
    </row>
    <row r="257" spans="1:11" x14ac:dyDescent="0.2">
      <c r="A257" s="175" t="s">
        <v>109</v>
      </c>
      <c r="B257" s="175">
        <v>3.7177660000000001E-2</v>
      </c>
      <c r="C257" s="175"/>
      <c r="D257" s="175"/>
      <c r="E257" s="175"/>
      <c r="F257" s="175"/>
      <c r="G257" s="175"/>
      <c r="H257" s="175"/>
      <c r="I257" s="175"/>
      <c r="J257" s="175"/>
      <c r="K257" s="175"/>
    </row>
    <row r="258" spans="1:11" ht="16" thickBot="1" x14ac:dyDescent="0.25">
      <c r="A258" s="198" t="s">
        <v>128</v>
      </c>
      <c r="B258" s="198">
        <v>19</v>
      </c>
      <c r="C258" s="175"/>
      <c r="D258" s="175"/>
      <c r="E258" s="175"/>
      <c r="F258" s="175"/>
      <c r="G258" s="175"/>
      <c r="H258" s="175"/>
      <c r="I258" s="175"/>
      <c r="J258" s="175"/>
      <c r="K258" s="175"/>
    </row>
    <row r="259" spans="1:11" x14ac:dyDescent="0.2">
      <c r="A259" s="175"/>
      <c r="B259" s="175"/>
      <c r="C259" s="175"/>
      <c r="D259" s="175"/>
      <c r="E259" s="175"/>
      <c r="F259" s="175"/>
      <c r="G259" s="175"/>
      <c r="H259" s="175"/>
      <c r="I259" s="175"/>
      <c r="J259" s="175"/>
      <c r="K259" s="175"/>
    </row>
    <row r="260" spans="1:11" ht="16" thickBot="1" x14ac:dyDescent="0.25">
      <c r="A260" s="175" t="s">
        <v>129</v>
      </c>
      <c r="B260" s="175"/>
      <c r="C260" s="175"/>
      <c r="D260" s="175"/>
      <c r="E260" s="175"/>
      <c r="F260" s="175"/>
      <c r="G260" s="175"/>
      <c r="H260" s="175"/>
      <c r="I260" s="175"/>
      <c r="J260" s="175"/>
      <c r="K260" s="175"/>
    </row>
    <row r="261" spans="1:11" x14ac:dyDescent="0.2">
      <c r="A261" s="199"/>
      <c r="B261" s="199" t="s">
        <v>134</v>
      </c>
      <c r="C261" s="199" t="s">
        <v>135</v>
      </c>
      <c r="D261" s="199" t="s">
        <v>136</v>
      </c>
      <c r="E261" s="199" t="s">
        <v>137</v>
      </c>
      <c r="F261" s="199" t="s">
        <v>138</v>
      </c>
      <c r="G261" s="175"/>
      <c r="H261" s="175"/>
      <c r="I261" s="175"/>
      <c r="J261" s="175"/>
      <c r="K261" s="175"/>
    </row>
    <row r="262" spans="1:11" x14ac:dyDescent="0.2">
      <c r="A262" s="175" t="s">
        <v>130</v>
      </c>
      <c r="B262" s="175">
        <v>1</v>
      </c>
      <c r="C262" s="175">
        <v>7.079771E-2</v>
      </c>
      <c r="D262" s="175">
        <v>7.079771E-2</v>
      </c>
      <c r="E262" s="175">
        <v>51.221844599999997</v>
      </c>
      <c r="F262" s="203">
        <v>1.6058999999999999E-6</v>
      </c>
      <c r="G262" s="175"/>
      <c r="H262" s="175"/>
      <c r="I262" s="175"/>
      <c r="J262" s="175"/>
      <c r="K262" s="175"/>
    </row>
    <row r="263" spans="1:11" x14ac:dyDescent="0.2">
      <c r="A263" s="175" t="s">
        <v>131</v>
      </c>
      <c r="B263" s="175">
        <v>17</v>
      </c>
      <c r="C263" s="175">
        <v>2.3497029999999999E-2</v>
      </c>
      <c r="D263" s="175">
        <v>1.38218E-3</v>
      </c>
      <c r="E263" s="175"/>
      <c r="F263" s="175"/>
      <c r="G263" s="175"/>
      <c r="H263" s="175"/>
      <c r="I263" s="175"/>
      <c r="J263" s="175"/>
      <c r="K263" s="175"/>
    </row>
    <row r="264" spans="1:11" ht="16" thickBot="1" x14ac:dyDescent="0.25">
      <c r="A264" s="198" t="s">
        <v>132</v>
      </c>
      <c r="B264" s="198">
        <v>18</v>
      </c>
      <c r="C264" s="198">
        <v>9.4294740000000002E-2</v>
      </c>
      <c r="D264" s="198"/>
      <c r="E264" s="198"/>
      <c r="F264" s="198"/>
      <c r="G264" s="175"/>
      <c r="H264" s="175"/>
      <c r="I264" s="175"/>
      <c r="J264" s="175"/>
      <c r="K264" s="175"/>
    </row>
    <row r="265" spans="1:11" ht="16" thickBot="1" x14ac:dyDescent="0.25">
      <c r="A265" s="175"/>
      <c r="B265" s="175"/>
      <c r="C265" s="175"/>
      <c r="D265" s="175"/>
      <c r="E265" s="175"/>
      <c r="F265" s="175"/>
      <c r="G265" s="175"/>
      <c r="H265" s="175"/>
      <c r="I265" s="175"/>
      <c r="J265" s="175"/>
      <c r="K265" s="175"/>
    </row>
    <row r="266" spans="1:11" x14ac:dyDescent="0.2">
      <c r="A266" s="199"/>
      <c r="B266" s="199" t="s">
        <v>139</v>
      </c>
      <c r="C266" s="199" t="s">
        <v>109</v>
      </c>
      <c r="D266" s="199" t="s">
        <v>140</v>
      </c>
      <c r="E266" s="199" t="s">
        <v>141</v>
      </c>
      <c r="F266" s="199" t="s">
        <v>142</v>
      </c>
      <c r="G266" s="199" t="s">
        <v>143</v>
      </c>
      <c r="H266" s="199" t="s">
        <v>144</v>
      </c>
      <c r="I266" s="199" t="s">
        <v>145</v>
      </c>
      <c r="J266" s="175"/>
      <c r="K266" s="175"/>
    </row>
    <row r="267" spans="1:11" x14ac:dyDescent="0.2">
      <c r="A267" s="175" t="s">
        <v>133</v>
      </c>
      <c r="B267" s="175">
        <v>0.80875675999999996</v>
      </c>
      <c r="C267" s="175">
        <v>8.6271999999999998E-3</v>
      </c>
      <c r="D267" s="175">
        <v>93.744968600000007</v>
      </c>
      <c r="E267" s="200">
        <v>1.6190999999999999E-24</v>
      </c>
      <c r="F267" s="175">
        <v>0.79055494999999998</v>
      </c>
      <c r="G267" s="175">
        <v>0.82695856000000001</v>
      </c>
      <c r="H267" s="175">
        <v>0.79055494999999998</v>
      </c>
      <c r="I267" s="175">
        <v>0.82695856000000001</v>
      </c>
      <c r="J267" s="175"/>
      <c r="K267" s="175"/>
    </row>
    <row r="268" spans="1:11" ht="16" thickBot="1" x14ac:dyDescent="0.25">
      <c r="A268" s="198" t="s">
        <v>150</v>
      </c>
      <c r="B268" s="198">
        <v>-1.6959499999999999E-2</v>
      </c>
      <c r="C268" s="198">
        <v>2.3696500000000001E-3</v>
      </c>
      <c r="D268" s="198">
        <v>-7.1569437999999996</v>
      </c>
      <c r="E268" s="201">
        <v>1.6058999999999999E-6</v>
      </c>
      <c r="F268" s="198">
        <v>-2.1958999999999999E-2</v>
      </c>
      <c r="G268" s="198">
        <v>-1.1959900000000001E-2</v>
      </c>
      <c r="H268" s="198">
        <v>-2.1958999999999999E-2</v>
      </c>
      <c r="I268" s="198">
        <v>-1.1959900000000001E-2</v>
      </c>
      <c r="J268" s="175"/>
      <c r="K268" s="175"/>
    </row>
    <row r="269" spans="1:11" x14ac:dyDescent="0.2">
      <c r="A269" s="175"/>
      <c r="B269" s="175"/>
      <c r="C269" s="175"/>
      <c r="D269" s="175"/>
      <c r="E269" s="175"/>
      <c r="F269" s="175"/>
      <c r="G269" s="175"/>
      <c r="H269" s="175"/>
      <c r="I269" s="175"/>
      <c r="J269" s="175"/>
      <c r="K269" s="175"/>
    </row>
    <row r="270" spans="1:11" x14ac:dyDescent="0.2">
      <c r="A270" s="175"/>
      <c r="B270" s="175"/>
      <c r="C270" s="175"/>
      <c r="D270" s="175"/>
      <c r="E270" s="175"/>
      <c r="F270" s="175"/>
      <c r="G270" s="175"/>
      <c r="H270" s="175"/>
      <c r="I270" s="175"/>
      <c r="J270" s="175"/>
      <c r="K270" s="175"/>
    </row>
    <row r="271" spans="1:11" ht="22" thickBot="1" x14ac:dyDescent="0.3">
      <c r="A271" s="196" t="s">
        <v>95</v>
      </c>
      <c r="B271" s="175"/>
      <c r="C271" s="175"/>
      <c r="D271" s="175"/>
      <c r="E271" s="175"/>
      <c r="F271" s="175"/>
      <c r="G271" s="175"/>
      <c r="H271" s="175"/>
      <c r="I271" s="175"/>
      <c r="J271" s="175"/>
      <c r="K271" s="175"/>
    </row>
    <row r="272" spans="1:11" ht="16" thickBot="1" x14ac:dyDescent="0.25">
      <c r="A272" s="175"/>
      <c r="B272" s="175"/>
      <c r="C272" s="175"/>
      <c r="D272" s="175"/>
      <c r="E272" s="175"/>
      <c r="F272" s="175"/>
      <c r="G272" s="175"/>
      <c r="H272" s="175"/>
      <c r="I272" s="175"/>
      <c r="J272" s="175"/>
      <c r="K272" s="175"/>
    </row>
    <row r="273" spans="1:11" x14ac:dyDescent="0.2">
      <c r="A273" s="197" t="s">
        <v>124</v>
      </c>
      <c r="B273" s="197"/>
      <c r="C273" s="175"/>
      <c r="D273" s="175"/>
      <c r="E273" s="175"/>
      <c r="F273" s="175"/>
      <c r="G273" s="175"/>
      <c r="H273" s="175"/>
      <c r="I273" s="175"/>
      <c r="J273" s="175"/>
      <c r="K273" s="175"/>
    </row>
    <row r="274" spans="1:11" x14ac:dyDescent="0.2">
      <c r="A274" s="175" t="s">
        <v>125</v>
      </c>
      <c r="B274" s="175">
        <v>0.72361843000000003</v>
      </c>
      <c r="C274" s="175"/>
      <c r="D274" s="175"/>
      <c r="E274" s="175"/>
      <c r="F274" s="175"/>
      <c r="G274" s="175"/>
      <c r="H274" s="175"/>
      <c r="I274" s="175"/>
      <c r="J274" s="175"/>
      <c r="K274" s="175"/>
    </row>
    <row r="275" spans="1:11" x14ac:dyDescent="0.2">
      <c r="A275" s="175" t="s">
        <v>126</v>
      </c>
      <c r="B275" s="175">
        <v>0.52362363000000001</v>
      </c>
      <c r="C275" s="175"/>
      <c r="D275" s="175"/>
      <c r="E275" s="175"/>
      <c r="F275" s="175"/>
      <c r="G275" s="175"/>
      <c r="H275" s="175"/>
      <c r="I275" s="175"/>
      <c r="J275" s="175"/>
      <c r="K275" s="175"/>
    </row>
    <row r="276" spans="1:11" x14ac:dyDescent="0.2">
      <c r="A276" s="175" t="s">
        <v>127</v>
      </c>
      <c r="B276" s="175">
        <v>0.49560148999999998</v>
      </c>
      <c r="C276" s="175"/>
      <c r="D276" s="175"/>
      <c r="E276" s="175"/>
      <c r="F276" s="175"/>
      <c r="G276" s="175"/>
      <c r="H276" s="175"/>
      <c r="I276" s="175"/>
      <c r="J276" s="175"/>
      <c r="K276" s="175"/>
    </row>
    <row r="277" spans="1:11" x14ac:dyDescent="0.2">
      <c r="A277" s="175" t="s">
        <v>109</v>
      </c>
      <c r="B277" s="175">
        <v>5.1403699999999997E-2</v>
      </c>
      <c r="C277" s="175"/>
      <c r="D277" s="175"/>
      <c r="E277" s="175"/>
      <c r="F277" s="175"/>
      <c r="G277" s="175"/>
      <c r="H277" s="175"/>
      <c r="I277" s="175"/>
      <c r="J277" s="175"/>
      <c r="K277" s="175"/>
    </row>
    <row r="278" spans="1:11" ht="16" thickBot="1" x14ac:dyDescent="0.25">
      <c r="A278" s="198" t="s">
        <v>128</v>
      </c>
      <c r="B278" s="198">
        <v>19</v>
      </c>
      <c r="C278" s="175"/>
      <c r="D278" s="175"/>
      <c r="E278" s="175"/>
      <c r="F278" s="175"/>
      <c r="G278" s="175"/>
      <c r="H278" s="175"/>
      <c r="I278" s="175"/>
      <c r="J278" s="175"/>
      <c r="K278" s="175"/>
    </row>
    <row r="279" spans="1:11" x14ac:dyDescent="0.2">
      <c r="A279" s="175"/>
      <c r="B279" s="175"/>
      <c r="C279" s="175"/>
      <c r="D279" s="175"/>
      <c r="E279" s="175"/>
      <c r="F279" s="175"/>
      <c r="G279" s="175"/>
      <c r="H279" s="175"/>
      <c r="I279" s="175"/>
      <c r="J279" s="175"/>
      <c r="K279" s="175"/>
    </row>
    <row r="280" spans="1:11" ht="16" thickBot="1" x14ac:dyDescent="0.25">
      <c r="A280" s="175" t="s">
        <v>129</v>
      </c>
      <c r="B280" s="175"/>
      <c r="C280" s="175"/>
      <c r="D280" s="175"/>
      <c r="E280" s="175"/>
      <c r="F280" s="175"/>
      <c r="G280" s="175"/>
      <c r="H280" s="175"/>
      <c r="I280" s="175"/>
      <c r="J280" s="175"/>
      <c r="K280" s="175"/>
    </row>
    <row r="281" spans="1:11" x14ac:dyDescent="0.2">
      <c r="A281" s="199"/>
      <c r="B281" s="199" t="s">
        <v>134</v>
      </c>
      <c r="C281" s="199" t="s">
        <v>135</v>
      </c>
      <c r="D281" s="199" t="s">
        <v>136</v>
      </c>
      <c r="E281" s="199" t="s">
        <v>137</v>
      </c>
      <c r="F281" s="199" t="s">
        <v>138</v>
      </c>
      <c r="G281" s="175"/>
      <c r="H281" s="175"/>
      <c r="I281" s="175"/>
      <c r="J281" s="175"/>
      <c r="K281" s="175"/>
    </row>
    <row r="282" spans="1:11" x14ac:dyDescent="0.2">
      <c r="A282" s="175" t="s">
        <v>130</v>
      </c>
      <c r="B282" s="175">
        <v>1</v>
      </c>
      <c r="C282" s="175">
        <v>4.9374950000000001E-2</v>
      </c>
      <c r="D282" s="175">
        <v>4.9374950000000001E-2</v>
      </c>
      <c r="E282" s="175">
        <v>18.686068800000001</v>
      </c>
      <c r="F282" s="204">
        <v>4.6181999999999999E-4</v>
      </c>
      <c r="G282" s="175"/>
      <c r="H282" s="175"/>
      <c r="I282" s="175"/>
      <c r="J282" s="175"/>
      <c r="K282" s="175"/>
    </row>
    <row r="283" spans="1:11" x14ac:dyDescent="0.2">
      <c r="A283" s="175" t="s">
        <v>131</v>
      </c>
      <c r="B283" s="175">
        <v>17</v>
      </c>
      <c r="C283" s="175">
        <v>4.4919779999999999E-2</v>
      </c>
      <c r="D283" s="175">
        <v>2.64234E-3</v>
      </c>
      <c r="E283" s="175"/>
      <c r="F283" s="175"/>
      <c r="G283" s="175"/>
      <c r="H283" s="175"/>
      <c r="I283" s="175"/>
      <c r="J283" s="175"/>
      <c r="K283" s="175"/>
    </row>
    <row r="284" spans="1:11" ht="16" thickBot="1" x14ac:dyDescent="0.25">
      <c r="A284" s="198" t="s">
        <v>132</v>
      </c>
      <c r="B284" s="198">
        <v>18</v>
      </c>
      <c r="C284" s="198">
        <v>9.4294740000000002E-2</v>
      </c>
      <c r="D284" s="198"/>
      <c r="E284" s="198"/>
      <c r="F284" s="198"/>
      <c r="G284" s="175"/>
      <c r="H284" s="175"/>
      <c r="I284" s="175"/>
      <c r="J284" s="175"/>
      <c r="K284" s="175"/>
    </row>
    <row r="285" spans="1:11" ht="16" thickBot="1" x14ac:dyDescent="0.25">
      <c r="A285" s="175"/>
      <c r="B285" s="175"/>
      <c r="C285" s="175"/>
      <c r="D285" s="175"/>
      <c r="E285" s="175"/>
      <c r="F285" s="175"/>
      <c r="G285" s="175"/>
      <c r="H285" s="175"/>
      <c r="I285" s="175"/>
      <c r="J285" s="175"/>
      <c r="K285" s="175"/>
    </row>
    <row r="286" spans="1:11" x14ac:dyDescent="0.2">
      <c r="A286" s="199"/>
      <c r="B286" s="199" t="s">
        <v>139</v>
      </c>
      <c r="C286" s="199" t="s">
        <v>109</v>
      </c>
      <c r="D286" s="199" t="s">
        <v>140</v>
      </c>
      <c r="E286" s="199" t="s">
        <v>141</v>
      </c>
      <c r="F286" s="199" t="s">
        <v>142</v>
      </c>
      <c r="G286" s="199" t="s">
        <v>143</v>
      </c>
      <c r="H286" s="199" t="s">
        <v>144</v>
      </c>
      <c r="I286" s="199" t="s">
        <v>145</v>
      </c>
      <c r="J286" s="175"/>
      <c r="K286" s="175"/>
    </row>
    <row r="287" spans="1:11" x14ac:dyDescent="0.2">
      <c r="A287" s="175" t="s">
        <v>133</v>
      </c>
      <c r="B287" s="175">
        <v>0.59243372999999999</v>
      </c>
      <c r="C287" s="175">
        <v>4.9326000000000002E-2</v>
      </c>
      <c r="D287" s="175">
        <v>12.010576800000001</v>
      </c>
      <c r="E287" s="200">
        <v>9.9275999999999999E-10</v>
      </c>
      <c r="F287" s="175">
        <v>0.48836497000000001</v>
      </c>
      <c r="G287" s="175">
        <v>0.69650250000000002</v>
      </c>
      <c r="H287" s="175">
        <v>0.48836497000000001</v>
      </c>
      <c r="I287" s="175">
        <v>0.69650250000000002</v>
      </c>
      <c r="J287" s="175"/>
      <c r="K287" s="175"/>
    </row>
    <row r="288" spans="1:11" ht="16" thickBot="1" x14ac:dyDescent="0.25">
      <c r="A288" s="198" t="s">
        <v>95</v>
      </c>
      <c r="B288" s="198">
        <v>0.50064193000000001</v>
      </c>
      <c r="C288" s="198">
        <v>0.11581592</v>
      </c>
      <c r="D288" s="198">
        <v>4.3227385800000002</v>
      </c>
      <c r="E288" s="198">
        <v>4.6181999999999999E-4</v>
      </c>
      <c r="F288" s="198">
        <v>0.25629171000000001</v>
      </c>
      <c r="G288" s="198">
        <v>0.74499216000000001</v>
      </c>
      <c r="H288" s="198">
        <v>0.25629171000000001</v>
      </c>
      <c r="I288" s="198">
        <v>0.74499216000000001</v>
      </c>
      <c r="J288" s="175"/>
      <c r="K288" s="175"/>
    </row>
    <row r="289" spans="1:11" x14ac:dyDescent="0.2">
      <c r="A289" s="175"/>
      <c r="B289" s="175"/>
      <c r="C289" s="175"/>
      <c r="D289" s="175"/>
      <c r="E289" s="175"/>
      <c r="F289" s="175"/>
      <c r="G289" s="175"/>
      <c r="H289" s="175"/>
      <c r="I289" s="175"/>
      <c r="J289" s="175"/>
      <c r="K289" s="175"/>
    </row>
    <row r="290" spans="1:11" x14ac:dyDescent="0.2">
      <c r="A290" s="175"/>
      <c r="B290" s="175"/>
      <c r="C290" s="175"/>
      <c r="D290" s="175"/>
      <c r="E290" s="175"/>
      <c r="F290" s="175"/>
      <c r="G290" s="175"/>
      <c r="H290" s="175"/>
      <c r="I290" s="175"/>
      <c r="J290" s="175"/>
      <c r="K290" s="175"/>
    </row>
    <row r="291" spans="1:11" x14ac:dyDescent="0.2">
      <c r="A291" s="175"/>
      <c r="B291" s="175"/>
      <c r="C291" s="175"/>
      <c r="D291" s="175"/>
      <c r="E291" s="175"/>
      <c r="F291" s="175"/>
      <c r="G291" s="175"/>
      <c r="H291" s="175"/>
      <c r="I291" s="175"/>
      <c r="J291" s="175"/>
      <c r="K291" s="175"/>
    </row>
    <row r="292" spans="1:11" x14ac:dyDescent="0.2">
      <c r="A292" s="175"/>
      <c r="B292" s="175"/>
      <c r="C292" s="175"/>
      <c r="D292" s="175"/>
      <c r="E292" s="175"/>
      <c r="F292" s="175"/>
      <c r="G292" s="175"/>
      <c r="H292" s="175"/>
      <c r="I292" s="175"/>
      <c r="J292" s="175"/>
      <c r="K292" s="175"/>
    </row>
    <row r="293" spans="1:11" x14ac:dyDescent="0.2">
      <c r="A293" s="175"/>
      <c r="B293" s="175"/>
      <c r="C293" s="175"/>
      <c r="D293" s="175"/>
      <c r="E293" s="175"/>
      <c r="F293" s="175"/>
      <c r="G293" s="175"/>
      <c r="H293" s="175"/>
      <c r="I293" s="175"/>
      <c r="J293" s="175"/>
      <c r="K293" s="175"/>
    </row>
    <row r="294" spans="1:11" x14ac:dyDescent="0.2">
      <c r="A294" s="175"/>
      <c r="B294" s="175"/>
      <c r="C294" s="175"/>
      <c r="D294" s="175"/>
      <c r="E294" s="175"/>
      <c r="F294" s="175"/>
      <c r="G294" s="175"/>
      <c r="H294" s="175"/>
      <c r="I294" s="175"/>
      <c r="J294" s="175"/>
      <c r="K294" s="175"/>
    </row>
    <row r="295" spans="1:11" x14ac:dyDescent="0.2">
      <c r="A295" s="175"/>
      <c r="B295" s="175"/>
      <c r="C295" s="175"/>
      <c r="D295" s="175"/>
      <c r="E295" s="175"/>
      <c r="F295" s="175"/>
      <c r="G295" s="175"/>
      <c r="H295" s="175"/>
      <c r="I295" s="175"/>
      <c r="J295" s="175"/>
      <c r="K295" s="175"/>
    </row>
    <row r="296" spans="1:11" x14ac:dyDescent="0.2">
      <c r="A296" s="175"/>
      <c r="B296" s="175"/>
      <c r="C296" s="175"/>
      <c r="D296" s="175"/>
      <c r="E296" s="175"/>
      <c r="F296" s="175"/>
      <c r="G296" s="175"/>
      <c r="H296" s="175"/>
      <c r="I296" s="175"/>
      <c r="J296" s="175"/>
      <c r="K296" s="175"/>
    </row>
    <row r="297" spans="1:11" x14ac:dyDescent="0.2">
      <c r="A297" s="175"/>
      <c r="B297" s="175"/>
      <c r="C297" s="175"/>
      <c r="D297" s="175"/>
      <c r="E297" s="175"/>
      <c r="F297" s="175"/>
      <c r="G297" s="175"/>
      <c r="H297" s="175"/>
      <c r="I297" s="175"/>
      <c r="J297" s="175"/>
      <c r="K297" s="175"/>
    </row>
  </sheetData>
  <sortState xmlns:xlrd2="http://schemas.microsoft.com/office/spreadsheetml/2017/richdata2" ref="A78:C98">
    <sortCondition descending="1" ref="C78:C98"/>
  </sortState>
  <conditionalFormatting sqref="A1:W23">
    <cfRule type="colorScale" priority="26">
      <colorScale>
        <cfvo type="num" val="-1"/>
        <cfvo type="num" val="0"/>
        <cfvo type="num" val="1"/>
        <color rgb="FFFF7128"/>
        <color theme="0"/>
        <color theme="8"/>
      </colorScale>
    </cfRule>
  </conditionalFormatting>
  <conditionalFormatting sqref="E41:E42">
    <cfRule type="colorScale" priority="24">
      <colorScale>
        <cfvo type="num" val="-1"/>
        <cfvo type="num" val="0"/>
        <cfvo type="num" val="1"/>
        <color rgb="FFFF7128"/>
        <color theme="0"/>
        <color theme="8"/>
      </colorScale>
    </cfRule>
  </conditionalFormatting>
  <conditionalFormatting sqref="B51">
    <cfRule type="colorScale" priority="21">
      <colorScale>
        <cfvo type="num" val="-1"/>
        <cfvo type="num" val="0"/>
        <cfvo type="num" val="1"/>
        <color rgb="FFFF7128"/>
        <color theme="0"/>
        <color theme="8"/>
      </colorScale>
    </cfRule>
  </conditionalFormatting>
  <conditionalFormatting sqref="B54:B73">
    <cfRule type="colorScale" priority="17">
      <colorScale>
        <cfvo type="num" val="-1"/>
        <cfvo type="num" val="0"/>
        <cfvo type="num" val="1"/>
        <color rgb="FFFF7128"/>
        <color theme="0"/>
        <color theme="8"/>
      </colorScale>
    </cfRule>
  </conditionalFormatting>
  <conditionalFormatting sqref="A54:A73">
    <cfRule type="colorScale" priority="16">
      <colorScale>
        <cfvo type="num" val="-1"/>
        <cfvo type="num" val="0"/>
        <cfvo type="num" val="1"/>
        <color rgb="FFFF7128"/>
        <color theme="0"/>
        <color theme="8"/>
      </colorScale>
    </cfRule>
  </conditionalFormatting>
  <conditionalFormatting sqref="B74">
    <cfRule type="colorScale" priority="15">
      <colorScale>
        <cfvo type="num" val="-1"/>
        <cfvo type="num" val="0"/>
        <cfvo type="num" val="1"/>
        <color rgb="FFFF7128"/>
        <color theme="0"/>
        <color theme="8"/>
      </colorScale>
    </cfRule>
  </conditionalFormatting>
  <conditionalFormatting sqref="A74">
    <cfRule type="colorScale" priority="14">
      <colorScale>
        <cfvo type="num" val="-1"/>
        <cfvo type="num" val="0"/>
        <cfvo type="num" val="1"/>
        <color rgb="FFFF7128"/>
        <color theme="0"/>
        <color theme="8"/>
      </colorScale>
    </cfRule>
  </conditionalFormatting>
  <conditionalFormatting sqref="B30:B48">
    <cfRule type="colorScale" priority="13">
      <colorScale>
        <cfvo type="num" val="-1"/>
        <cfvo type="num" val="0"/>
        <cfvo type="num" val="1"/>
        <color rgb="FFFF7128"/>
        <color theme="0"/>
        <color theme="8"/>
      </colorScale>
    </cfRule>
  </conditionalFormatting>
  <conditionalFormatting sqref="A30:A48">
    <cfRule type="colorScale" priority="12">
      <colorScale>
        <cfvo type="num" val="-1"/>
        <cfvo type="num" val="0"/>
        <cfvo type="num" val="1"/>
        <color rgb="FFFF7128"/>
        <color theme="0"/>
        <color theme="8"/>
      </colorScale>
    </cfRule>
  </conditionalFormatting>
  <conditionalFormatting sqref="B49:B50">
    <cfRule type="colorScale" priority="11">
      <colorScale>
        <cfvo type="num" val="-1"/>
        <cfvo type="num" val="0"/>
        <cfvo type="num" val="1"/>
        <color rgb="FFFF7128"/>
        <color theme="0"/>
        <color theme="8"/>
      </colorScale>
    </cfRule>
  </conditionalFormatting>
  <conditionalFormatting sqref="A49:A50">
    <cfRule type="colorScale" priority="10">
      <colorScale>
        <cfvo type="num" val="-1"/>
        <cfvo type="num" val="0"/>
        <cfvo type="num" val="1"/>
        <color rgb="FFFF7128"/>
        <color theme="0"/>
        <color theme="8"/>
      </colorScale>
    </cfRule>
  </conditionalFormatting>
  <conditionalFormatting sqref="B78:B99">
    <cfRule type="colorScale" priority="9">
      <colorScale>
        <cfvo type="num" val="-1"/>
        <cfvo type="num" val="0"/>
        <cfvo type="num" val="1"/>
        <color rgb="FFFF7128"/>
        <color theme="0"/>
        <color theme="8"/>
      </colorScale>
    </cfRule>
  </conditionalFormatting>
  <conditionalFormatting sqref="A78:A98">
    <cfRule type="colorScale" priority="8">
      <colorScale>
        <cfvo type="num" val="-1"/>
        <cfvo type="num" val="0"/>
        <cfvo type="num" val="1"/>
        <color rgb="FFFF7128"/>
        <color theme="0"/>
        <color theme="8"/>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0E62-5248-5B41-82DB-946A33DA3C80}">
  <dimension ref="B2:D9"/>
  <sheetViews>
    <sheetView showGridLines="0" workbookViewId="0">
      <selection activeCell="I18" sqref="I18"/>
    </sheetView>
  </sheetViews>
  <sheetFormatPr baseColWidth="10" defaultRowHeight="15" x14ac:dyDescent="0.2"/>
  <cols>
    <col min="2" max="2" width="3.33203125" customWidth="1"/>
    <col min="3" max="3" width="12.1640625" bestFit="1" customWidth="1"/>
    <col min="4" max="4" width="27.1640625" bestFit="1" customWidth="1"/>
  </cols>
  <sheetData>
    <row r="2" spans="2:4" x14ac:dyDescent="0.2">
      <c r="B2" s="184" t="s">
        <v>158</v>
      </c>
    </row>
    <row r="4" spans="2:4" x14ac:dyDescent="0.2">
      <c r="C4" s="185" t="s">
        <v>154</v>
      </c>
      <c r="D4" t="s">
        <v>159</v>
      </c>
    </row>
    <row r="5" spans="2:4" x14ac:dyDescent="0.2">
      <c r="C5" s="181" t="s">
        <v>72</v>
      </c>
      <c r="D5" s="182">
        <v>16.399999999999999</v>
      </c>
    </row>
    <row r="6" spans="2:4" x14ac:dyDescent="0.2">
      <c r="C6" s="181" t="s">
        <v>71</v>
      </c>
      <c r="D6" s="182">
        <v>0</v>
      </c>
    </row>
    <row r="7" spans="2:4" x14ac:dyDescent="0.2">
      <c r="C7" s="181" t="s">
        <v>73</v>
      </c>
      <c r="D7" s="182">
        <v>-2.3999999999999995</v>
      </c>
    </row>
    <row r="8" spans="2:4" x14ac:dyDescent="0.2">
      <c r="C8" s="181" t="s">
        <v>74</v>
      </c>
      <c r="D8" s="182">
        <v>-3.5999999999999992</v>
      </c>
    </row>
    <row r="9" spans="2:4" x14ac:dyDescent="0.2">
      <c r="C9" s="181" t="s">
        <v>155</v>
      </c>
      <c r="D9" s="182">
        <v>10.4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A2A12-608D-314F-8648-310AEE9ABC78}">
  <dimension ref="B2:D9"/>
  <sheetViews>
    <sheetView showGridLines="0" workbookViewId="0">
      <selection activeCell="E25" sqref="E25"/>
    </sheetView>
  </sheetViews>
  <sheetFormatPr baseColWidth="10" defaultRowHeight="15" x14ac:dyDescent="0.2"/>
  <cols>
    <col min="2" max="2" width="3.33203125" customWidth="1"/>
    <col min="3" max="3" width="12.1640625" bestFit="1" customWidth="1"/>
    <col min="4" max="4" width="37.1640625" bestFit="1" customWidth="1"/>
  </cols>
  <sheetData>
    <row r="2" spans="2:4" x14ac:dyDescent="0.2">
      <c r="B2" s="184" t="s">
        <v>160</v>
      </c>
    </row>
    <row r="4" spans="2:4" x14ac:dyDescent="0.2">
      <c r="C4" s="185" t="s">
        <v>154</v>
      </c>
      <c r="D4" t="s">
        <v>161</v>
      </c>
    </row>
    <row r="5" spans="2:4" x14ac:dyDescent="0.2">
      <c r="C5" s="181" t="s">
        <v>72</v>
      </c>
      <c r="D5" s="183">
        <v>22.581939799331135</v>
      </c>
    </row>
    <row r="6" spans="2:4" x14ac:dyDescent="0.2">
      <c r="C6" s="181" t="s">
        <v>74</v>
      </c>
      <c r="D6" s="183">
        <v>22.153846153846199</v>
      </c>
    </row>
    <row r="7" spans="2:4" x14ac:dyDescent="0.2">
      <c r="C7" s="181" t="s">
        <v>71</v>
      </c>
      <c r="D7" s="183">
        <v>21.769407211360601</v>
      </c>
    </row>
    <row r="8" spans="2:4" x14ac:dyDescent="0.2">
      <c r="C8" s="181" t="s">
        <v>73</v>
      </c>
      <c r="D8" s="183">
        <v>21.370962178775763</v>
      </c>
    </row>
    <row r="9" spans="2:4" x14ac:dyDescent="0.2">
      <c r="C9" s="181" t="s">
        <v>155</v>
      </c>
      <c r="D9" s="183">
        <v>22.002077007931195</v>
      </c>
    </row>
  </sheetData>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21A5-91B2-4667-8F43-8BFA3FDFA3FA}">
  <dimension ref="A3:B14"/>
  <sheetViews>
    <sheetView workbookViewId="0">
      <selection activeCell="M7" sqref="M7"/>
    </sheetView>
  </sheetViews>
  <sheetFormatPr baseColWidth="10" defaultColWidth="9.1640625" defaultRowHeight="15" x14ac:dyDescent="0.2"/>
  <cols>
    <col min="1" max="1" width="9.1640625" style="4"/>
    <col min="2" max="2" width="112.6640625" style="4" customWidth="1"/>
    <col min="3" max="16384" width="9.1640625" style="4"/>
  </cols>
  <sheetData>
    <row r="3" spans="1:2" ht="24" x14ac:dyDescent="0.3">
      <c r="B3" s="5" t="s">
        <v>4</v>
      </c>
    </row>
    <row r="6" spans="1:2" ht="24" x14ac:dyDescent="0.3">
      <c r="A6" s="6" t="s">
        <v>5</v>
      </c>
      <c r="B6" s="7" t="s">
        <v>6</v>
      </c>
    </row>
    <row r="7" spans="1:2" ht="81" x14ac:dyDescent="0.3">
      <c r="B7" s="8" t="s">
        <v>35</v>
      </c>
    </row>
    <row r="9" spans="1:2" ht="24" x14ac:dyDescent="0.3">
      <c r="A9" s="6" t="s">
        <v>7</v>
      </c>
      <c r="B9" s="7" t="s">
        <v>8</v>
      </c>
    </row>
    <row r="10" spans="1:2" ht="104.25" customHeight="1" x14ac:dyDescent="0.3">
      <c r="B10" s="8" t="s">
        <v>36</v>
      </c>
    </row>
    <row r="12" spans="1:2" ht="35.25" customHeight="1" x14ac:dyDescent="0.3">
      <c r="A12" s="6" t="s">
        <v>9</v>
      </c>
      <c r="B12" s="7" t="s">
        <v>10</v>
      </c>
    </row>
    <row r="13" spans="1:2" ht="78" customHeight="1" x14ac:dyDescent="0.3">
      <c r="B13" s="8" t="s">
        <v>11</v>
      </c>
    </row>
    <row r="14" spans="1:2" ht="19.5" customHeight="1"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8BAC-71F9-4C57-A5EA-79F3B34FB26E}">
  <dimension ref="A1:E27"/>
  <sheetViews>
    <sheetView workbookViewId="0">
      <selection activeCell="T34" sqref="T34"/>
    </sheetView>
  </sheetViews>
  <sheetFormatPr baseColWidth="10" defaultColWidth="9.1640625" defaultRowHeight="15" x14ac:dyDescent="0.2"/>
  <cols>
    <col min="1" max="1" width="24.6640625" style="11" customWidth="1"/>
    <col min="2" max="2" width="2" style="4" customWidth="1"/>
    <col min="3" max="4" width="15.1640625" style="4" customWidth="1"/>
    <col min="5" max="5" width="15.83203125" style="4" customWidth="1"/>
    <col min="6" max="16384" width="9.1640625" style="4"/>
  </cols>
  <sheetData>
    <row r="1" spans="1:5" ht="19" x14ac:dyDescent="0.25">
      <c r="A1" s="9" t="s">
        <v>12</v>
      </c>
    </row>
    <row r="2" spans="1:5" ht="19" x14ac:dyDescent="0.25">
      <c r="A2" s="9" t="s">
        <v>93</v>
      </c>
    </row>
    <row r="3" spans="1:5" ht="8.25" customHeight="1" x14ac:dyDescent="0.25">
      <c r="A3" s="9"/>
    </row>
    <row r="4" spans="1:5" ht="19.5" customHeight="1" x14ac:dyDescent="0.25">
      <c r="A4" s="10" t="s">
        <v>34</v>
      </c>
    </row>
    <row r="5" spans="1:5" ht="4.5" customHeight="1" x14ac:dyDescent="0.2">
      <c r="C5" s="12"/>
    </row>
    <row r="6" spans="1:5" ht="50.25" customHeight="1" x14ac:dyDescent="0.2">
      <c r="C6" s="13" t="s">
        <v>13</v>
      </c>
      <c r="D6" s="13" t="s">
        <v>14</v>
      </c>
      <c r="E6" s="14" t="s">
        <v>15</v>
      </c>
    </row>
    <row r="7" spans="1:5" ht="18" customHeight="1" x14ac:dyDescent="0.25">
      <c r="A7" s="29" t="s">
        <v>16</v>
      </c>
      <c r="C7" s="15">
        <v>0.9</v>
      </c>
      <c r="D7" s="15">
        <v>0.85</v>
      </c>
      <c r="E7" s="15">
        <v>0.8</v>
      </c>
    </row>
    <row r="8" spans="1:5" s="17" customFormat="1" ht="9" customHeight="1" x14ac:dyDescent="0.25">
      <c r="A8" s="16"/>
      <c r="C8" s="18"/>
      <c r="D8" s="18"/>
      <c r="E8" s="18"/>
    </row>
    <row r="9" spans="1:5" s="17" customFormat="1" ht="15" customHeight="1" x14ac:dyDescent="0.2">
      <c r="A9" s="30" t="s">
        <v>17</v>
      </c>
      <c r="C9" s="19"/>
      <c r="D9" s="19"/>
      <c r="E9" s="19"/>
    </row>
    <row r="10" spans="1:5" ht="16" x14ac:dyDescent="0.2">
      <c r="A10" s="21" t="s">
        <v>18</v>
      </c>
      <c r="C10" s="70">
        <v>0.9</v>
      </c>
      <c r="D10" s="70">
        <v>0.83</v>
      </c>
      <c r="E10" s="70">
        <v>0.81</v>
      </c>
    </row>
    <row r="11" spans="1:5" ht="16" x14ac:dyDescent="0.2">
      <c r="A11" s="20" t="s">
        <v>19</v>
      </c>
      <c r="C11" s="71">
        <v>0.88</v>
      </c>
      <c r="D11" s="71">
        <v>0.83</v>
      </c>
      <c r="E11" s="71">
        <v>0.75</v>
      </c>
    </row>
    <row r="12" spans="1:5" ht="16" x14ac:dyDescent="0.2">
      <c r="A12" s="20" t="s">
        <v>20</v>
      </c>
      <c r="C12" s="71">
        <v>0.85</v>
      </c>
      <c r="D12" s="71">
        <v>0.81</v>
      </c>
      <c r="E12" s="71">
        <v>0.72</v>
      </c>
    </row>
    <row r="13" spans="1:5" ht="16" x14ac:dyDescent="0.2">
      <c r="A13" s="20" t="s">
        <v>21</v>
      </c>
      <c r="C13" s="71">
        <v>0.87</v>
      </c>
      <c r="D13" s="71">
        <v>0.76</v>
      </c>
      <c r="E13" s="71">
        <v>0.79</v>
      </c>
    </row>
    <row r="14" spans="1:5" ht="16" x14ac:dyDescent="0.2">
      <c r="A14" s="20" t="s">
        <v>22</v>
      </c>
      <c r="C14" s="71">
        <v>0.96</v>
      </c>
      <c r="D14" s="71">
        <v>0.87</v>
      </c>
      <c r="E14" s="71">
        <v>0.84</v>
      </c>
    </row>
    <row r="15" spans="1:5" ht="16" x14ac:dyDescent="0.2">
      <c r="A15" s="20" t="s">
        <v>23</v>
      </c>
      <c r="C15" s="71">
        <v>0.88</v>
      </c>
      <c r="D15" s="71">
        <v>0.79</v>
      </c>
      <c r="E15" s="71">
        <v>0.8</v>
      </c>
    </row>
    <row r="16" spans="1:5" ht="16" x14ac:dyDescent="0.2">
      <c r="A16" s="20" t="s">
        <v>24</v>
      </c>
      <c r="C16" s="71">
        <v>0.95</v>
      </c>
      <c r="D16" s="71">
        <v>0.83</v>
      </c>
      <c r="E16" s="71">
        <v>0.85</v>
      </c>
    </row>
    <row r="17" spans="1:5" ht="16" x14ac:dyDescent="0.2">
      <c r="A17" s="20" t="s">
        <v>25</v>
      </c>
      <c r="C17" s="71">
        <v>0.89</v>
      </c>
      <c r="D17" s="71">
        <v>0.81</v>
      </c>
      <c r="E17" s="71">
        <v>0.76</v>
      </c>
    </row>
    <row r="18" spans="1:5" ht="16" x14ac:dyDescent="0.2">
      <c r="A18" s="20" t="s">
        <v>26</v>
      </c>
      <c r="C18" s="71">
        <v>0.84</v>
      </c>
      <c r="D18" s="71">
        <v>0.76</v>
      </c>
      <c r="E18" s="71">
        <v>0.74</v>
      </c>
    </row>
    <row r="19" spans="1:5" ht="16" x14ac:dyDescent="0.2">
      <c r="A19" s="20" t="s">
        <v>27</v>
      </c>
      <c r="C19" s="71">
        <v>0.96</v>
      </c>
      <c r="D19" s="71">
        <v>0.84</v>
      </c>
      <c r="E19" s="71">
        <v>0.84</v>
      </c>
    </row>
    <row r="20" spans="1:5" ht="16" x14ac:dyDescent="0.2">
      <c r="A20" s="20" t="s">
        <v>28</v>
      </c>
      <c r="C20" s="71">
        <v>0.93</v>
      </c>
      <c r="D20" s="71">
        <v>0.77</v>
      </c>
      <c r="E20" s="71">
        <v>0.82</v>
      </c>
    </row>
    <row r="21" spans="1:5" ht="16" x14ac:dyDescent="0.2">
      <c r="A21" s="20" t="s">
        <v>29</v>
      </c>
      <c r="C21" s="71">
        <v>0.84</v>
      </c>
      <c r="D21" s="71">
        <v>0.79</v>
      </c>
      <c r="E21" s="71">
        <v>0.79</v>
      </c>
    </row>
    <row r="22" spans="1:5" ht="16" x14ac:dyDescent="0.2">
      <c r="A22" s="20" t="s">
        <v>30</v>
      </c>
      <c r="C22" s="71">
        <v>0.95</v>
      </c>
      <c r="D22" s="71">
        <v>0.85</v>
      </c>
      <c r="E22" s="71">
        <v>0.87</v>
      </c>
    </row>
    <row r="23" spans="1:5" ht="16" x14ac:dyDescent="0.2">
      <c r="A23" s="20" t="s">
        <v>31</v>
      </c>
      <c r="C23" s="71">
        <v>0.87</v>
      </c>
      <c r="D23" s="71">
        <v>0.84</v>
      </c>
      <c r="E23" s="71">
        <v>0.78</v>
      </c>
    </row>
    <row r="24" spans="1:5" ht="16" x14ac:dyDescent="0.2">
      <c r="A24" s="20" t="s">
        <v>32</v>
      </c>
      <c r="C24" s="71">
        <v>0.87</v>
      </c>
      <c r="D24" s="71">
        <v>0.85</v>
      </c>
      <c r="E24" s="71">
        <v>0.76</v>
      </c>
    </row>
    <row r="25" spans="1:5" ht="16" x14ac:dyDescent="0.2">
      <c r="A25" s="22" t="s">
        <v>33</v>
      </c>
      <c r="C25" s="71">
        <v>0.9</v>
      </c>
      <c r="D25" s="71">
        <v>0.81</v>
      </c>
      <c r="E25" s="71">
        <v>0.8</v>
      </c>
    </row>
    <row r="27" spans="1:5" x14ac:dyDescent="0.2">
      <c r="C27" s="23"/>
    </row>
  </sheetData>
  <pageMargins left="0.7" right="0.7" top="0.75" bottom="0.75" header="0.3" footer="0.3"/>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C68B-B63A-2E40-BC1A-53B6AAFBDA67}">
  <dimension ref="A1:P103"/>
  <sheetViews>
    <sheetView topLeftCell="A18" zoomScale="144" workbookViewId="0">
      <selection activeCell="E29" sqref="E29"/>
    </sheetView>
  </sheetViews>
  <sheetFormatPr baseColWidth="10" defaultColWidth="9.1640625" defaultRowHeight="15" x14ac:dyDescent="0.2"/>
  <cols>
    <col min="1" max="1" width="24.6640625" style="94" customWidth="1"/>
    <col min="2" max="3" width="15.1640625" style="102" customWidth="1"/>
    <col min="4" max="5" width="15.83203125" style="102" customWidth="1"/>
    <col min="6" max="10" width="9.1640625" style="102"/>
    <col min="11" max="11" width="19.83203125" style="102" customWidth="1"/>
    <col min="12" max="16384" width="9.1640625" style="102"/>
  </cols>
  <sheetData>
    <row r="1" spans="1:11" ht="19" x14ac:dyDescent="0.25">
      <c r="A1" s="101" t="s">
        <v>12</v>
      </c>
    </row>
    <row r="2" spans="1:11" ht="19" x14ac:dyDescent="0.25">
      <c r="A2" s="101" t="s">
        <v>93</v>
      </c>
    </row>
    <row r="3" spans="1:11" ht="8.25" customHeight="1" x14ac:dyDescent="0.25">
      <c r="A3" s="101"/>
    </row>
    <row r="4" spans="1:11" ht="19.5" customHeight="1" x14ac:dyDescent="0.25">
      <c r="A4" s="103" t="s">
        <v>34</v>
      </c>
    </row>
    <row r="5" spans="1:11" ht="4.5" customHeight="1" x14ac:dyDescent="0.2">
      <c r="B5" s="104"/>
    </row>
    <row r="6" spans="1:11" ht="50.25" customHeight="1" x14ac:dyDescent="0.2">
      <c r="B6" s="105" t="s">
        <v>13</v>
      </c>
      <c r="D6" s="105"/>
      <c r="E6" s="105"/>
      <c r="G6" s="105"/>
    </row>
    <row r="7" spans="1:11" ht="18" customHeight="1" x14ac:dyDescent="0.25">
      <c r="A7" s="106" t="s">
        <v>16</v>
      </c>
      <c r="B7" s="107">
        <v>0.9</v>
      </c>
      <c r="D7" s="107"/>
      <c r="E7" s="107"/>
      <c r="G7" s="107"/>
    </row>
    <row r="8" spans="1:11" ht="16" x14ac:dyDescent="0.2">
      <c r="A8" s="108" t="s">
        <v>17</v>
      </c>
      <c r="B8" s="109" t="s">
        <v>13</v>
      </c>
      <c r="C8" s="102" t="s">
        <v>162</v>
      </c>
      <c r="D8" s="109"/>
      <c r="E8" s="109"/>
      <c r="F8" s="109"/>
      <c r="G8" s="109"/>
    </row>
    <row r="9" spans="1:11" ht="16" x14ac:dyDescent="0.2">
      <c r="A9" s="104" t="s">
        <v>18</v>
      </c>
      <c r="B9" s="99">
        <v>0.9</v>
      </c>
      <c r="C9" s="102">
        <v>0.9</v>
      </c>
      <c r="D9" s="99"/>
      <c r="E9" s="99"/>
      <c r="F9" s="99"/>
      <c r="G9" s="99"/>
    </row>
    <row r="10" spans="1:11" ht="16" x14ac:dyDescent="0.2">
      <c r="A10" s="102" t="s">
        <v>19</v>
      </c>
      <c r="B10" s="99">
        <v>0.88</v>
      </c>
      <c r="C10" s="102">
        <v>0.9</v>
      </c>
      <c r="D10" s="99"/>
      <c r="E10" s="99"/>
      <c r="F10" s="99"/>
      <c r="G10" s="99"/>
    </row>
    <row r="11" spans="1:11" ht="16" x14ac:dyDescent="0.2">
      <c r="A11" s="102" t="s">
        <v>20</v>
      </c>
      <c r="B11" s="99">
        <v>0.85</v>
      </c>
      <c r="C11" s="102">
        <v>0.9</v>
      </c>
      <c r="D11" s="99"/>
      <c r="E11" s="99"/>
      <c r="F11" s="99"/>
      <c r="G11" s="99"/>
    </row>
    <row r="12" spans="1:11" ht="16" x14ac:dyDescent="0.2">
      <c r="A12" s="102" t="s">
        <v>21</v>
      </c>
      <c r="B12" s="99">
        <v>0.87</v>
      </c>
      <c r="C12" s="102">
        <v>0.9</v>
      </c>
      <c r="D12" s="99"/>
      <c r="E12" s="99"/>
      <c r="F12" s="99"/>
      <c r="G12" s="99"/>
    </row>
    <row r="13" spans="1:11" ht="16" x14ac:dyDescent="0.2">
      <c r="A13" s="189" t="s">
        <v>22</v>
      </c>
      <c r="B13" s="190">
        <v>0.96</v>
      </c>
      <c r="C13" s="189">
        <v>0.9</v>
      </c>
      <c r="D13" s="99"/>
      <c r="E13" s="99"/>
      <c r="F13" s="99"/>
      <c r="G13" s="99"/>
    </row>
    <row r="14" spans="1:11" ht="16" x14ac:dyDescent="0.2">
      <c r="A14" s="102" t="s">
        <v>23</v>
      </c>
      <c r="B14" s="99">
        <v>0.88</v>
      </c>
      <c r="C14" s="102">
        <v>0.9</v>
      </c>
      <c r="D14" s="99"/>
      <c r="E14" s="99"/>
      <c r="F14" s="99"/>
      <c r="G14" s="99"/>
    </row>
    <row r="15" spans="1:11" ht="16" x14ac:dyDescent="0.2">
      <c r="A15" s="189" t="s">
        <v>24</v>
      </c>
      <c r="B15" s="190">
        <v>0.95</v>
      </c>
      <c r="C15" s="189">
        <v>0.9</v>
      </c>
      <c r="D15" s="99"/>
      <c r="E15" s="99"/>
      <c r="F15" s="99"/>
      <c r="G15" s="99"/>
    </row>
    <row r="16" spans="1:11" ht="17" thickBot="1" x14ac:dyDescent="0.25">
      <c r="A16" s="102" t="s">
        <v>25</v>
      </c>
      <c r="B16" s="99">
        <v>0.89</v>
      </c>
      <c r="C16" s="102">
        <v>0.9</v>
      </c>
      <c r="D16" s="99"/>
      <c r="E16" s="99"/>
      <c r="F16" s="99"/>
      <c r="G16" s="99"/>
      <c r="K16" s="102" t="s">
        <v>121</v>
      </c>
    </row>
    <row r="17" spans="1:16" ht="16" x14ac:dyDescent="0.2">
      <c r="A17" s="102" t="s">
        <v>26</v>
      </c>
      <c r="B17" s="99">
        <v>0.84</v>
      </c>
      <c r="C17" s="102">
        <v>0.9</v>
      </c>
      <c r="D17" s="99"/>
      <c r="E17" s="99"/>
      <c r="F17" s="99"/>
      <c r="G17" s="99"/>
      <c r="K17" s="96"/>
      <c r="L17" s="96" t="s">
        <v>13</v>
      </c>
      <c r="M17" s="96" t="s">
        <v>14</v>
      </c>
      <c r="N17" s="96" t="s">
        <v>15</v>
      </c>
    </row>
    <row r="18" spans="1:16" ht="16" x14ac:dyDescent="0.2">
      <c r="A18" s="189" t="s">
        <v>27</v>
      </c>
      <c r="B18" s="190">
        <v>0.96</v>
      </c>
      <c r="C18" s="189">
        <v>0.9</v>
      </c>
      <c r="D18" s="99"/>
      <c r="E18" s="99"/>
      <c r="F18" s="99"/>
      <c r="G18" s="99"/>
      <c r="K18" s="94" t="s">
        <v>13</v>
      </c>
      <c r="L18" s="94">
        <v>1</v>
      </c>
      <c r="M18" s="94"/>
      <c r="N18" s="94"/>
    </row>
    <row r="19" spans="1:16" ht="16" x14ac:dyDescent="0.2">
      <c r="A19" s="102" t="s">
        <v>28</v>
      </c>
      <c r="B19" s="99">
        <v>0.93</v>
      </c>
      <c r="C19" s="102">
        <v>0.9</v>
      </c>
      <c r="D19" s="99"/>
      <c r="E19" s="99"/>
      <c r="F19" s="99"/>
      <c r="G19" s="99"/>
      <c r="K19" s="94" t="s">
        <v>14</v>
      </c>
      <c r="L19" s="94">
        <v>0.53085538666232079</v>
      </c>
      <c r="M19" s="94">
        <v>1</v>
      </c>
      <c r="N19" s="94"/>
    </row>
    <row r="20" spans="1:16" ht="17" thickBot="1" x14ac:dyDescent="0.25">
      <c r="A20" s="102" t="s">
        <v>29</v>
      </c>
      <c r="B20" s="99">
        <v>0.84</v>
      </c>
      <c r="C20" s="102">
        <v>0.9</v>
      </c>
      <c r="D20" s="99"/>
      <c r="E20" s="99"/>
      <c r="F20" s="99"/>
      <c r="G20" s="99"/>
      <c r="K20" s="95" t="s">
        <v>15</v>
      </c>
      <c r="L20" s="95">
        <v>0.8575659724573057</v>
      </c>
      <c r="M20" s="95">
        <v>0.36325799234983525</v>
      </c>
      <c r="N20" s="95">
        <v>1</v>
      </c>
    </row>
    <row r="21" spans="1:16" ht="16" x14ac:dyDescent="0.2">
      <c r="A21" s="189" t="s">
        <v>30</v>
      </c>
      <c r="B21" s="190">
        <v>0.95</v>
      </c>
      <c r="C21" s="189">
        <v>0.9</v>
      </c>
      <c r="D21" s="99"/>
      <c r="E21" s="99"/>
      <c r="F21" s="99"/>
      <c r="G21" s="99"/>
    </row>
    <row r="22" spans="1:16" ht="16" x14ac:dyDescent="0.2">
      <c r="A22" s="102" t="s">
        <v>31</v>
      </c>
      <c r="B22" s="99">
        <v>0.87</v>
      </c>
      <c r="C22" s="102">
        <v>0.9</v>
      </c>
      <c r="D22" s="99"/>
      <c r="E22" s="99"/>
      <c r="F22" s="99"/>
      <c r="G22" s="99"/>
      <c r="K22" s="102" t="s">
        <v>122</v>
      </c>
    </row>
    <row r="23" spans="1:16" ht="16" x14ac:dyDescent="0.2">
      <c r="A23" s="102" t="s">
        <v>32</v>
      </c>
      <c r="B23" s="99">
        <v>0.87</v>
      </c>
      <c r="C23" s="102">
        <v>0.9</v>
      </c>
      <c r="D23" s="99"/>
      <c r="E23" s="99"/>
      <c r="F23" s="99"/>
      <c r="G23" s="99"/>
      <c r="K23" s="102" t="s">
        <v>123</v>
      </c>
      <c r="L23" s="102" t="e">
        <f>TTEST(B9:B23,D9:D23,2,2)</f>
        <v>#DIV/0!</v>
      </c>
    </row>
    <row r="24" spans="1:16" x14ac:dyDescent="0.2">
      <c r="A24" s="102"/>
    </row>
    <row r="25" spans="1:16" ht="16" thickBot="1" x14ac:dyDescent="0.25"/>
    <row r="26" spans="1:16" x14ac:dyDescent="0.2">
      <c r="K26" s="96" t="s">
        <v>13</v>
      </c>
      <c r="L26" s="96"/>
      <c r="M26" s="96" t="s">
        <v>14</v>
      </c>
      <c r="N26" s="96"/>
      <c r="O26" s="96" t="s">
        <v>15</v>
      </c>
      <c r="P26" s="96"/>
    </row>
    <row r="27" spans="1:16" x14ac:dyDescent="0.2">
      <c r="K27" s="94"/>
      <c r="L27" s="94"/>
      <c r="M27" s="94"/>
      <c r="N27" s="94"/>
      <c r="O27" s="94"/>
      <c r="P27" s="94"/>
    </row>
    <row r="28" spans="1:16" ht="16" x14ac:dyDescent="0.2">
      <c r="A28" s="100" t="s">
        <v>33</v>
      </c>
      <c r="B28" s="99">
        <v>0.9</v>
      </c>
      <c r="C28" s="99">
        <v>0.81</v>
      </c>
      <c r="D28" s="99">
        <v>0.8</v>
      </c>
      <c r="E28" s="99"/>
      <c r="K28" s="94" t="s">
        <v>108</v>
      </c>
      <c r="L28" s="94">
        <v>0.8959999999999998</v>
      </c>
      <c r="M28" s="94" t="s">
        <v>108</v>
      </c>
      <c r="N28" s="94">
        <v>0.81533333333333313</v>
      </c>
      <c r="O28" s="94" t="s">
        <v>108</v>
      </c>
      <c r="P28" s="94">
        <v>0.79466666666666641</v>
      </c>
    </row>
    <row r="29" spans="1:16" x14ac:dyDescent="0.2">
      <c r="K29" s="94" t="s">
        <v>109</v>
      </c>
      <c r="L29" s="94">
        <v>1.1161157134071203E-2</v>
      </c>
      <c r="M29" s="94" t="s">
        <v>109</v>
      </c>
      <c r="N29" s="94">
        <v>8.9371704623452137E-3</v>
      </c>
      <c r="O29" s="94" t="s">
        <v>109</v>
      </c>
      <c r="P29" s="94">
        <v>1.1333333333333332E-2</v>
      </c>
    </row>
    <row r="30" spans="1:16" x14ac:dyDescent="0.2">
      <c r="K30" s="94" t="s">
        <v>110</v>
      </c>
      <c r="L30" s="94">
        <v>0.88</v>
      </c>
      <c r="M30" s="94" t="s">
        <v>110</v>
      </c>
      <c r="N30" s="94">
        <v>0.83</v>
      </c>
      <c r="O30" s="94" t="s">
        <v>110</v>
      </c>
      <c r="P30" s="94">
        <v>0.79</v>
      </c>
    </row>
    <row r="31" spans="1:16" x14ac:dyDescent="0.2">
      <c r="K31" s="94" t="s">
        <v>111</v>
      </c>
      <c r="L31" s="94">
        <v>0.87</v>
      </c>
      <c r="M31" s="94" t="s">
        <v>111</v>
      </c>
      <c r="N31" s="94">
        <v>0.83</v>
      </c>
      <c r="O31" s="94" t="s">
        <v>111</v>
      </c>
      <c r="P31" s="94">
        <v>0.79</v>
      </c>
    </row>
    <row r="32" spans="1:16" x14ac:dyDescent="0.2">
      <c r="K32" s="94" t="s">
        <v>112</v>
      </c>
      <c r="L32" s="94">
        <v>4.3226975704661871E-2</v>
      </c>
      <c r="M32" s="94" t="s">
        <v>112</v>
      </c>
      <c r="N32" s="94">
        <v>3.4613512362879857E-2</v>
      </c>
      <c r="O32" s="94" t="s">
        <v>112</v>
      </c>
      <c r="P32" s="94">
        <v>4.3893811257017391E-2</v>
      </c>
    </row>
    <row r="33" spans="11:16" x14ac:dyDescent="0.2">
      <c r="K33" s="94" t="s">
        <v>113</v>
      </c>
      <c r="L33" s="94">
        <v>1.8685714285714278E-3</v>
      </c>
      <c r="M33" s="94" t="s">
        <v>113</v>
      </c>
      <c r="N33" s="94">
        <v>1.1980952380952366E-3</v>
      </c>
      <c r="O33" s="94" t="s">
        <v>113</v>
      </c>
      <c r="P33" s="94">
        <v>1.9266666666666664E-3</v>
      </c>
    </row>
    <row r="34" spans="11:16" x14ac:dyDescent="0.2">
      <c r="K34" s="94" t="s">
        <v>114</v>
      </c>
      <c r="L34" s="94">
        <v>-1.3285918693712553</v>
      </c>
      <c r="M34" s="94" t="s">
        <v>114</v>
      </c>
      <c r="N34" s="94">
        <v>-0.97523434706639422</v>
      </c>
      <c r="O34" s="94" t="s">
        <v>114</v>
      </c>
      <c r="P34" s="94">
        <v>-0.88508831956587386</v>
      </c>
    </row>
    <row r="35" spans="11:16" x14ac:dyDescent="0.2">
      <c r="K35" s="94" t="s">
        <v>115</v>
      </c>
      <c r="L35" s="94">
        <v>0.37639203479899624</v>
      </c>
      <c r="M35" s="94" t="s">
        <v>115</v>
      </c>
      <c r="N35" s="94">
        <v>-0.35504481726274456</v>
      </c>
      <c r="O35" s="94" t="s">
        <v>115</v>
      </c>
      <c r="P35" s="94">
        <v>4.6631764913099158E-2</v>
      </c>
    </row>
    <row r="36" spans="11:16" x14ac:dyDescent="0.2">
      <c r="K36" s="94" t="s">
        <v>116</v>
      </c>
      <c r="L36" s="94">
        <v>0.12</v>
      </c>
      <c r="M36" s="94" t="s">
        <v>116</v>
      </c>
      <c r="N36" s="94">
        <v>0.10999999999999999</v>
      </c>
      <c r="O36" s="94" t="s">
        <v>116</v>
      </c>
      <c r="P36" s="94">
        <v>0.15000000000000002</v>
      </c>
    </row>
    <row r="37" spans="11:16" x14ac:dyDescent="0.2">
      <c r="K37" s="94" t="s">
        <v>117</v>
      </c>
      <c r="L37" s="94">
        <v>0.84</v>
      </c>
      <c r="M37" s="94" t="s">
        <v>117</v>
      </c>
      <c r="N37" s="94">
        <v>0.76</v>
      </c>
      <c r="O37" s="94" t="s">
        <v>117</v>
      </c>
      <c r="P37" s="94">
        <v>0.72</v>
      </c>
    </row>
    <row r="38" spans="11:16" x14ac:dyDescent="0.2">
      <c r="K38" s="94" t="s">
        <v>118</v>
      </c>
      <c r="L38" s="94">
        <v>0.96</v>
      </c>
      <c r="M38" s="94" t="s">
        <v>118</v>
      </c>
      <c r="N38" s="94">
        <v>0.87</v>
      </c>
      <c r="O38" s="94" t="s">
        <v>118</v>
      </c>
      <c r="P38" s="94">
        <v>0.87</v>
      </c>
    </row>
    <row r="39" spans="11:16" x14ac:dyDescent="0.2">
      <c r="K39" s="94" t="s">
        <v>119</v>
      </c>
      <c r="L39" s="94">
        <v>13.439999999999998</v>
      </c>
      <c r="M39" s="94" t="s">
        <v>119</v>
      </c>
      <c r="N39" s="94">
        <v>12.229999999999997</v>
      </c>
      <c r="O39" s="94" t="s">
        <v>119</v>
      </c>
      <c r="P39" s="94">
        <v>11.919999999999996</v>
      </c>
    </row>
    <row r="40" spans="11:16" ht="16" thickBot="1" x14ac:dyDescent="0.25">
      <c r="K40" s="95" t="s">
        <v>120</v>
      </c>
      <c r="L40" s="95">
        <v>15</v>
      </c>
      <c r="M40" s="95" t="s">
        <v>120</v>
      </c>
      <c r="N40" s="95">
        <v>15</v>
      </c>
      <c r="O40" s="95" t="s">
        <v>120</v>
      </c>
      <c r="P40" s="95">
        <v>15</v>
      </c>
    </row>
    <row r="64" spans="1:3" ht="31" x14ac:dyDescent="0.2">
      <c r="A64" s="108" t="s">
        <v>17</v>
      </c>
      <c r="B64" s="109" t="s">
        <v>14</v>
      </c>
      <c r="C64" s="109" t="s">
        <v>163</v>
      </c>
    </row>
    <row r="65" spans="1:3" ht="16" x14ac:dyDescent="0.2">
      <c r="A65" s="104" t="s">
        <v>18</v>
      </c>
      <c r="B65" s="99">
        <v>0.83</v>
      </c>
      <c r="C65" s="99">
        <v>0.85</v>
      </c>
    </row>
    <row r="66" spans="1:3" ht="16" x14ac:dyDescent="0.2">
      <c r="A66" s="102" t="s">
        <v>19</v>
      </c>
      <c r="B66" s="99">
        <v>0.83</v>
      </c>
      <c r="C66" s="99">
        <v>0.85</v>
      </c>
    </row>
    <row r="67" spans="1:3" ht="16" x14ac:dyDescent="0.2">
      <c r="A67" s="102" t="s">
        <v>20</v>
      </c>
      <c r="B67" s="99">
        <v>0.81</v>
      </c>
      <c r="C67" s="99">
        <v>0.85</v>
      </c>
    </row>
    <row r="68" spans="1:3" ht="16" x14ac:dyDescent="0.2">
      <c r="A68" s="102" t="s">
        <v>21</v>
      </c>
      <c r="B68" s="99">
        <v>0.76</v>
      </c>
      <c r="C68" s="99">
        <v>0.85</v>
      </c>
    </row>
    <row r="69" spans="1:3" ht="16" x14ac:dyDescent="0.2">
      <c r="A69" s="189" t="s">
        <v>22</v>
      </c>
      <c r="B69" s="190">
        <v>0.87</v>
      </c>
      <c r="C69" s="190">
        <v>0.85</v>
      </c>
    </row>
    <row r="70" spans="1:3" ht="16" x14ac:dyDescent="0.2">
      <c r="A70" s="102" t="s">
        <v>23</v>
      </c>
      <c r="B70" s="99">
        <v>0.79</v>
      </c>
      <c r="C70" s="99">
        <v>0.85</v>
      </c>
    </row>
    <row r="71" spans="1:3" ht="16" x14ac:dyDescent="0.2">
      <c r="A71" s="102" t="s">
        <v>24</v>
      </c>
      <c r="B71" s="99">
        <v>0.83</v>
      </c>
      <c r="C71" s="99">
        <v>0.85</v>
      </c>
    </row>
    <row r="72" spans="1:3" ht="16" x14ac:dyDescent="0.2">
      <c r="A72" s="102" t="s">
        <v>25</v>
      </c>
      <c r="B72" s="99">
        <v>0.81</v>
      </c>
      <c r="C72" s="99">
        <v>0.85</v>
      </c>
    </row>
    <row r="73" spans="1:3" ht="16" x14ac:dyDescent="0.2">
      <c r="A73" s="102" t="s">
        <v>26</v>
      </c>
      <c r="B73" s="99">
        <v>0.76</v>
      </c>
      <c r="C73" s="99">
        <v>0.85</v>
      </c>
    </row>
    <row r="74" spans="1:3" ht="16" x14ac:dyDescent="0.2">
      <c r="A74" s="102" t="s">
        <v>27</v>
      </c>
      <c r="B74" s="99">
        <v>0.84</v>
      </c>
      <c r="C74" s="99">
        <v>0.85</v>
      </c>
    </row>
    <row r="75" spans="1:3" ht="16" x14ac:dyDescent="0.2">
      <c r="A75" s="102" t="s">
        <v>28</v>
      </c>
      <c r="B75" s="99">
        <v>0.77</v>
      </c>
      <c r="C75" s="99">
        <v>0.85</v>
      </c>
    </row>
    <row r="76" spans="1:3" ht="16" x14ac:dyDescent="0.2">
      <c r="A76" s="102" t="s">
        <v>29</v>
      </c>
      <c r="B76" s="99">
        <v>0.79</v>
      </c>
      <c r="C76" s="99">
        <v>0.85</v>
      </c>
    </row>
    <row r="77" spans="1:3" ht="16" x14ac:dyDescent="0.2">
      <c r="A77" s="189" t="s">
        <v>30</v>
      </c>
      <c r="B77" s="190">
        <v>0.85</v>
      </c>
      <c r="C77" s="190">
        <v>0.85</v>
      </c>
    </row>
    <row r="78" spans="1:3" ht="16" x14ac:dyDescent="0.2">
      <c r="A78" s="102" t="s">
        <v>31</v>
      </c>
      <c r="B78" s="99">
        <v>0.84</v>
      </c>
      <c r="C78" s="99">
        <v>0.85</v>
      </c>
    </row>
    <row r="79" spans="1:3" ht="16" x14ac:dyDescent="0.2">
      <c r="A79" s="189" t="s">
        <v>32</v>
      </c>
      <c r="B79" s="190">
        <v>0.85</v>
      </c>
      <c r="C79" s="190">
        <v>0.85</v>
      </c>
    </row>
    <row r="88" spans="1:3" ht="31" x14ac:dyDescent="0.2">
      <c r="A88" s="108" t="s">
        <v>17</v>
      </c>
      <c r="B88" s="109" t="s">
        <v>15</v>
      </c>
      <c r="C88" s="109" t="s">
        <v>164</v>
      </c>
    </row>
    <row r="89" spans="1:3" ht="16" x14ac:dyDescent="0.2">
      <c r="A89" s="104" t="s">
        <v>18</v>
      </c>
      <c r="B89" s="99">
        <v>0.81</v>
      </c>
      <c r="C89" s="99">
        <v>0.8</v>
      </c>
    </row>
    <row r="90" spans="1:3" ht="16" x14ac:dyDescent="0.2">
      <c r="A90" s="102" t="s">
        <v>19</v>
      </c>
      <c r="B90" s="99">
        <v>0.75</v>
      </c>
      <c r="C90" s="99">
        <v>0.8</v>
      </c>
    </row>
    <row r="91" spans="1:3" ht="16" x14ac:dyDescent="0.2">
      <c r="A91" s="102" t="s">
        <v>20</v>
      </c>
      <c r="B91" s="99">
        <v>0.72</v>
      </c>
      <c r="C91" s="99">
        <v>0.8</v>
      </c>
    </row>
    <row r="92" spans="1:3" ht="16" x14ac:dyDescent="0.2">
      <c r="A92" s="102" t="s">
        <v>21</v>
      </c>
      <c r="B92" s="99">
        <v>0.79</v>
      </c>
      <c r="C92" s="99">
        <v>0.8</v>
      </c>
    </row>
    <row r="93" spans="1:3" ht="16" x14ac:dyDescent="0.2">
      <c r="A93" s="189" t="s">
        <v>22</v>
      </c>
      <c r="B93" s="190">
        <v>0.84</v>
      </c>
      <c r="C93" s="190">
        <v>0.8</v>
      </c>
    </row>
    <row r="94" spans="1:3" ht="16" x14ac:dyDescent="0.2">
      <c r="A94" s="102" t="s">
        <v>23</v>
      </c>
      <c r="B94" s="99">
        <v>0.8</v>
      </c>
      <c r="C94" s="99">
        <v>0.8</v>
      </c>
    </row>
    <row r="95" spans="1:3" ht="16" x14ac:dyDescent="0.2">
      <c r="A95" s="189" t="s">
        <v>24</v>
      </c>
      <c r="B95" s="190">
        <v>0.85</v>
      </c>
      <c r="C95" s="190">
        <v>0.8</v>
      </c>
    </row>
    <row r="96" spans="1:3" ht="16" x14ac:dyDescent="0.2">
      <c r="A96" s="102" t="s">
        <v>25</v>
      </c>
      <c r="B96" s="99">
        <v>0.76</v>
      </c>
      <c r="C96" s="99">
        <v>0.8</v>
      </c>
    </row>
    <row r="97" spans="1:3" ht="16" x14ac:dyDescent="0.2">
      <c r="A97" s="102" t="s">
        <v>26</v>
      </c>
      <c r="B97" s="99">
        <v>0.74</v>
      </c>
      <c r="C97" s="99">
        <v>0.8</v>
      </c>
    </row>
    <row r="98" spans="1:3" ht="16" x14ac:dyDescent="0.2">
      <c r="A98" s="189" t="s">
        <v>27</v>
      </c>
      <c r="B98" s="190">
        <v>0.84</v>
      </c>
      <c r="C98" s="190">
        <v>0.8</v>
      </c>
    </row>
    <row r="99" spans="1:3" ht="16" x14ac:dyDescent="0.2">
      <c r="A99" s="102" t="s">
        <v>28</v>
      </c>
      <c r="B99" s="99">
        <v>0.82</v>
      </c>
      <c r="C99" s="99">
        <v>0.8</v>
      </c>
    </row>
    <row r="100" spans="1:3" ht="16" x14ac:dyDescent="0.2">
      <c r="A100" s="102" t="s">
        <v>29</v>
      </c>
      <c r="B100" s="99">
        <v>0.79</v>
      </c>
      <c r="C100" s="99">
        <v>0.8</v>
      </c>
    </row>
    <row r="101" spans="1:3" ht="16" x14ac:dyDescent="0.2">
      <c r="A101" s="189" t="s">
        <v>30</v>
      </c>
      <c r="B101" s="190">
        <v>0.87</v>
      </c>
      <c r="C101" s="190">
        <v>0.8</v>
      </c>
    </row>
    <row r="102" spans="1:3" ht="16" x14ac:dyDescent="0.2">
      <c r="A102" s="102" t="s">
        <v>31</v>
      </c>
      <c r="B102" s="99">
        <v>0.78</v>
      </c>
      <c r="C102" s="99">
        <v>0.8</v>
      </c>
    </row>
    <row r="103" spans="1:3" ht="16" x14ac:dyDescent="0.2">
      <c r="A103" s="102" t="s">
        <v>32</v>
      </c>
      <c r="B103" s="99">
        <v>0.76</v>
      </c>
      <c r="C103" s="99">
        <v>0.8</v>
      </c>
    </row>
  </sheetData>
  <pageMargins left="0.7" right="0.7" top="0.75" bottom="0.75" header="0.3" footer="0.3"/>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3757-302C-0E4A-91D1-95B2474B4C4C}">
  <dimension ref="A1:I61"/>
  <sheetViews>
    <sheetView topLeftCell="A25" zoomScale="133" workbookViewId="0">
      <selection activeCell="F27" sqref="F27"/>
    </sheetView>
  </sheetViews>
  <sheetFormatPr baseColWidth="10" defaultRowHeight="15" x14ac:dyDescent="0.2"/>
  <sheetData>
    <row r="1" spans="1:9" ht="21" x14ac:dyDescent="0.25">
      <c r="A1" s="117" t="s">
        <v>146</v>
      </c>
    </row>
    <row r="2" spans="1:9" ht="16" thickBot="1" x14ac:dyDescent="0.25"/>
    <row r="3" spans="1:9" x14ac:dyDescent="0.2">
      <c r="A3" s="116" t="s">
        <v>124</v>
      </c>
      <c r="B3" s="116"/>
    </row>
    <row r="4" spans="1:9" x14ac:dyDescent="0.2">
      <c r="A4" s="94" t="s">
        <v>125</v>
      </c>
      <c r="B4" s="94">
        <v>0.53085538666232024</v>
      </c>
    </row>
    <row r="5" spans="1:9" x14ac:dyDescent="0.2">
      <c r="A5" s="94" t="s">
        <v>126</v>
      </c>
      <c r="B5" s="94">
        <v>0.28180744154840148</v>
      </c>
    </row>
    <row r="6" spans="1:9" x14ac:dyDescent="0.2">
      <c r="A6" s="94" t="s">
        <v>127</v>
      </c>
      <c r="B6" s="94">
        <v>0.22656186012904775</v>
      </c>
    </row>
    <row r="7" spans="1:9" x14ac:dyDescent="0.2">
      <c r="A7" s="94" t="s">
        <v>109</v>
      </c>
      <c r="B7" s="94">
        <v>3.8016107243250101E-2</v>
      </c>
    </row>
    <row r="8" spans="1:9" ht="16" thickBot="1" x14ac:dyDescent="0.25">
      <c r="A8" s="95" t="s">
        <v>128</v>
      </c>
      <c r="B8" s="95">
        <v>15</v>
      </c>
    </row>
    <row r="10" spans="1:9" ht="16" thickBot="1" x14ac:dyDescent="0.25">
      <c r="A10" t="s">
        <v>129</v>
      </c>
    </row>
    <row r="11" spans="1:9" x14ac:dyDescent="0.2">
      <c r="A11" s="96"/>
      <c r="B11" s="96" t="s">
        <v>134</v>
      </c>
      <c r="C11" s="96" t="s">
        <v>135</v>
      </c>
      <c r="D11" s="96" t="s">
        <v>136</v>
      </c>
      <c r="E11" s="96" t="s">
        <v>137</v>
      </c>
      <c r="F11" s="96" t="s">
        <v>138</v>
      </c>
    </row>
    <row r="12" spans="1:9" x14ac:dyDescent="0.2">
      <c r="A12" s="94" t="s">
        <v>130</v>
      </c>
      <c r="B12" s="94">
        <v>1</v>
      </c>
      <c r="C12" s="94">
        <v>7.3720826709061799E-3</v>
      </c>
      <c r="D12" s="94">
        <v>7.3720826709061799E-3</v>
      </c>
      <c r="E12" s="94">
        <v>5.1009951259138742</v>
      </c>
      <c r="F12" s="119">
        <v>4.1743849946873753E-2</v>
      </c>
    </row>
    <row r="13" spans="1:9" x14ac:dyDescent="0.2">
      <c r="A13" s="94" t="s">
        <v>131</v>
      </c>
      <c r="B13" s="94">
        <v>13</v>
      </c>
      <c r="C13" s="94">
        <v>1.8787917329093809E-2</v>
      </c>
      <c r="D13" s="94">
        <v>1.445224409930293E-3</v>
      </c>
      <c r="E13" s="94"/>
      <c r="F13" s="94"/>
    </row>
    <row r="14" spans="1:9" ht="16" thickBot="1" x14ac:dyDescent="0.25">
      <c r="A14" s="95" t="s">
        <v>132</v>
      </c>
      <c r="B14" s="95">
        <v>14</v>
      </c>
      <c r="C14" s="95">
        <v>2.6159999999999989E-2</v>
      </c>
      <c r="D14" s="95"/>
      <c r="E14" s="95"/>
      <c r="F14" s="95"/>
    </row>
    <row r="15" spans="1:9" ht="16" thickBot="1" x14ac:dyDescent="0.25"/>
    <row r="16" spans="1:9" x14ac:dyDescent="0.2">
      <c r="A16" s="96"/>
      <c r="B16" s="96" t="s">
        <v>139</v>
      </c>
      <c r="C16" s="96" t="s">
        <v>109</v>
      </c>
      <c r="D16" s="96" t="s">
        <v>140</v>
      </c>
      <c r="E16" s="96" t="s">
        <v>141</v>
      </c>
      <c r="F16" s="96" t="s">
        <v>142</v>
      </c>
      <c r="G16" s="96" t="s">
        <v>143</v>
      </c>
      <c r="H16" s="96" t="s">
        <v>144</v>
      </c>
      <c r="I16" s="96" t="s">
        <v>145</v>
      </c>
    </row>
    <row r="17" spans="1:9" x14ac:dyDescent="0.2">
      <c r="A17" s="94" t="s">
        <v>133</v>
      </c>
      <c r="B17" s="94">
        <v>0.35546899841017499</v>
      </c>
      <c r="C17" s="94">
        <v>0.23952900735504729</v>
      </c>
      <c r="D17" s="94">
        <v>1.4840331963772264</v>
      </c>
      <c r="E17" s="94">
        <v>0.16163762099646567</v>
      </c>
      <c r="F17" s="94">
        <v>-0.16200196139331491</v>
      </c>
      <c r="G17" s="94">
        <v>0.87293995821366488</v>
      </c>
      <c r="H17" s="94">
        <v>-0.16200196139331491</v>
      </c>
      <c r="I17" s="94">
        <v>0.87293995821366488</v>
      </c>
    </row>
    <row r="18" spans="1:9" ht="16" thickBot="1" x14ac:dyDescent="0.25">
      <c r="A18" s="95" t="s">
        <v>14</v>
      </c>
      <c r="B18" s="95">
        <v>0.66295707472178045</v>
      </c>
      <c r="C18" s="95">
        <v>0.29353369077340291</v>
      </c>
      <c r="D18" s="95">
        <v>2.2585382719612879</v>
      </c>
      <c r="E18" s="95">
        <v>4.1743849946873732E-2</v>
      </c>
      <c r="F18" s="95">
        <v>2.8816089559079217E-2</v>
      </c>
      <c r="G18" s="95">
        <v>1.2970980598844817</v>
      </c>
      <c r="H18" s="95">
        <v>2.8816089559079217E-2</v>
      </c>
      <c r="I18" s="95">
        <v>1.2970980598844817</v>
      </c>
    </row>
    <row r="23" spans="1:9" ht="24" x14ac:dyDescent="0.3">
      <c r="A23" s="118" t="s">
        <v>147</v>
      </c>
    </row>
    <row r="24" spans="1:9" ht="16" thickBot="1" x14ac:dyDescent="0.25"/>
    <row r="25" spans="1:9" x14ac:dyDescent="0.2">
      <c r="A25" s="116" t="s">
        <v>124</v>
      </c>
      <c r="B25" s="116"/>
    </row>
    <row r="26" spans="1:9" x14ac:dyDescent="0.2">
      <c r="A26" s="94" t="s">
        <v>125</v>
      </c>
      <c r="B26" s="94">
        <v>0.85756597245730559</v>
      </c>
    </row>
    <row r="27" spans="1:9" x14ac:dyDescent="0.2">
      <c r="A27" s="94" t="s">
        <v>126</v>
      </c>
      <c r="B27" s="94">
        <v>0.73541939711664417</v>
      </c>
    </row>
    <row r="28" spans="1:9" x14ac:dyDescent="0.2">
      <c r="A28" s="94" t="s">
        <v>127</v>
      </c>
      <c r="B28" s="94">
        <v>0.71506704304869373</v>
      </c>
    </row>
    <row r="29" spans="1:9" x14ac:dyDescent="0.2">
      <c r="A29" s="94" t="s">
        <v>109</v>
      </c>
      <c r="B29" s="94">
        <v>2.3074175660629425E-2</v>
      </c>
    </row>
    <row r="30" spans="1:9" ht="16" thickBot="1" x14ac:dyDescent="0.25">
      <c r="A30" s="95" t="s">
        <v>128</v>
      </c>
      <c r="B30" s="95">
        <v>15</v>
      </c>
    </row>
    <row r="32" spans="1:9" ht="16" thickBot="1" x14ac:dyDescent="0.25">
      <c r="A32" t="s">
        <v>129</v>
      </c>
    </row>
    <row r="33" spans="1:9" x14ac:dyDescent="0.2">
      <c r="A33" s="96"/>
      <c r="B33" s="96" t="s">
        <v>134</v>
      </c>
      <c r="C33" s="96" t="s">
        <v>135</v>
      </c>
      <c r="D33" s="96" t="s">
        <v>136</v>
      </c>
      <c r="E33" s="96" t="s">
        <v>137</v>
      </c>
      <c r="F33" s="96" t="s">
        <v>138</v>
      </c>
    </row>
    <row r="34" spans="1:9" x14ac:dyDescent="0.2">
      <c r="A34" s="94" t="s">
        <v>130</v>
      </c>
      <c r="B34" s="94">
        <v>1</v>
      </c>
      <c r="C34" s="94">
        <v>1.9238571428571404E-2</v>
      </c>
      <c r="D34" s="94">
        <v>1.9238571428571404E-2</v>
      </c>
      <c r="E34" s="94">
        <v>36.134365325077283</v>
      </c>
      <c r="F34" s="119">
        <v>4.3657679029806476E-5</v>
      </c>
    </row>
    <row r="35" spans="1:9" x14ac:dyDescent="0.2">
      <c r="A35" s="94" t="s">
        <v>131</v>
      </c>
      <c r="B35" s="94">
        <v>13</v>
      </c>
      <c r="C35" s="94">
        <v>6.9214285714285853E-3</v>
      </c>
      <c r="D35" s="94">
        <v>5.3241758241758344E-4</v>
      </c>
      <c r="E35" s="94"/>
      <c r="F35" s="94"/>
    </row>
    <row r="36" spans="1:9" ht="16" thickBot="1" x14ac:dyDescent="0.25">
      <c r="A36" s="95" t="s">
        <v>132</v>
      </c>
      <c r="B36" s="95">
        <v>14</v>
      </c>
      <c r="C36" s="95">
        <v>2.6159999999999989E-2</v>
      </c>
      <c r="D36" s="95"/>
      <c r="E36" s="95"/>
      <c r="F36" s="95"/>
    </row>
    <row r="37" spans="1:9" ht="16" thickBot="1" x14ac:dyDescent="0.25"/>
    <row r="38" spans="1:9" x14ac:dyDescent="0.2">
      <c r="A38" s="96"/>
      <c r="B38" s="96" t="s">
        <v>139</v>
      </c>
      <c r="C38" s="96" t="s">
        <v>109</v>
      </c>
      <c r="D38" s="96" t="s">
        <v>140</v>
      </c>
      <c r="E38" s="96" t="s">
        <v>141</v>
      </c>
      <c r="F38" s="96" t="s">
        <v>142</v>
      </c>
      <c r="G38" s="96" t="s">
        <v>143</v>
      </c>
      <c r="H38" s="96" t="s">
        <v>144</v>
      </c>
      <c r="I38" s="96" t="s">
        <v>145</v>
      </c>
    </row>
    <row r="39" spans="1:9" x14ac:dyDescent="0.2">
      <c r="A39" s="94" t="s">
        <v>133</v>
      </c>
      <c r="B39" s="94">
        <v>0.2248739495798322</v>
      </c>
      <c r="C39" s="94">
        <v>0.11180503012516549</v>
      </c>
      <c r="D39" s="94">
        <v>2.0113044048920368</v>
      </c>
      <c r="E39" s="94">
        <v>6.5499865281973546E-2</v>
      </c>
      <c r="F39" s="94">
        <v>-1.6666133137453631E-2</v>
      </c>
      <c r="G39" s="94">
        <v>0.46641403229711803</v>
      </c>
      <c r="H39" s="94">
        <v>-1.6666133137453631E-2</v>
      </c>
      <c r="I39" s="94">
        <v>0.46641403229711803</v>
      </c>
    </row>
    <row r="40" spans="1:9" ht="16" thickBot="1" x14ac:dyDescent="0.25">
      <c r="A40" s="95" t="s">
        <v>15</v>
      </c>
      <c r="B40" s="95">
        <v>0.84453781512605008</v>
      </c>
      <c r="C40" s="95">
        <v>0.14049435823778811</v>
      </c>
      <c r="D40" s="95">
        <v>6.0111866819353796</v>
      </c>
      <c r="E40" s="95">
        <v>4.3657679029806557E-5</v>
      </c>
      <c r="F40" s="95">
        <v>0.54101820717927751</v>
      </c>
      <c r="G40" s="95">
        <v>1.1480574230728227</v>
      </c>
      <c r="H40" s="95">
        <v>0.54101820717927751</v>
      </c>
      <c r="I40" s="95">
        <v>1.1480574230728227</v>
      </c>
    </row>
    <row r="44" spans="1:9" ht="24" x14ac:dyDescent="0.3">
      <c r="A44" s="118" t="s">
        <v>148</v>
      </c>
    </row>
    <row r="45" spans="1:9" ht="16" thickBot="1" x14ac:dyDescent="0.25"/>
    <row r="46" spans="1:9" x14ac:dyDescent="0.2">
      <c r="A46" s="116" t="s">
        <v>124</v>
      </c>
      <c r="B46" s="116"/>
    </row>
    <row r="47" spans="1:9" x14ac:dyDescent="0.2">
      <c r="A47" s="94" t="s">
        <v>125</v>
      </c>
      <c r="B47" s="94">
        <v>0.36325799234983519</v>
      </c>
    </row>
    <row r="48" spans="1:9" x14ac:dyDescent="0.2">
      <c r="A48" s="94" t="s">
        <v>126</v>
      </c>
      <c r="B48" s="94">
        <v>0.13195636900603291</v>
      </c>
    </row>
    <row r="49" spans="1:9" x14ac:dyDescent="0.2">
      <c r="A49" s="94" t="s">
        <v>127</v>
      </c>
      <c r="B49" s="94">
        <v>6.5183782006496979E-2</v>
      </c>
    </row>
    <row r="50" spans="1:9" x14ac:dyDescent="0.2">
      <c r="A50" s="94" t="s">
        <v>109</v>
      </c>
      <c r="B50" s="94">
        <v>3.3466384018477624E-2</v>
      </c>
    </row>
    <row r="51" spans="1:9" ht="16" thickBot="1" x14ac:dyDescent="0.25">
      <c r="A51" s="95" t="s">
        <v>128</v>
      </c>
      <c r="B51" s="95">
        <v>15</v>
      </c>
    </row>
    <row r="53" spans="1:9" ht="16" thickBot="1" x14ac:dyDescent="0.25">
      <c r="A53" t="s">
        <v>129</v>
      </c>
    </row>
    <row r="54" spans="1:9" x14ac:dyDescent="0.2">
      <c r="A54" s="96"/>
      <c r="B54" s="96" t="s">
        <v>134</v>
      </c>
      <c r="C54" s="96" t="s">
        <v>135</v>
      </c>
      <c r="D54" s="96" t="s">
        <v>136</v>
      </c>
      <c r="E54" s="96" t="s">
        <v>137</v>
      </c>
      <c r="F54" s="96" t="s">
        <v>138</v>
      </c>
    </row>
    <row r="55" spans="1:9" x14ac:dyDescent="0.2">
      <c r="A55" s="94" t="s">
        <v>130</v>
      </c>
      <c r="B55" s="94">
        <v>1</v>
      </c>
      <c r="C55" s="94">
        <v>2.2133481627945231E-3</v>
      </c>
      <c r="D55" s="94">
        <v>2.2133481627945231E-3</v>
      </c>
      <c r="E55" s="94">
        <v>1.9762057295600968</v>
      </c>
      <c r="F55" s="120">
        <v>0.18323885866294587</v>
      </c>
    </row>
    <row r="56" spans="1:9" x14ac:dyDescent="0.2">
      <c r="A56" s="94" t="s">
        <v>131</v>
      </c>
      <c r="B56" s="94">
        <v>13</v>
      </c>
      <c r="C56" s="94">
        <v>1.4559985170538791E-2</v>
      </c>
      <c r="D56" s="94">
        <v>1.1199988592722147E-3</v>
      </c>
      <c r="E56" s="94"/>
      <c r="F56" s="94"/>
    </row>
    <row r="57" spans="1:9" ht="16" thickBot="1" x14ac:dyDescent="0.25">
      <c r="A57" s="95" t="s">
        <v>132</v>
      </c>
      <c r="B57" s="95">
        <v>14</v>
      </c>
      <c r="C57" s="95">
        <v>1.6773333333333314E-2</v>
      </c>
      <c r="D57" s="95"/>
      <c r="E57" s="95"/>
      <c r="F57" s="95"/>
    </row>
    <row r="58" spans="1:9" ht="16" thickBot="1" x14ac:dyDescent="0.25"/>
    <row r="59" spans="1:9" x14ac:dyDescent="0.2">
      <c r="A59" s="96"/>
      <c r="B59" s="96" t="s">
        <v>139</v>
      </c>
      <c r="C59" s="96" t="s">
        <v>109</v>
      </c>
      <c r="D59" s="96" t="s">
        <v>140</v>
      </c>
      <c r="E59" s="96" t="s">
        <v>141</v>
      </c>
      <c r="F59" s="96" t="s">
        <v>142</v>
      </c>
      <c r="G59" s="96" t="s">
        <v>143</v>
      </c>
      <c r="H59" s="96" t="s">
        <v>144</v>
      </c>
      <c r="I59" s="96" t="s">
        <v>145</v>
      </c>
    </row>
    <row r="60" spans="1:9" x14ac:dyDescent="0.2">
      <c r="A60" s="94" t="s">
        <v>133</v>
      </c>
      <c r="B60" s="94">
        <v>0.58769649036085037</v>
      </c>
      <c r="C60" s="94">
        <v>0.1621600757660254</v>
      </c>
      <c r="D60" s="94">
        <v>3.6241749862575006</v>
      </c>
      <c r="E60" s="94">
        <v>3.0858831509884802E-3</v>
      </c>
      <c r="F60" s="94">
        <v>0.23737094534629744</v>
      </c>
      <c r="G60" s="94">
        <v>0.9380220353754033</v>
      </c>
      <c r="H60" s="94">
        <v>0.23737094534629744</v>
      </c>
      <c r="I60" s="94">
        <v>0.9380220353754033</v>
      </c>
    </row>
    <row r="61" spans="1:9" ht="16" thickBot="1" x14ac:dyDescent="0.25">
      <c r="A61" s="95" t="s">
        <v>15</v>
      </c>
      <c r="B61" s="95">
        <v>0.28645575877409746</v>
      </c>
      <c r="C61" s="95">
        <v>0.20377057947244226</v>
      </c>
      <c r="D61" s="95">
        <v>1.405775846129139</v>
      </c>
      <c r="E61" s="95">
        <v>0.18323885866294587</v>
      </c>
      <c r="F61" s="95">
        <v>-0.15376381422742735</v>
      </c>
      <c r="G61" s="95">
        <v>0.72667533177562227</v>
      </c>
      <c r="H61" s="95">
        <v>-0.15376381422742735</v>
      </c>
      <c r="I61" s="95">
        <v>0.72667533177562227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0277C-2BA9-449B-B08D-AA3FB2ECABC3}">
  <dimension ref="A1:E24"/>
  <sheetViews>
    <sheetView zoomScaleNormal="100" workbookViewId="0">
      <pane ySplit="4" topLeftCell="A5" activePane="bottomLeft" state="frozen"/>
      <selection activeCell="A16" sqref="A16"/>
      <selection pane="bottomLeft" activeCell="Y41" sqref="Y41"/>
    </sheetView>
  </sheetViews>
  <sheetFormatPr baseColWidth="10" defaultColWidth="9.1640625" defaultRowHeight="15" x14ac:dyDescent="0.2"/>
  <cols>
    <col min="1" max="1" width="14" style="4" customWidth="1"/>
    <col min="2" max="2" width="3.33203125" style="4" customWidth="1"/>
    <col min="3" max="3" width="14.5" style="4" customWidth="1"/>
    <col min="4" max="4" width="15.5" style="4" customWidth="1"/>
    <col min="5" max="5" width="14.83203125" style="4" customWidth="1"/>
    <col min="6" max="8" width="9.1640625" style="4"/>
    <col min="9" max="9" width="14.1640625" style="4" customWidth="1"/>
    <col min="10" max="16384" width="9.1640625" style="4"/>
  </cols>
  <sheetData>
    <row r="1" spans="1:5" ht="19" x14ac:dyDescent="0.25">
      <c r="A1" s="24" t="s">
        <v>38</v>
      </c>
    </row>
    <row r="2" spans="1:5" ht="19" x14ac:dyDescent="0.25">
      <c r="A2" s="10" t="s">
        <v>34</v>
      </c>
    </row>
    <row r="4" spans="1:5" ht="60" customHeight="1" x14ac:dyDescent="0.2">
      <c r="C4" s="25" t="s">
        <v>13</v>
      </c>
      <c r="D4" s="13" t="s">
        <v>14</v>
      </c>
      <c r="E4" s="14" t="s">
        <v>15</v>
      </c>
    </row>
    <row r="5" spans="1:5" ht="18" customHeight="1" x14ac:dyDescent="0.25">
      <c r="A5" s="29" t="s">
        <v>16</v>
      </c>
      <c r="C5" s="15">
        <v>0.9</v>
      </c>
      <c r="D5" s="15">
        <v>0.85</v>
      </c>
      <c r="E5" s="15">
        <v>0.8</v>
      </c>
    </row>
    <row r="6" spans="1:5" s="17" customFormat="1" ht="15.75" customHeight="1" x14ac:dyDescent="0.25">
      <c r="A6" s="27"/>
      <c r="C6" s="18"/>
      <c r="D6" s="18"/>
      <c r="E6" s="18"/>
    </row>
    <row r="7" spans="1:5" ht="18" customHeight="1" x14ac:dyDescent="0.25">
      <c r="A7" s="26" t="s">
        <v>37</v>
      </c>
      <c r="C7" s="19"/>
      <c r="D7" s="19"/>
      <c r="E7" s="19"/>
    </row>
    <row r="8" spans="1:5" ht="19" x14ac:dyDescent="0.25">
      <c r="A8" s="28">
        <v>43040</v>
      </c>
      <c r="C8" s="68">
        <v>0.92</v>
      </c>
      <c r="D8" s="68">
        <v>0.86</v>
      </c>
      <c r="E8" s="68">
        <v>0.82</v>
      </c>
    </row>
    <row r="9" spans="1:5" ht="19" x14ac:dyDescent="0.25">
      <c r="A9" s="28">
        <v>43070</v>
      </c>
      <c r="C9" s="68">
        <v>0.92</v>
      </c>
      <c r="D9" s="68">
        <v>0.87</v>
      </c>
      <c r="E9" s="68">
        <v>0.84</v>
      </c>
    </row>
    <row r="10" spans="1:5" ht="19" x14ac:dyDescent="0.25">
      <c r="A10" s="28">
        <v>43101</v>
      </c>
      <c r="C10" s="68">
        <v>0.95</v>
      </c>
      <c r="D10" s="68">
        <v>0.88</v>
      </c>
      <c r="E10" s="68">
        <v>0.86</v>
      </c>
    </row>
    <row r="11" spans="1:5" ht="19" x14ac:dyDescent="0.25">
      <c r="A11" s="28">
        <v>43132</v>
      </c>
      <c r="C11" s="68">
        <v>0.93</v>
      </c>
      <c r="D11" s="68">
        <v>0.86</v>
      </c>
      <c r="E11" s="68">
        <v>0.83</v>
      </c>
    </row>
    <row r="12" spans="1:5" ht="19" x14ac:dyDescent="0.25">
      <c r="A12" s="28">
        <v>43160</v>
      </c>
      <c r="C12" s="68">
        <v>0.93</v>
      </c>
      <c r="D12" s="68">
        <v>0.85</v>
      </c>
      <c r="E12" s="68">
        <v>0.82</v>
      </c>
    </row>
    <row r="13" spans="1:5" ht="19" x14ac:dyDescent="0.25">
      <c r="A13" s="28">
        <v>43191</v>
      </c>
      <c r="C13" s="68">
        <v>0.9</v>
      </c>
      <c r="D13" s="68">
        <v>0.82</v>
      </c>
      <c r="E13" s="68">
        <v>0.8</v>
      </c>
    </row>
    <row r="14" spans="1:5" ht="19" x14ac:dyDescent="0.25">
      <c r="A14" s="28">
        <v>43221</v>
      </c>
      <c r="C14" s="68">
        <v>0.88</v>
      </c>
      <c r="D14" s="68">
        <v>0.8</v>
      </c>
      <c r="E14" s="68">
        <v>0.79</v>
      </c>
    </row>
    <row r="15" spans="1:5" ht="19" x14ac:dyDescent="0.25">
      <c r="A15" s="28">
        <v>43252</v>
      </c>
      <c r="C15" s="68">
        <v>0.87</v>
      </c>
      <c r="D15" s="68">
        <v>0.81</v>
      </c>
      <c r="E15" s="68">
        <v>0.79</v>
      </c>
    </row>
    <row r="16" spans="1:5" ht="19" x14ac:dyDescent="0.25">
      <c r="A16" s="28">
        <v>43282</v>
      </c>
      <c r="C16" s="68">
        <v>0.88</v>
      </c>
      <c r="D16" s="68">
        <v>0.83</v>
      </c>
      <c r="E16" s="68">
        <v>0.82</v>
      </c>
    </row>
    <row r="17" spans="1:5" ht="19" x14ac:dyDescent="0.25">
      <c r="A17" s="28">
        <v>43313</v>
      </c>
      <c r="C17" s="68">
        <v>0.89</v>
      </c>
      <c r="D17" s="68">
        <v>0.82</v>
      </c>
      <c r="E17" s="68">
        <v>0.83</v>
      </c>
    </row>
    <row r="18" spans="1:5" ht="19" x14ac:dyDescent="0.25">
      <c r="A18" s="28">
        <v>43344</v>
      </c>
      <c r="C18" s="68">
        <v>0.92</v>
      </c>
      <c r="D18" s="68">
        <v>0.85</v>
      </c>
      <c r="E18" s="68">
        <v>0.83</v>
      </c>
    </row>
    <row r="19" spans="1:5" ht="19" x14ac:dyDescent="0.25">
      <c r="A19" s="28">
        <v>43374</v>
      </c>
      <c r="C19" s="68">
        <v>0.87</v>
      </c>
      <c r="D19" s="68">
        <v>0.8</v>
      </c>
      <c r="E19" s="68">
        <v>0.76</v>
      </c>
    </row>
    <row r="20" spans="1:5" ht="19" x14ac:dyDescent="0.25">
      <c r="A20" s="28">
        <v>43405</v>
      </c>
      <c r="C20" s="68">
        <v>0.89</v>
      </c>
      <c r="D20" s="68">
        <v>0.84</v>
      </c>
      <c r="E20" s="68">
        <v>0.85</v>
      </c>
    </row>
    <row r="21" spans="1:5" ht="19" x14ac:dyDescent="0.25">
      <c r="A21" s="28">
        <v>43435</v>
      </c>
      <c r="C21" s="68">
        <v>0.9</v>
      </c>
      <c r="D21" s="68">
        <v>0.85</v>
      </c>
      <c r="E21" s="68">
        <v>0.82</v>
      </c>
    </row>
    <row r="24" spans="1:5" x14ac:dyDescent="0.2">
      <c r="C24" s="69">
        <f>AVERAGE(C8:C21)</f>
        <v>0.90357142857142869</v>
      </c>
      <c r="D24" s="69">
        <f t="shared" ref="D24:E24" si="0">AVERAGE(D8:D21)</f>
        <v>0.83857142857142863</v>
      </c>
      <c r="E24" s="69">
        <f t="shared" si="0"/>
        <v>0.81857142857142851</v>
      </c>
    </row>
  </sheetData>
  <pageMargins left="0.7" right="0.7" top="0.75" bottom="0.75" header="0.3" footer="0.3"/>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321FE-325E-3447-AFC6-EF5836F03765}">
  <dimension ref="A1:K73"/>
  <sheetViews>
    <sheetView zoomScaleNormal="100" workbookViewId="0">
      <selection activeCell="P59" sqref="P59"/>
    </sheetView>
  </sheetViews>
  <sheetFormatPr baseColWidth="10" defaultColWidth="9.1640625" defaultRowHeight="15" x14ac:dyDescent="0.2"/>
  <cols>
    <col min="1" max="1" width="14" style="102" customWidth="1"/>
    <col min="2" max="2" width="14.5" style="102" customWidth="1"/>
    <col min="3" max="3" width="15.5" style="102" customWidth="1"/>
    <col min="4" max="4" width="14.83203125" style="102" customWidth="1"/>
    <col min="5" max="7" width="9.1640625" style="102"/>
    <col min="8" max="8" width="14.1640625" style="102" customWidth="1"/>
    <col min="9" max="9" width="12.6640625" style="102" bestFit="1" customWidth="1"/>
    <col min="10" max="10" width="14.1640625" style="102" bestFit="1" customWidth="1"/>
    <col min="11" max="16384" width="9.1640625" style="102"/>
  </cols>
  <sheetData>
    <row r="1" spans="1:11" ht="19" x14ac:dyDescent="0.25">
      <c r="A1" s="112" t="s">
        <v>38</v>
      </c>
    </row>
    <row r="2" spans="1:11" ht="19" x14ac:dyDescent="0.25">
      <c r="A2" s="103" t="s">
        <v>34</v>
      </c>
    </row>
    <row r="4" spans="1:11" ht="60" customHeight="1" x14ac:dyDescent="0.2">
      <c r="B4" s="105" t="s">
        <v>13</v>
      </c>
      <c r="C4" s="105" t="s">
        <v>14</v>
      </c>
      <c r="D4" s="105" t="s">
        <v>15</v>
      </c>
    </row>
    <row r="5" spans="1:11" ht="18" customHeight="1" x14ac:dyDescent="0.25">
      <c r="A5" s="106" t="s">
        <v>16</v>
      </c>
      <c r="B5" s="107">
        <v>0.9</v>
      </c>
      <c r="C5" s="107">
        <v>0.85</v>
      </c>
      <c r="D5" s="107">
        <v>0.8</v>
      </c>
    </row>
    <row r="6" spans="1:11" ht="18" customHeight="1" thickBot="1" x14ac:dyDescent="0.3">
      <c r="A6" s="111" t="s">
        <v>157</v>
      </c>
      <c r="B6" s="109" t="s">
        <v>13</v>
      </c>
      <c r="C6" s="109" t="s">
        <v>14</v>
      </c>
      <c r="D6" s="109" t="s">
        <v>15</v>
      </c>
    </row>
    <row r="7" spans="1:11" ht="19" x14ac:dyDescent="0.25">
      <c r="A7" s="113">
        <v>43040</v>
      </c>
      <c r="B7" s="99">
        <v>0.92</v>
      </c>
      <c r="C7" s="99">
        <v>0.86</v>
      </c>
      <c r="D7" s="99">
        <v>0.82</v>
      </c>
      <c r="H7" s="96"/>
      <c r="I7" s="96" t="s">
        <v>13</v>
      </c>
      <c r="J7" s="96" t="s">
        <v>14</v>
      </c>
      <c r="K7" s="96" t="s">
        <v>15</v>
      </c>
    </row>
    <row r="8" spans="1:11" ht="19" x14ac:dyDescent="0.25">
      <c r="A8" s="113">
        <v>43070</v>
      </c>
      <c r="B8" s="99">
        <v>0.92</v>
      </c>
      <c r="C8" s="99">
        <v>0.87</v>
      </c>
      <c r="D8" s="99">
        <v>0.84</v>
      </c>
      <c r="H8" s="94" t="s">
        <v>13</v>
      </c>
      <c r="I8" s="94">
        <v>1</v>
      </c>
      <c r="J8" s="94"/>
      <c r="K8" s="94"/>
    </row>
    <row r="9" spans="1:11" ht="19" x14ac:dyDescent="0.25">
      <c r="A9" s="113">
        <v>43101</v>
      </c>
      <c r="B9" s="99">
        <v>0.95</v>
      </c>
      <c r="C9" s="99">
        <v>0.88</v>
      </c>
      <c r="D9" s="99">
        <v>0.86</v>
      </c>
      <c r="H9" s="94" t="s">
        <v>14</v>
      </c>
      <c r="I9" s="94">
        <v>0.89549018299439975</v>
      </c>
      <c r="J9" s="94">
        <v>1</v>
      </c>
      <c r="K9" s="94"/>
    </row>
    <row r="10" spans="1:11" ht="20" thickBot="1" x14ac:dyDescent="0.3">
      <c r="A10" s="113">
        <v>43132</v>
      </c>
      <c r="B10" s="99">
        <v>0.93</v>
      </c>
      <c r="C10" s="99">
        <v>0.86</v>
      </c>
      <c r="D10" s="99">
        <v>0.83</v>
      </c>
      <c r="H10" s="95" t="s">
        <v>15</v>
      </c>
      <c r="I10" s="95">
        <v>0.687854789338739</v>
      </c>
      <c r="J10" s="95">
        <v>0.81780219162609791</v>
      </c>
      <c r="K10" s="95">
        <v>1</v>
      </c>
    </row>
    <row r="11" spans="1:11" ht="19" x14ac:dyDescent="0.25">
      <c r="A11" s="113">
        <v>43160</v>
      </c>
      <c r="B11" s="99">
        <v>0.93</v>
      </c>
      <c r="C11" s="99">
        <v>0.85</v>
      </c>
      <c r="D11" s="99">
        <v>0.82</v>
      </c>
    </row>
    <row r="12" spans="1:11" ht="19" x14ac:dyDescent="0.25">
      <c r="A12" s="113">
        <v>43191</v>
      </c>
      <c r="B12" s="99">
        <v>0.9</v>
      </c>
      <c r="C12" s="99">
        <v>0.82</v>
      </c>
      <c r="D12" s="99">
        <v>0.8</v>
      </c>
    </row>
    <row r="13" spans="1:11" ht="19" x14ac:dyDescent="0.25">
      <c r="A13" s="113">
        <v>43221</v>
      </c>
      <c r="B13" s="99">
        <v>0.88</v>
      </c>
      <c r="C13" s="99">
        <v>0.8</v>
      </c>
      <c r="D13" s="99">
        <v>0.79</v>
      </c>
    </row>
    <row r="14" spans="1:11" ht="19" x14ac:dyDescent="0.25">
      <c r="A14" s="113">
        <v>43252</v>
      </c>
      <c r="B14" s="99">
        <v>0.87</v>
      </c>
      <c r="C14" s="99">
        <v>0.81</v>
      </c>
      <c r="D14" s="99">
        <v>0.79</v>
      </c>
    </row>
    <row r="15" spans="1:11" ht="19" x14ac:dyDescent="0.25">
      <c r="A15" s="113">
        <v>43282</v>
      </c>
      <c r="B15" s="99">
        <v>0.88</v>
      </c>
      <c r="C15" s="99">
        <v>0.83</v>
      </c>
      <c r="D15" s="99">
        <v>0.82</v>
      </c>
    </row>
    <row r="16" spans="1:11" ht="19" x14ac:dyDescent="0.25">
      <c r="A16" s="113">
        <v>43313</v>
      </c>
      <c r="B16" s="99">
        <v>0.89</v>
      </c>
      <c r="C16" s="99">
        <v>0.82</v>
      </c>
      <c r="D16" s="99">
        <v>0.83</v>
      </c>
    </row>
    <row r="17" spans="1:4" ht="19" x14ac:dyDescent="0.25">
      <c r="A17" s="113">
        <v>43344</v>
      </c>
      <c r="B17" s="99">
        <v>0.92</v>
      </c>
      <c r="C17" s="99">
        <v>0.85</v>
      </c>
      <c r="D17" s="99">
        <v>0.83</v>
      </c>
    </row>
    <row r="18" spans="1:4" ht="19" x14ac:dyDescent="0.25">
      <c r="A18" s="113">
        <v>43374</v>
      </c>
      <c r="B18" s="99">
        <v>0.87</v>
      </c>
      <c r="C18" s="99">
        <v>0.8</v>
      </c>
      <c r="D18" s="99">
        <v>0.76</v>
      </c>
    </row>
    <row r="19" spans="1:4" ht="19" x14ac:dyDescent="0.25">
      <c r="A19" s="113">
        <v>43405</v>
      </c>
      <c r="B19" s="99">
        <v>0.89</v>
      </c>
      <c r="C19" s="99">
        <v>0.84</v>
      </c>
      <c r="D19" s="99">
        <v>0.85</v>
      </c>
    </row>
    <row r="20" spans="1:4" ht="19" x14ac:dyDescent="0.25">
      <c r="A20" s="113">
        <v>43435</v>
      </c>
      <c r="B20" s="99">
        <v>0.9</v>
      </c>
      <c r="C20" s="99">
        <v>0.85</v>
      </c>
      <c r="D20" s="99">
        <v>0.82</v>
      </c>
    </row>
    <row r="23" spans="1:4" x14ac:dyDescent="0.2">
      <c r="B23" s="114"/>
      <c r="C23" s="114"/>
      <c r="D23" s="114"/>
    </row>
    <row r="25" spans="1:4" ht="19" x14ac:dyDescent="0.25">
      <c r="A25" s="111" t="s">
        <v>157</v>
      </c>
      <c r="B25" s="109" t="s">
        <v>13</v>
      </c>
      <c r="C25" s="106" t="s">
        <v>16</v>
      </c>
    </row>
    <row r="26" spans="1:4" ht="19" x14ac:dyDescent="0.25">
      <c r="A26" s="113">
        <v>43040</v>
      </c>
      <c r="B26" s="99">
        <v>0.92</v>
      </c>
      <c r="C26" s="99">
        <v>0.9</v>
      </c>
    </row>
    <row r="27" spans="1:4" ht="19" x14ac:dyDescent="0.25">
      <c r="A27" s="113">
        <v>43070</v>
      </c>
      <c r="B27" s="99">
        <v>0.92</v>
      </c>
      <c r="C27" s="99">
        <v>0.9</v>
      </c>
    </row>
    <row r="28" spans="1:4" ht="19" x14ac:dyDescent="0.25">
      <c r="A28" s="113">
        <v>43101</v>
      </c>
      <c r="B28" s="99">
        <v>0.95</v>
      </c>
      <c r="C28" s="99">
        <v>0.9</v>
      </c>
    </row>
    <row r="29" spans="1:4" ht="19" x14ac:dyDescent="0.25">
      <c r="A29" s="113">
        <v>43132</v>
      </c>
      <c r="B29" s="99">
        <v>0.93</v>
      </c>
      <c r="C29" s="99">
        <v>0.9</v>
      </c>
    </row>
    <row r="30" spans="1:4" ht="19" x14ac:dyDescent="0.25">
      <c r="A30" s="113">
        <v>43160</v>
      </c>
      <c r="B30" s="99">
        <v>0.93</v>
      </c>
      <c r="C30" s="99">
        <v>0.9</v>
      </c>
    </row>
    <row r="31" spans="1:4" ht="19" x14ac:dyDescent="0.25">
      <c r="A31" s="113">
        <v>43191</v>
      </c>
      <c r="B31" s="99">
        <v>0.9</v>
      </c>
      <c r="C31" s="99">
        <v>0.9</v>
      </c>
    </row>
    <row r="32" spans="1:4" ht="19" x14ac:dyDescent="0.25">
      <c r="A32" s="113">
        <v>43221</v>
      </c>
      <c r="B32" s="99">
        <v>0.88</v>
      </c>
      <c r="C32" s="99">
        <v>0.9</v>
      </c>
    </row>
    <row r="33" spans="1:3" ht="19" x14ac:dyDescent="0.25">
      <c r="A33" s="113">
        <v>43252</v>
      </c>
      <c r="B33" s="99">
        <v>0.87</v>
      </c>
      <c r="C33" s="99">
        <v>0.9</v>
      </c>
    </row>
    <row r="34" spans="1:3" ht="19" x14ac:dyDescent="0.25">
      <c r="A34" s="113">
        <v>43282</v>
      </c>
      <c r="B34" s="99">
        <v>0.88</v>
      </c>
      <c r="C34" s="99">
        <v>0.9</v>
      </c>
    </row>
    <row r="35" spans="1:3" ht="19" x14ac:dyDescent="0.25">
      <c r="A35" s="113">
        <v>43313</v>
      </c>
      <c r="B35" s="99">
        <v>0.89</v>
      </c>
      <c r="C35" s="99">
        <v>0.9</v>
      </c>
    </row>
    <row r="36" spans="1:3" ht="19" x14ac:dyDescent="0.25">
      <c r="A36" s="113">
        <v>43344</v>
      </c>
      <c r="B36" s="99">
        <v>0.92</v>
      </c>
      <c r="C36" s="99">
        <v>0.9</v>
      </c>
    </row>
    <row r="37" spans="1:3" ht="19" x14ac:dyDescent="0.25">
      <c r="A37" s="113">
        <v>43374</v>
      </c>
      <c r="B37" s="99">
        <v>0.87</v>
      </c>
      <c r="C37" s="99">
        <v>0.9</v>
      </c>
    </row>
    <row r="38" spans="1:3" ht="19" x14ac:dyDescent="0.25">
      <c r="A38" s="113">
        <v>43405</v>
      </c>
      <c r="B38" s="99">
        <v>0.89</v>
      </c>
      <c r="C38" s="99">
        <v>0.9</v>
      </c>
    </row>
    <row r="39" spans="1:3" ht="19" x14ac:dyDescent="0.25">
      <c r="A39" s="113">
        <v>43435</v>
      </c>
      <c r="B39" s="99">
        <v>0.9</v>
      </c>
      <c r="C39" s="99">
        <v>0.9</v>
      </c>
    </row>
    <row r="42" spans="1:3" ht="19" x14ac:dyDescent="0.25">
      <c r="A42" s="111" t="s">
        <v>157</v>
      </c>
      <c r="B42" s="102" t="s">
        <v>14</v>
      </c>
      <c r="C42" s="106" t="s">
        <v>16</v>
      </c>
    </row>
    <row r="43" spans="1:3" ht="19" x14ac:dyDescent="0.25">
      <c r="A43" s="113">
        <v>43040</v>
      </c>
      <c r="B43" s="99">
        <v>0.86</v>
      </c>
      <c r="C43" s="102">
        <v>0.85</v>
      </c>
    </row>
    <row r="44" spans="1:3" ht="19" x14ac:dyDescent="0.25">
      <c r="A44" s="113">
        <v>43070</v>
      </c>
      <c r="B44" s="99">
        <v>0.87</v>
      </c>
      <c r="C44" s="102">
        <v>0.85</v>
      </c>
    </row>
    <row r="45" spans="1:3" ht="19" x14ac:dyDescent="0.25">
      <c r="A45" s="113">
        <v>43101</v>
      </c>
      <c r="B45" s="99">
        <v>0.88</v>
      </c>
      <c r="C45" s="102">
        <v>0.85</v>
      </c>
    </row>
    <row r="46" spans="1:3" ht="19" x14ac:dyDescent="0.25">
      <c r="A46" s="113">
        <v>43132</v>
      </c>
      <c r="B46" s="99">
        <v>0.86</v>
      </c>
      <c r="C46" s="102">
        <v>0.85</v>
      </c>
    </row>
    <row r="47" spans="1:3" ht="19" x14ac:dyDescent="0.25">
      <c r="A47" s="113">
        <v>43160</v>
      </c>
      <c r="B47" s="99">
        <v>0.85</v>
      </c>
      <c r="C47" s="102">
        <v>0.85</v>
      </c>
    </row>
    <row r="48" spans="1:3" ht="19" x14ac:dyDescent="0.25">
      <c r="A48" s="113">
        <v>43191</v>
      </c>
      <c r="B48" s="99">
        <v>0.82</v>
      </c>
      <c r="C48" s="102">
        <v>0.85</v>
      </c>
    </row>
    <row r="49" spans="1:3" ht="19" x14ac:dyDescent="0.25">
      <c r="A49" s="113">
        <v>43221</v>
      </c>
      <c r="B49" s="99">
        <v>0.8</v>
      </c>
      <c r="C49" s="102">
        <v>0.85</v>
      </c>
    </row>
    <row r="50" spans="1:3" ht="19" x14ac:dyDescent="0.25">
      <c r="A50" s="113">
        <v>43252</v>
      </c>
      <c r="B50" s="99">
        <v>0.81</v>
      </c>
      <c r="C50" s="102">
        <v>0.85</v>
      </c>
    </row>
    <row r="51" spans="1:3" ht="19" x14ac:dyDescent="0.25">
      <c r="A51" s="113">
        <v>43282</v>
      </c>
      <c r="B51" s="99">
        <v>0.83</v>
      </c>
      <c r="C51" s="102">
        <v>0.85</v>
      </c>
    </row>
    <row r="52" spans="1:3" ht="19" x14ac:dyDescent="0.25">
      <c r="A52" s="113">
        <v>43313</v>
      </c>
      <c r="B52" s="99">
        <v>0.82</v>
      </c>
      <c r="C52" s="102">
        <v>0.85</v>
      </c>
    </row>
    <row r="53" spans="1:3" ht="19" x14ac:dyDescent="0.25">
      <c r="A53" s="113">
        <v>43344</v>
      </c>
      <c r="B53" s="99">
        <v>0.85</v>
      </c>
      <c r="C53" s="102">
        <v>0.85</v>
      </c>
    </row>
    <row r="54" spans="1:3" ht="19" x14ac:dyDescent="0.25">
      <c r="A54" s="113">
        <v>43374</v>
      </c>
      <c r="B54" s="99">
        <v>0.8</v>
      </c>
      <c r="C54" s="102">
        <v>0.85</v>
      </c>
    </row>
    <row r="55" spans="1:3" ht="19" x14ac:dyDescent="0.25">
      <c r="A55" s="113">
        <v>43405</v>
      </c>
      <c r="B55" s="99">
        <v>0.84</v>
      </c>
      <c r="C55" s="102">
        <v>0.85</v>
      </c>
    </row>
    <row r="56" spans="1:3" ht="19" x14ac:dyDescent="0.25">
      <c r="A56" s="113">
        <v>43435</v>
      </c>
      <c r="B56" s="99">
        <v>0.85</v>
      </c>
      <c r="C56" s="102">
        <v>0.85</v>
      </c>
    </row>
    <row r="59" spans="1:3" ht="19" x14ac:dyDescent="0.25">
      <c r="A59" s="111" t="s">
        <v>157</v>
      </c>
      <c r="B59" s="102" t="s">
        <v>15</v>
      </c>
      <c r="C59" s="106" t="s">
        <v>16</v>
      </c>
    </row>
    <row r="60" spans="1:3" ht="19" x14ac:dyDescent="0.25">
      <c r="A60" s="113">
        <v>43040</v>
      </c>
      <c r="B60" s="99">
        <v>0.82</v>
      </c>
      <c r="C60" s="102">
        <v>0.8</v>
      </c>
    </row>
    <row r="61" spans="1:3" ht="19" x14ac:dyDescent="0.25">
      <c r="A61" s="113">
        <v>43070</v>
      </c>
      <c r="B61" s="99">
        <v>0.84</v>
      </c>
      <c r="C61" s="102">
        <v>0.8</v>
      </c>
    </row>
    <row r="62" spans="1:3" ht="19" x14ac:dyDescent="0.25">
      <c r="A62" s="113">
        <v>43101</v>
      </c>
      <c r="B62" s="99">
        <v>0.86</v>
      </c>
      <c r="C62" s="102">
        <v>0.8</v>
      </c>
    </row>
    <row r="63" spans="1:3" ht="19" x14ac:dyDescent="0.25">
      <c r="A63" s="113">
        <v>43132</v>
      </c>
      <c r="B63" s="99">
        <v>0.83</v>
      </c>
      <c r="C63" s="102">
        <v>0.8</v>
      </c>
    </row>
    <row r="64" spans="1:3" ht="19" x14ac:dyDescent="0.25">
      <c r="A64" s="113">
        <v>43160</v>
      </c>
      <c r="B64" s="99">
        <v>0.82</v>
      </c>
      <c r="C64" s="102">
        <v>0.8</v>
      </c>
    </row>
    <row r="65" spans="1:3" ht="19" x14ac:dyDescent="0.25">
      <c r="A65" s="113">
        <v>43191</v>
      </c>
      <c r="B65" s="99">
        <v>0.8</v>
      </c>
      <c r="C65" s="102">
        <v>0.8</v>
      </c>
    </row>
    <row r="66" spans="1:3" ht="19" x14ac:dyDescent="0.25">
      <c r="A66" s="113">
        <v>43221</v>
      </c>
      <c r="B66" s="99">
        <v>0.79</v>
      </c>
      <c r="C66" s="102">
        <v>0.8</v>
      </c>
    </row>
    <row r="67" spans="1:3" ht="19" x14ac:dyDescent="0.25">
      <c r="A67" s="113">
        <v>43252</v>
      </c>
      <c r="B67" s="99">
        <v>0.79</v>
      </c>
      <c r="C67" s="102">
        <v>0.8</v>
      </c>
    </row>
    <row r="68" spans="1:3" ht="19" x14ac:dyDescent="0.25">
      <c r="A68" s="113">
        <v>43282</v>
      </c>
      <c r="B68" s="99">
        <v>0.82</v>
      </c>
      <c r="C68" s="102">
        <v>0.8</v>
      </c>
    </row>
    <row r="69" spans="1:3" ht="19" x14ac:dyDescent="0.25">
      <c r="A69" s="113">
        <v>43313</v>
      </c>
      <c r="B69" s="99">
        <v>0.83</v>
      </c>
      <c r="C69" s="102">
        <v>0.8</v>
      </c>
    </row>
    <row r="70" spans="1:3" ht="19" x14ac:dyDescent="0.25">
      <c r="A70" s="113">
        <v>43344</v>
      </c>
      <c r="B70" s="99">
        <v>0.83</v>
      </c>
      <c r="C70" s="102">
        <v>0.8</v>
      </c>
    </row>
    <row r="71" spans="1:3" ht="19" x14ac:dyDescent="0.25">
      <c r="A71" s="113">
        <v>43374</v>
      </c>
      <c r="B71" s="99">
        <v>0.76</v>
      </c>
      <c r="C71" s="102">
        <v>0.8</v>
      </c>
    </row>
    <row r="72" spans="1:3" ht="19" x14ac:dyDescent="0.25">
      <c r="A72" s="113">
        <v>43405</v>
      </c>
      <c r="B72" s="99">
        <v>0.85</v>
      </c>
      <c r="C72" s="102">
        <v>0.8</v>
      </c>
    </row>
    <row r="73" spans="1:3" ht="19" x14ac:dyDescent="0.25">
      <c r="A73" s="113">
        <v>43435</v>
      </c>
      <c r="B73" s="99">
        <v>0.82</v>
      </c>
      <c r="C73" s="102">
        <v>0.8</v>
      </c>
    </row>
  </sheetData>
  <pageMargins left="0.7" right="0.7" top="0.75" bottom="0.75" header="0.3" footer="0.3"/>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79AD8-0EBA-AD4A-BF55-132428048339}">
  <dimension ref="A1:I60"/>
  <sheetViews>
    <sheetView topLeftCell="A10" zoomScale="108" workbookViewId="0">
      <selection activeCell="G21" sqref="G21"/>
    </sheetView>
  </sheetViews>
  <sheetFormatPr baseColWidth="10" defaultRowHeight="15" x14ac:dyDescent="0.2"/>
  <sheetData>
    <row r="1" spans="1:9" ht="23" x14ac:dyDescent="0.3">
      <c r="A1" s="121" t="s">
        <v>146</v>
      </c>
    </row>
    <row r="2" spans="1:9" ht="16" thickBot="1" x14ac:dyDescent="0.25"/>
    <row r="3" spans="1:9" x14ac:dyDescent="0.2">
      <c r="A3" s="116" t="s">
        <v>124</v>
      </c>
      <c r="B3" s="116"/>
    </row>
    <row r="4" spans="1:9" x14ac:dyDescent="0.2">
      <c r="A4" s="94" t="s">
        <v>125</v>
      </c>
      <c r="B4" s="94">
        <v>0.89549018299439964</v>
      </c>
    </row>
    <row r="5" spans="1:9" x14ac:dyDescent="0.2">
      <c r="A5" s="94" t="s">
        <v>126</v>
      </c>
      <c r="B5" s="94">
        <v>0.80190266783934339</v>
      </c>
    </row>
    <row r="6" spans="1:9" x14ac:dyDescent="0.2">
      <c r="A6" s="94" t="s">
        <v>127</v>
      </c>
      <c r="B6" s="94">
        <v>0.78539455682595527</v>
      </c>
    </row>
    <row r="7" spans="1:9" x14ac:dyDescent="0.2">
      <c r="A7" s="94" t="s">
        <v>109</v>
      </c>
      <c r="B7" s="94">
        <v>1.1578836057412872E-2</v>
      </c>
    </row>
    <row r="8" spans="1:9" ht="16" thickBot="1" x14ac:dyDescent="0.25">
      <c r="A8" s="95" t="s">
        <v>128</v>
      </c>
      <c r="B8" s="95">
        <v>14</v>
      </c>
    </row>
    <row r="10" spans="1:9" ht="16" thickBot="1" x14ac:dyDescent="0.25">
      <c r="A10" t="s">
        <v>129</v>
      </c>
    </row>
    <row r="11" spans="1:9" x14ac:dyDescent="0.2">
      <c r="A11" s="96"/>
      <c r="B11" s="96" t="s">
        <v>134</v>
      </c>
      <c r="C11" s="96" t="s">
        <v>135</v>
      </c>
      <c r="D11" s="96" t="s">
        <v>136</v>
      </c>
      <c r="E11" s="96" t="s">
        <v>137</v>
      </c>
      <c r="F11" s="96" t="s">
        <v>138</v>
      </c>
    </row>
    <row r="12" spans="1:9" x14ac:dyDescent="0.2">
      <c r="A12" s="94" t="s">
        <v>130</v>
      </c>
      <c r="B12" s="94">
        <v>1</v>
      </c>
      <c r="C12" s="94">
        <v>6.5125952380952409E-3</v>
      </c>
      <c r="D12" s="94">
        <v>6.5125952380952409E-3</v>
      </c>
      <c r="E12" s="94">
        <v>48.576282724837597</v>
      </c>
      <c r="F12" s="119">
        <v>1.4966823461926357E-5</v>
      </c>
    </row>
    <row r="13" spans="1:9" x14ac:dyDescent="0.2">
      <c r="A13" s="94" t="s">
        <v>131</v>
      </c>
      <c r="B13" s="94">
        <v>12</v>
      </c>
      <c r="C13" s="94">
        <v>1.6088333333333334E-3</v>
      </c>
      <c r="D13" s="94">
        <v>1.3406944444444444E-4</v>
      </c>
      <c r="E13" s="94"/>
      <c r="F13" s="94"/>
    </row>
    <row r="14" spans="1:9" ht="16" thickBot="1" x14ac:dyDescent="0.25">
      <c r="A14" s="95" t="s">
        <v>132</v>
      </c>
      <c r="B14" s="95">
        <v>13</v>
      </c>
      <c r="C14" s="95">
        <v>8.1214285714285746E-3</v>
      </c>
      <c r="D14" s="95"/>
      <c r="E14" s="95"/>
      <c r="F14" s="95"/>
    </row>
    <row r="15" spans="1:9" ht="16" thickBot="1" x14ac:dyDescent="0.25"/>
    <row r="16" spans="1:9" x14ac:dyDescent="0.2">
      <c r="A16" s="96"/>
      <c r="B16" s="96" t="s">
        <v>139</v>
      </c>
      <c r="C16" s="96" t="s">
        <v>109</v>
      </c>
      <c r="D16" s="96" t="s">
        <v>140</v>
      </c>
      <c r="E16" s="96" t="s">
        <v>141</v>
      </c>
      <c r="F16" s="96" t="s">
        <v>142</v>
      </c>
      <c r="G16" s="96" t="s">
        <v>143</v>
      </c>
      <c r="H16" s="96" t="s">
        <v>144</v>
      </c>
      <c r="I16" s="96" t="s">
        <v>145</v>
      </c>
    </row>
    <row r="17" spans="1:9" x14ac:dyDescent="0.2">
      <c r="A17" s="94" t="s">
        <v>133</v>
      </c>
      <c r="B17" s="94">
        <v>0.17261666666666609</v>
      </c>
      <c r="C17" s="94">
        <v>0.10492218798903985</v>
      </c>
      <c r="D17" s="94">
        <v>1.6451874477178992</v>
      </c>
      <c r="E17" s="94">
        <v>0.12585249860563608</v>
      </c>
      <c r="F17" s="94">
        <v>-5.5989142640610723E-2</v>
      </c>
      <c r="G17" s="94">
        <v>0.40122247597394289</v>
      </c>
      <c r="H17" s="94">
        <v>-5.5989142640610723E-2</v>
      </c>
      <c r="I17" s="94">
        <v>0.40122247597394289</v>
      </c>
    </row>
    <row r="18" spans="1:9" ht="16" thickBot="1" x14ac:dyDescent="0.25">
      <c r="A18" s="95" t="s">
        <v>14</v>
      </c>
      <c r="B18" s="95">
        <v>0.87166666666666748</v>
      </c>
      <c r="C18" s="95">
        <v>0.12506572346244674</v>
      </c>
      <c r="D18" s="95">
        <v>6.9696687672254285</v>
      </c>
      <c r="E18" s="95">
        <v>1.4966823461926302E-5</v>
      </c>
      <c r="F18" s="95">
        <v>0.59917186383507481</v>
      </c>
      <c r="G18" s="95">
        <v>1.1441614694982603</v>
      </c>
      <c r="H18" s="95">
        <v>0.59917186383507481</v>
      </c>
      <c r="I18" s="95">
        <v>1.1441614694982603</v>
      </c>
    </row>
    <row r="22" spans="1:9" ht="23" x14ac:dyDescent="0.3">
      <c r="A22" s="121" t="s">
        <v>147</v>
      </c>
    </row>
    <row r="23" spans="1:9" ht="16" thickBot="1" x14ac:dyDescent="0.25"/>
    <row r="24" spans="1:9" x14ac:dyDescent="0.2">
      <c r="A24" s="116" t="s">
        <v>124</v>
      </c>
      <c r="B24" s="116"/>
    </row>
    <row r="25" spans="1:9" x14ac:dyDescent="0.2">
      <c r="A25" s="94" t="s">
        <v>125</v>
      </c>
      <c r="B25" s="94">
        <v>0.68785478933873889</v>
      </c>
    </row>
    <row r="26" spans="1:9" x14ac:dyDescent="0.2">
      <c r="A26" s="94" t="s">
        <v>126</v>
      </c>
      <c r="B26" s="94">
        <v>0.4731442112162409</v>
      </c>
    </row>
    <row r="27" spans="1:9" x14ac:dyDescent="0.2">
      <c r="A27" s="94" t="s">
        <v>127</v>
      </c>
      <c r="B27" s="94">
        <v>0.42923956215092768</v>
      </c>
    </row>
    <row r="28" spans="1:9" x14ac:dyDescent="0.2">
      <c r="A28" s="94" t="s">
        <v>109</v>
      </c>
      <c r="B28" s="94">
        <v>1.8883020715382906E-2</v>
      </c>
    </row>
    <row r="29" spans="1:9" ht="16" thickBot="1" x14ac:dyDescent="0.25">
      <c r="A29" s="95" t="s">
        <v>128</v>
      </c>
      <c r="B29" s="95">
        <v>14</v>
      </c>
    </row>
    <row r="31" spans="1:9" ht="16" thickBot="1" x14ac:dyDescent="0.25">
      <c r="A31" t="s">
        <v>129</v>
      </c>
    </row>
    <row r="32" spans="1:9" x14ac:dyDescent="0.2">
      <c r="A32" s="96"/>
      <c r="B32" s="96" t="s">
        <v>134</v>
      </c>
      <c r="C32" s="96" t="s">
        <v>135</v>
      </c>
      <c r="D32" s="96" t="s">
        <v>136</v>
      </c>
      <c r="E32" s="96" t="s">
        <v>137</v>
      </c>
      <c r="F32" s="96" t="s">
        <v>138</v>
      </c>
    </row>
    <row r="33" spans="1:9" x14ac:dyDescent="0.2">
      <c r="A33" s="94" t="s">
        <v>130</v>
      </c>
      <c r="B33" s="94">
        <v>1</v>
      </c>
      <c r="C33" s="94">
        <v>3.842606915377615E-3</v>
      </c>
      <c r="D33" s="94">
        <v>3.842606915377615E-3</v>
      </c>
      <c r="E33" s="94">
        <v>10.776631206239321</v>
      </c>
      <c r="F33" s="119">
        <v>6.5463365885680179E-3</v>
      </c>
    </row>
    <row r="34" spans="1:9" x14ac:dyDescent="0.2">
      <c r="A34" s="94" t="s">
        <v>131</v>
      </c>
      <c r="B34" s="94">
        <v>12</v>
      </c>
      <c r="C34" s="94">
        <v>4.2788216560509596E-3</v>
      </c>
      <c r="D34" s="94">
        <v>3.5656847133757995E-4</v>
      </c>
      <c r="E34" s="94"/>
      <c r="F34" s="94"/>
    </row>
    <row r="35" spans="1:9" ht="16" thickBot="1" x14ac:dyDescent="0.25">
      <c r="A35" s="95" t="s">
        <v>132</v>
      </c>
      <c r="B35" s="95">
        <v>13</v>
      </c>
      <c r="C35" s="95">
        <v>8.1214285714285746E-3</v>
      </c>
      <c r="D35" s="95"/>
      <c r="E35" s="95"/>
      <c r="F35" s="95"/>
    </row>
    <row r="36" spans="1:9" ht="16" thickBot="1" x14ac:dyDescent="0.25"/>
    <row r="37" spans="1:9" x14ac:dyDescent="0.2">
      <c r="A37" s="96"/>
      <c r="B37" s="96" t="s">
        <v>139</v>
      </c>
      <c r="C37" s="96" t="s">
        <v>109</v>
      </c>
      <c r="D37" s="96" t="s">
        <v>140</v>
      </c>
      <c r="E37" s="96" t="s">
        <v>141</v>
      </c>
      <c r="F37" s="96" t="s">
        <v>142</v>
      </c>
      <c r="G37" s="96" t="s">
        <v>143</v>
      </c>
      <c r="H37" s="96" t="s">
        <v>144</v>
      </c>
      <c r="I37" s="96" t="s">
        <v>145</v>
      </c>
    </row>
    <row r="38" spans="1:9" x14ac:dyDescent="0.2">
      <c r="A38" s="94" t="s">
        <v>133</v>
      </c>
      <c r="B38" s="94">
        <v>0.36785031847133731</v>
      </c>
      <c r="C38" s="94">
        <v>0.16326940906864432</v>
      </c>
      <c r="D38" s="94">
        <v>2.2530265808500589</v>
      </c>
      <c r="E38" s="94">
        <v>4.3757786712629074E-2</v>
      </c>
      <c r="F38" s="94">
        <v>1.2116835300388151E-2</v>
      </c>
      <c r="G38" s="94">
        <v>0.72358380164228642</v>
      </c>
      <c r="H38" s="94">
        <v>1.2116835300388151E-2</v>
      </c>
      <c r="I38" s="94">
        <v>0.72358380164228642</v>
      </c>
    </row>
    <row r="39" spans="1:9" ht="16" thickBot="1" x14ac:dyDescent="0.25">
      <c r="A39" s="95" t="s">
        <v>15</v>
      </c>
      <c r="B39" s="95">
        <v>0.65445859872611523</v>
      </c>
      <c r="C39" s="95">
        <v>0.1993612131332462</v>
      </c>
      <c r="D39" s="95">
        <v>3.2827779709019804</v>
      </c>
      <c r="E39" s="95">
        <v>6.5463365885680179E-3</v>
      </c>
      <c r="F39" s="95">
        <v>0.22008782981337566</v>
      </c>
      <c r="G39" s="95">
        <v>1.0888293676388547</v>
      </c>
      <c r="H39" s="95">
        <v>0.22008782981337566</v>
      </c>
      <c r="I39" s="95">
        <v>1.0888293676388547</v>
      </c>
    </row>
    <row r="43" spans="1:9" ht="23" x14ac:dyDescent="0.3">
      <c r="A43" s="121" t="s">
        <v>148</v>
      </c>
    </row>
    <row r="44" spans="1:9" ht="16" thickBot="1" x14ac:dyDescent="0.25"/>
    <row r="45" spans="1:9" x14ac:dyDescent="0.2">
      <c r="A45" s="116" t="s">
        <v>124</v>
      </c>
      <c r="B45" s="116"/>
    </row>
    <row r="46" spans="1:9" x14ac:dyDescent="0.2">
      <c r="A46" s="94" t="s">
        <v>125</v>
      </c>
      <c r="B46" s="94">
        <v>0.81780219162609802</v>
      </c>
    </row>
    <row r="47" spans="1:9" x14ac:dyDescent="0.2">
      <c r="A47" s="94" t="s">
        <v>126</v>
      </c>
      <c r="B47" s="94">
        <v>0.66880042462844913</v>
      </c>
    </row>
    <row r="48" spans="1:9" x14ac:dyDescent="0.2">
      <c r="A48" s="94" t="s">
        <v>127</v>
      </c>
      <c r="B48" s="94">
        <v>0.64120046001415332</v>
      </c>
    </row>
    <row r="49" spans="1:9" x14ac:dyDescent="0.2">
      <c r="A49" s="94" t="s">
        <v>109</v>
      </c>
      <c r="B49" s="94">
        <v>1.5380868807235607E-2</v>
      </c>
    </row>
    <row r="50" spans="1:9" ht="16" thickBot="1" x14ac:dyDescent="0.25">
      <c r="A50" s="95" t="s">
        <v>128</v>
      </c>
      <c r="B50" s="95">
        <v>14</v>
      </c>
    </row>
    <row r="52" spans="1:9" ht="16" thickBot="1" x14ac:dyDescent="0.25">
      <c r="A52" t="s">
        <v>129</v>
      </c>
    </row>
    <row r="53" spans="1:9" x14ac:dyDescent="0.2">
      <c r="A53" s="96"/>
      <c r="B53" s="96" t="s">
        <v>134</v>
      </c>
      <c r="C53" s="96" t="s">
        <v>135</v>
      </c>
      <c r="D53" s="96" t="s">
        <v>136</v>
      </c>
      <c r="E53" s="96" t="s">
        <v>137</v>
      </c>
      <c r="F53" s="96" t="s">
        <v>138</v>
      </c>
    </row>
    <row r="54" spans="1:9" x14ac:dyDescent="0.2">
      <c r="A54" s="94" t="s">
        <v>130</v>
      </c>
      <c r="B54" s="94">
        <v>1</v>
      </c>
      <c r="C54" s="94">
        <v>5.7325750682438439E-3</v>
      </c>
      <c r="D54" s="94">
        <v>5.7325750682438439E-3</v>
      </c>
      <c r="E54" s="94">
        <v>24.231930510593177</v>
      </c>
      <c r="F54" s="119">
        <v>3.5226119541763084E-4</v>
      </c>
    </row>
    <row r="55" spans="1:9" x14ac:dyDescent="0.2">
      <c r="A55" s="94" t="s">
        <v>131</v>
      </c>
      <c r="B55" s="94">
        <v>12</v>
      </c>
      <c r="C55" s="94">
        <v>2.8388535031847193E-3</v>
      </c>
      <c r="D55" s="94">
        <v>2.3657112526539328E-4</v>
      </c>
      <c r="E55" s="94"/>
      <c r="F55" s="94"/>
    </row>
    <row r="56" spans="1:9" ht="16" thickBot="1" x14ac:dyDescent="0.25">
      <c r="A56" s="95" t="s">
        <v>132</v>
      </c>
      <c r="B56" s="95">
        <v>13</v>
      </c>
      <c r="C56" s="95">
        <v>8.5714285714285632E-3</v>
      </c>
      <c r="D56" s="95"/>
      <c r="E56" s="95"/>
      <c r="F56" s="95"/>
    </row>
    <row r="57" spans="1:9" ht="16" thickBot="1" x14ac:dyDescent="0.25"/>
    <row r="58" spans="1:9" x14ac:dyDescent="0.2">
      <c r="A58" s="96"/>
      <c r="B58" s="96" t="s">
        <v>139</v>
      </c>
      <c r="C58" s="96" t="s">
        <v>109</v>
      </c>
      <c r="D58" s="96" t="s">
        <v>140</v>
      </c>
      <c r="E58" s="96" t="s">
        <v>141</v>
      </c>
      <c r="F58" s="96" t="s">
        <v>142</v>
      </c>
      <c r="G58" s="96" t="s">
        <v>143</v>
      </c>
      <c r="H58" s="96" t="s">
        <v>144</v>
      </c>
      <c r="I58" s="96" t="s">
        <v>145</v>
      </c>
    </row>
    <row r="59" spans="1:9" x14ac:dyDescent="0.2">
      <c r="A59" s="94" t="s">
        <v>133</v>
      </c>
      <c r="B59" s="94">
        <v>0.18423566878980913</v>
      </c>
      <c r="C59" s="94">
        <v>0.13298854028550378</v>
      </c>
      <c r="D59" s="94">
        <v>1.3853499586828044</v>
      </c>
      <c r="E59" s="94">
        <v>0.19115623241647345</v>
      </c>
      <c r="F59" s="94">
        <v>-0.10552146898296355</v>
      </c>
      <c r="G59" s="94">
        <v>0.4739928065625818</v>
      </c>
      <c r="H59" s="94">
        <v>-0.10552146898296355</v>
      </c>
      <c r="I59" s="94">
        <v>0.4739928065625818</v>
      </c>
    </row>
    <row r="60" spans="1:9" ht="16" thickBot="1" x14ac:dyDescent="0.25">
      <c r="A60" s="95" t="s">
        <v>15</v>
      </c>
      <c r="B60" s="95">
        <v>0.7993630573248407</v>
      </c>
      <c r="C60" s="95">
        <v>0.16238655407266586</v>
      </c>
      <c r="D60" s="95">
        <v>4.9225938803229745</v>
      </c>
      <c r="E60" s="95">
        <v>3.5226119541762922E-4</v>
      </c>
      <c r="F60" s="95">
        <v>0.4455531499458652</v>
      </c>
      <c r="G60" s="95">
        <v>1.1531729647038163</v>
      </c>
      <c r="H60" s="95">
        <v>0.4455531499458652</v>
      </c>
      <c r="I60" s="95">
        <v>1.1531729647038163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912F-917E-4A7A-91E2-35E115AF9A38}">
  <sheetPr>
    <pageSetUpPr fitToPage="1"/>
  </sheetPr>
  <dimension ref="A1:S33"/>
  <sheetViews>
    <sheetView topLeftCell="A3" zoomScale="138" zoomScaleNormal="120" workbookViewId="0">
      <selection activeCell="M35" sqref="M35"/>
    </sheetView>
  </sheetViews>
  <sheetFormatPr baseColWidth="10" defaultColWidth="7.1640625" defaultRowHeight="15" x14ac:dyDescent="0.2"/>
  <cols>
    <col min="1" max="1" width="19.1640625" style="32" customWidth="1"/>
    <col min="2" max="2" width="11.33203125" style="32" customWidth="1"/>
    <col min="3" max="3" width="11.5" style="33" bestFit="1" customWidth="1"/>
    <col min="4" max="4" width="14.5" style="33" customWidth="1"/>
    <col min="5" max="6" width="12.6640625" style="33" customWidth="1"/>
    <col min="7" max="7" width="1" style="32" customWidth="1"/>
    <col min="8" max="8" width="17.83203125" style="34" customWidth="1"/>
    <col min="9" max="9" width="1" style="32" customWidth="1"/>
    <col min="10" max="10" width="12.5" style="33" customWidth="1"/>
    <col min="11" max="11" width="11.33203125" style="33" customWidth="1"/>
    <col min="12" max="12" width="12.5" style="33" customWidth="1"/>
    <col min="13" max="13" width="12.6640625" style="33" customWidth="1"/>
    <col min="14" max="14" width="19.83203125" style="33" customWidth="1"/>
    <col min="15" max="16" width="14.5" style="33" customWidth="1"/>
    <col min="17" max="17" width="12.6640625" style="33" customWidth="1"/>
    <col min="18" max="16384" width="7.1640625" style="32"/>
  </cols>
  <sheetData>
    <row r="1" spans="1:19" x14ac:dyDescent="0.2">
      <c r="A1" s="31" t="s">
        <v>90</v>
      </c>
    </row>
    <row r="2" spans="1:19" ht="15" customHeight="1" x14ac:dyDescent="0.2">
      <c r="A2" s="35" t="s">
        <v>34</v>
      </c>
    </row>
    <row r="3" spans="1:19" ht="24.75" customHeight="1" x14ac:dyDescent="0.2">
      <c r="A3" s="64"/>
      <c r="B3" s="65"/>
      <c r="C3" s="208" t="s">
        <v>84</v>
      </c>
      <c r="D3" s="209"/>
      <c r="E3" s="209"/>
      <c r="F3" s="210"/>
      <c r="J3" s="208" t="s">
        <v>70</v>
      </c>
      <c r="K3" s="209"/>
      <c r="L3" s="209"/>
      <c r="M3" s="209"/>
      <c r="N3" s="209"/>
      <c r="O3" s="209"/>
      <c r="P3" s="209"/>
      <c r="Q3" s="210"/>
    </row>
    <row r="4" spans="1:19" s="36" customFormat="1" ht="70.5" customHeight="1" x14ac:dyDescent="0.2">
      <c r="A4" s="61" t="s">
        <v>47</v>
      </c>
      <c r="B4" s="61" t="s">
        <v>86</v>
      </c>
      <c r="C4" s="61" t="s">
        <v>85</v>
      </c>
      <c r="D4" s="61" t="s">
        <v>88</v>
      </c>
      <c r="E4" s="61" t="s">
        <v>41</v>
      </c>
      <c r="F4" s="61" t="s">
        <v>89</v>
      </c>
      <c r="H4" s="62" t="s">
        <v>87</v>
      </c>
      <c r="J4" s="61" t="s">
        <v>39</v>
      </c>
      <c r="K4" s="61" t="s">
        <v>40</v>
      </c>
      <c r="L4" s="61" t="s">
        <v>41</v>
      </c>
      <c r="M4" s="61" t="s">
        <v>42</v>
      </c>
      <c r="N4" s="61" t="s">
        <v>43</v>
      </c>
      <c r="O4" s="61" t="s">
        <v>44</v>
      </c>
      <c r="P4" s="61" t="s">
        <v>45</v>
      </c>
      <c r="Q4" s="61" t="s">
        <v>46</v>
      </c>
    </row>
    <row r="5" spans="1:19" s="36" customFormat="1" ht="2.25" customHeight="1" x14ac:dyDescent="0.2">
      <c r="A5" s="66"/>
      <c r="B5" s="90"/>
      <c r="C5" s="37"/>
      <c r="D5" s="37"/>
      <c r="E5" s="37"/>
      <c r="F5" s="67"/>
      <c r="H5" s="38"/>
      <c r="J5" s="37"/>
      <c r="K5" s="37"/>
      <c r="L5" s="37"/>
      <c r="M5" s="37"/>
      <c r="N5" s="37"/>
      <c r="O5" s="37"/>
      <c r="P5" s="37"/>
      <c r="Q5" s="37"/>
    </row>
    <row r="6" spans="1:19" x14ac:dyDescent="0.2">
      <c r="A6" s="39" t="s">
        <v>71</v>
      </c>
      <c r="B6" s="40" t="s">
        <v>48</v>
      </c>
      <c r="C6" s="41">
        <v>0.8</v>
      </c>
      <c r="D6" s="41">
        <v>0.67</v>
      </c>
      <c r="E6" s="41">
        <v>0.03</v>
      </c>
      <c r="F6" s="41">
        <v>0.1</v>
      </c>
      <c r="H6" s="42">
        <v>2200</v>
      </c>
      <c r="I6" s="43"/>
      <c r="J6" s="41">
        <f t="shared" ref="J6:J9" si="0">SUM(K6:M6)</f>
        <v>0.8</v>
      </c>
      <c r="K6" s="41">
        <v>0.67</v>
      </c>
      <c r="L6" s="41">
        <v>0.03</v>
      </c>
      <c r="M6" s="41">
        <v>0.1</v>
      </c>
      <c r="N6" s="63">
        <v>871</v>
      </c>
      <c r="O6" s="46">
        <v>0.92400000000000004</v>
      </c>
      <c r="P6" s="46">
        <v>0.87</v>
      </c>
      <c r="Q6" s="46">
        <v>0.85</v>
      </c>
      <c r="R6" s="60"/>
    </row>
    <row r="7" spans="1:19" ht="15" customHeight="1" x14ac:dyDescent="0.2">
      <c r="A7" s="58" t="s">
        <v>71</v>
      </c>
      <c r="B7" s="48" t="s">
        <v>49</v>
      </c>
      <c r="C7" s="49">
        <v>0.6</v>
      </c>
      <c r="D7" s="49">
        <v>0.52</v>
      </c>
      <c r="E7" s="49">
        <v>0.02</v>
      </c>
      <c r="F7" s="49">
        <v>0.06</v>
      </c>
      <c r="H7" s="50">
        <v>1600</v>
      </c>
      <c r="I7" s="43"/>
      <c r="J7" s="49">
        <f t="shared" si="0"/>
        <v>0.60000000000000009</v>
      </c>
      <c r="K7" s="49">
        <v>0.52</v>
      </c>
      <c r="L7" s="49">
        <v>0.02</v>
      </c>
      <c r="M7" s="49">
        <v>0.06</v>
      </c>
      <c r="N7" s="44">
        <v>688.99999999999989</v>
      </c>
      <c r="O7" s="45">
        <v>0.91400000000000003</v>
      </c>
      <c r="P7" s="45">
        <v>0.87</v>
      </c>
      <c r="Q7" s="45">
        <v>0.82</v>
      </c>
      <c r="R7" s="60"/>
    </row>
    <row r="8" spans="1:19" x14ac:dyDescent="0.2">
      <c r="A8" s="58" t="s">
        <v>71</v>
      </c>
      <c r="B8" s="48" t="s">
        <v>50</v>
      </c>
      <c r="C8" s="49">
        <v>1</v>
      </c>
      <c r="D8" s="49">
        <v>0.87</v>
      </c>
      <c r="E8" s="49">
        <v>0.03</v>
      </c>
      <c r="F8" s="49">
        <v>0.1</v>
      </c>
      <c r="H8" s="50">
        <v>2600</v>
      </c>
      <c r="I8" s="43"/>
      <c r="J8" s="49">
        <f t="shared" si="0"/>
        <v>1</v>
      </c>
      <c r="K8" s="49">
        <v>0.87</v>
      </c>
      <c r="L8" s="49">
        <v>0.03</v>
      </c>
      <c r="M8" s="49">
        <v>0.1</v>
      </c>
      <c r="N8" s="44">
        <v>1105</v>
      </c>
      <c r="O8" s="45">
        <v>0.93400000000000005</v>
      </c>
      <c r="P8" s="45">
        <v>0.88</v>
      </c>
      <c r="Q8" s="45">
        <v>0.83</v>
      </c>
      <c r="R8" s="60"/>
    </row>
    <row r="9" spans="1:19" x14ac:dyDescent="0.2">
      <c r="A9" s="58" t="s">
        <v>71</v>
      </c>
      <c r="B9" s="51" t="s">
        <v>51</v>
      </c>
      <c r="C9" s="49">
        <v>1</v>
      </c>
      <c r="D9" s="49">
        <v>0.75</v>
      </c>
      <c r="E9" s="49">
        <v>0.15</v>
      </c>
      <c r="F9" s="49">
        <v>0.1</v>
      </c>
      <c r="H9" s="50">
        <v>2600</v>
      </c>
      <c r="I9" s="43"/>
      <c r="J9" s="49">
        <f t="shared" si="0"/>
        <v>1</v>
      </c>
      <c r="K9" s="49">
        <v>0.75</v>
      </c>
      <c r="L9" s="49">
        <v>0.15</v>
      </c>
      <c r="M9" s="49">
        <v>0.1</v>
      </c>
      <c r="N9" s="44">
        <v>1053</v>
      </c>
      <c r="O9" s="45">
        <v>0.91400000000000003</v>
      </c>
      <c r="P9" s="45">
        <v>0.86</v>
      </c>
      <c r="Q9" s="45">
        <v>0.81</v>
      </c>
      <c r="R9" s="60"/>
    </row>
    <row r="10" spans="1:19" s="31" customFormat="1" x14ac:dyDescent="0.2">
      <c r="A10" s="52" t="s">
        <v>53</v>
      </c>
      <c r="B10" s="53"/>
      <c r="C10" s="54">
        <f>SUM(C6:C9)</f>
        <v>3.4</v>
      </c>
      <c r="D10" s="54">
        <f>SUM(D6:D9)</f>
        <v>2.81</v>
      </c>
      <c r="E10" s="54">
        <f>SUM(E6:E9)</f>
        <v>0.22999999999999998</v>
      </c>
      <c r="F10" s="54">
        <f>SUM(F6:F9)</f>
        <v>0.36</v>
      </c>
      <c r="H10" s="55">
        <f>SUM(H6:H9)</f>
        <v>9000</v>
      </c>
      <c r="I10" s="43"/>
      <c r="J10" s="54">
        <f>SUM(J6:J9)</f>
        <v>3.4000000000000004</v>
      </c>
      <c r="K10" s="54">
        <f>SUM(K6:K9)</f>
        <v>2.81</v>
      </c>
      <c r="L10" s="54">
        <f>SUM(L6:L9)</f>
        <v>0.22999999999999998</v>
      </c>
      <c r="M10" s="54">
        <f>SUM(M6:M9)</f>
        <v>0.36</v>
      </c>
      <c r="N10" s="56">
        <f>SUM(N6:N9)</f>
        <v>3718</v>
      </c>
      <c r="O10" s="57">
        <f>AVERAGE(O6:O9)</f>
        <v>0.9215000000000001</v>
      </c>
      <c r="P10" s="57">
        <f>AVERAGE(P6:P9)</f>
        <v>0.87</v>
      </c>
      <c r="Q10" s="57">
        <f>AVERAGE(Q6:Q9)</f>
        <v>0.82750000000000001</v>
      </c>
      <c r="R10" s="60"/>
      <c r="S10" s="32"/>
    </row>
    <row r="11" spans="1:19" x14ac:dyDescent="0.2">
      <c r="A11" s="58" t="s">
        <v>72</v>
      </c>
      <c r="B11" s="32" t="s">
        <v>52</v>
      </c>
      <c r="C11" s="49">
        <v>1</v>
      </c>
      <c r="D11" s="49">
        <v>0.89</v>
      </c>
      <c r="E11" s="49">
        <v>0.03</v>
      </c>
      <c r="F11" s="49">
        <v>8.0000000000000016E-2</v>
      </c>
      <c r="H11" s="50">
        <v>2600</v>
      </c>
      <c r="I11" s="43"/>
      <c r="J11" s="49">
        <f>SUM(K11:M11)</f>
        <v>1</v>
      </c>
      <c r="K11" s="49">
        <v>0.77</v>
      </c>
      <c r="L11" s="49">
        <v>0.03</v>
      </c>
      <c r="M11" s="49">
        <v>0.2</v>
      </c>
      <c r="N11" s="44">
        <v>896.99999999999989</v>
      </c>
      <c r="O11" s="45">
        <v>0.76400000000000001</v>
      </c>
      <c r="P11" s="45">
        <v>0.68</v>
      </c>
      <c r="Q11" s="45">
        <v>0.7</v>
      </c>
      <c r="R11" s="60"/>
    </row>
    <row r="12" spans="1:19" x14ac:dyDescent="0.2">
      <c r="A12" s="58" t="s">
        <v>72</v>
      </c>
      <c r="B12" s="32" t="s">
        <v>54</v>
      </c>
      <c r="C12" s="49">
        <v>0.8</v>
      </c>
      <c r="D12" s="49">
        <v>0.69</v>
      </c>
      <c r="E12" s="49">
        <v>0.03</v>
      </c>
      <c r="F12" s="49">
        <v>8.0000000000000016E-2</v>
      </c>
      <c r="H12" s="50">
        <v>2300</v>
      </c>
      <c r="I12" s="43"/>
      <c r="J12" s="49">
        <f>SUM(K12:M12)</f>
        <v>0.8</v>
      </c>
      <c r="K12" s="49">
        <v>0.69</v>
      </c>
      <c r="L12" s="49">
        <v>0.03</v>
      </c>
      <c r="M12" s="49">
        <v>8.0000000000000016E-2</v>
      </c>
      <c r="N12" s="44">
        <v>896.99999999999989</v>
      </c>
      <c r="O12" s="45">
        <v>0.9</v>
      </c>
      <c r="P12" s="45">
        <v>0.86</v>
      </c>
      <c r="Q12" s="45">
        <v>0.83</v>
      </c>
      <c r="R12" s="60"/>
    </row>
    <row r="13" spans="1:19" x14ac:dyDescent="0.2">
      <c r="A13" s="58" t="s">
        <v>72</v>
      </c>
      <c r="B13" s="32" t="s">
        <v>55</v>
      </c>
      <c r="C13" s="49">
        <v>0.8</v>
      </c>
      <c r="D13" s="49">
        <v>0.57000000000000006</v>
      </c>
      <c r="E13" s="49">
        <v>0.15</v>
      </c>
      <c r="F13" s="49">
        <v>0.08</v>
      </c>
      <c r="H13" s="50">
        <v>2400</v>
      </c>
      <c r="I13" s="43"/>
      <c r="J13" s="49">
        <f t="shared" ref="J13:J16" si="1">SUM(K13:M13)</f>
        <v>0.8</v>
      </c>
      <c r="K13" s="49">
        <v>0.45</v>
      </c>
      <c r="L13" s="49">
        <v>0.15</v>
      </c>
      <c r="M13" s="49">
        <v>0.2</v>
      </c>
      <c r="N13" s="44">
        <v>585</v>
      </c>
      <c r="O13" s="45">
        <v>0.77</v>
      </c>
      <c r="P13" s="45">
        <v>0.69</v>
      </c>
      <c r="Q13" s="45">
        <v>0.72</v>
      </c>
      <c r="R13" s="60"/>
    </row>
    <row r="14" spans="1:19" x14ac:dyDescent="0.2">
      <c r="A14" s="58" t="s">
        <v>72</v>
      </c>
      <c r="B14" s="32" t="s">
        <v>56</v>
      </c>
      <c r="C14" s="49">
        <v>0.7</v>
      </c>
      <c r="D14" s="49">
        <v>0.41999999999999993</v>
      </c>
      <c r="E14" s="49">
        <v>0.2</v>
      </c>
      <c r="F14" s="49">
        <v>8.0000000000000016E-2</v>
      </c>
      <c r="H14" s="50">
        <v>1600</v>
      </c>
      <c r="I14" s="43"/>
      <c r="J14" s="49">
        <f t="shared" si="1"/>
        <v>0.7</v>
      </c>
      <c r="K14" s="49">
        <v>0.24999999999999994</v>
      </c>
      <c r="L14" s="49">
        <v>0.4</v>
      </c>
      <c r="M14" s="76">
        <v>0.05</v>
      </c>
      <c r="N14" s="44">
        <v>324.99999999999994</v>
      </c>
      <c r="O14" s="45">
        <v>0.72</v>
      </c>
      <c r="P14" s="45">
        <v>0.78</v>
      </c>
      <c r="Q14" s="45">
        <v>0.65</v>
      </c>
      <c r="R14" s="60"/>
    </row>
    <row r="15" spans="1:19" x14ac:dyDescent="0.2">
      <c r="A15" s="58" t="s">
        <v>72</v>
      </c>
      <c r="B15" s="32" t="s">
        <v>57</v>
      </c>
      <c r="C15" s="49">
        <v>0.8</v>
      </c>
      <c r="D15" s="49">
        <v>0.69000000000000006</v>
      </c>
      <c r="E15" s="49">
        <v>0.03</v>
      </c>
      <c r="F15" s="49">
        <v>0.08</v>
      </c>
      <c r="H15" s="50">
        <v>1900</v>
      </c>
      <c r="I15" s="43"/>
      <c r="J15" s="49">
        <f t="shared" si="1"/>
        <v>0.8</v>
      </c>
      <c r="K15" s="49">
        <v>0.69000000000000006</v>
      </c>
      <c r="L15" s="49">
        <v>0.03</v>
      </c>
      <c r="M15" s="49">
        <v>0.08</v>
      </c>
      <c r="N15" s="44">
        <v>897.00000000000011</v>
      </c>
      <c r="O15" s="45">
        <v>0.9</v>
      </c>
      <c r="P15" s="45">
        <v>0.85</v>
      </c>
      <c r="Q15" s="45">
        <v>0.82</v>
      </c>
      <c r="R15" s="60"/>
    </row>
    <row r="16" spans="1:19" x14ac:dyDescent="0.2">
      <c r="A16" s="58" t="s">
        <v>72</v>
      </c>
      <c r="B16" s="32" t="s">
        <v>58</v>
      </c>
      <c r="C16" s="49">
        <v>1</v>
      </c>
      <c r="D16" s="49">
        <v>0.87</v>
      </c>
      <c r="E16" s="49">
        <v>0.03</v>
      </c>
      <c r="F16" s="49">
        <v>0.1</v>
      </c>
      <c r="H16" s="50">
        <v>2800</v>
      </c>
      <c r="I16" s="43"/>
      <c r="J16" s="49">
        <f t="shared" si="1"/>
        <v>1</v>
      </c>
      <c r="K16" s="49">
        <v>0.87</v>
      </c>
      <c r="L16" s="49">
        <v>0.03</v>
      </c>
      <c r="M16" s="49">
        <v>0.1</v>
      </c>
      <c r="N16" s="44">
        <v>1131</v>
      </c>
      <c r="O16" s="45">
        <v>0.9</v>
      </c>
      <c r="P16" s="45">
        <v>0.86</v>
      </c>
      <c r="Q16" s="45">
        <v>0.77</v>
      </c>
      <c r="R16" s="60"/>
    </row>
    <row r="17" spans="1:18" s="31" customFormat="1" x14ac:dyDescent="0.2">
      <c r="A17" s="52" t="s">
        <v>53</v>
      </c>
      <c r="B17" s="53"/>
      <c r="C17" s="54">
        <f>SUM(C11:C16)</f>
        <v>5.0999999999999996</v>
      </c>
      <c r="D17" s="54">
        <f>SUM(D11:D16)</f>
        <v>4.13</v>
      </c>
      <c r="E17" s="54">
        <f>SUM(E11:E16)</f>
        <v>0.47000000000000008</v>
      </c>
      <c r="F17" s="54">
        <f>SUM(F11:F16)</f>
        <v>0.50000000000000011</v>
      </c>
      <c r="H17" s="55">
        <f>SUM(H11:H16)</f>
        <v>13600</v>
      </c>
      <c r="J17" s="54">
        <f>SUM(J11:J16)</f>
        <v>5.0999999999999996</v>
      </c>
      <c r="K17" s="54">
        <f>SUM(K11:K16)</f>
        <v>3.7199999999999998</v>
      </c>
      <c r="L17" s="54">
        <f>SUM(L11:L16)</f>
        <v>0.67</v>
      </c>
      <c r="M17" s="54">
        <f>SUM(M11:M16)</f>
        <v>0.71</v>
      </c>
      <c r="N17" s="56">
        <f>SUM(N11:N16)</f>
        <v>4732</v>
      </c>
      <c r="O17" s="57">
        <f>AVERAGE(O11:O16)</f>
        <v>0.82566666666666677</v>
      </c>
      <c r="P17" s="57">
        <f>AVERAGE(P11:P16)</f>
        <v>0.78666666666666663</v>
      </c>
      <c r="Q17" s="57">
        <f>AVERAGE(Q11:Q16)</f>
        <v>0.74833333333333341</v>
      </c>
      <c r="R17" s="60"/>
    </row>
    <row r="18" spans="1:18" x14ac:dyDescent="0.2">
      <c r="A18" s="47" t="s">
        <v>73</v>
      </c>
      <c r="B18" s="48" t="s">
        <v>59</v>
      </c>
      <c r="C18" s="41">
        <v>0.7</v>
      </c>
      <c r="D18" s="49">
        <v>0.60999999999999988</v>
      </c>
      <c r="E18" s="41">
        <v>0.02</v>
      </c>
      <c r="F18" s="49">
        <v>7.0000000000000007E-2</v>
      </c>
      <c r="H18" s="42">
        <v>1600</v>
      </c>
      <c r="I18" s="43"/>
      <c r="J18" s="41">
        <f t="shared" ref="J18:J22" si="2">SUM(K18:M18)</f>
        <v>0.85</v>
      </c>
      <c r="K18" s="49">
        <v>0.77999999999999992</v>
      </c>
      <c r="L18" s="41">
        <v>0.02</v>
      </c>
      <c r="M18" s="49">
        <v>0.05</v>
      </c>
      <c r="N18" s="44">
        <v>1013.9999999999999</v>
      </c>
      <c r="O18" s="45">
        <v>0.93</v>
      </c>
      <c r="P18" s="45">
        <v>0.89</v>
      </c>
      <c r="Q18" s="45">
        <v>0.87</v>
      </c>
      <c r="R18" s="60"/>
    </row>
    <row r="19" spans="1:18" x14ac:dyDescent="0.2">
      <c r="A19" s="47" t="s">
        <v>73</v>
      </c>
      <c r="B19" s="48" t="s">
        <v>60</v>
      </c>
      <c r="C19" s="49">
        <v>1</v>
      </c>
      <c r="D19" s="49">
        <v>0.8899999999999999</v>
      </c>
      <c r="E19" s="49">
        <v>0.03</v>
      </c>
      <c r="F19" s="49">
        <v>8.0000000000000016E-2</v>
      </c>
      <c r="H19" s="50">
        <v>2600</v>
      </c>
      <c r="I19" s="43"/>
      <c r="J19" s="49">
        <f t="shared" si="2"/>
        <v>1</v>
      </c>
      <c r="K19" s="49">
        <v>0.78</v>
      </c>
      <c r="L19" s="49">
        <v>0.06</v>
      </c>
      <c r="M19" s="49">
        <v>0.16</v>
      </c>
      <c r="N19" s="44">
        <v>1105</v>
      </c>
      <c r="O19" s="45">
        <v>0.79</v>
      </c>
      <c r="P19" s="45">
        <v>0.69</v>
      </c>
      <c r="Q19" s="45">
        <v>0.71</v>
      </c>
      <c r="R19" s="60"/>
    </row>
    <row r="20" spans="1:18" x14ac:dyDescent="0.2">
      <c r="A20" s="47" t="s">
        <v>73</v>
      </c>
      <c r="B20" s="48" t="s">
        <v>61</v>
      </c>
      <c r="C20" s="49">
        <v>0.8</v>
      </c>
      <c r="D20" s="49">
        <v>0.57000000000000006</v>
      </c>
      <c r="E20" s="49">
        <v>0.15</v>
      </c>
      <c r="F20" s="49">
        <v>8.0000000000000016E-2</v>
      </c>
      <c r="H20" s="50">
        <v>2200</v>
      </c>
      <c r="I20" s="43"/>
      <c r="J20" s="49">
        <f t="shared" si="2"/>
        <v>0.8</v>
      </c>
      <c r="K20" s="49">
        <v>0.48</v>
      </c>
      <c r="L20" s="49">
        <v>0.12</v>
      </c>
      <c r="M20" s="49">
        <v>0.2</v>
      </c>
      <c r="N20" s="44">
        <v>689</v>
      </c>
      <c r="O20" s="45">
        <v>0.8</v>
      </c>
      <c r="P20" s="45">
        <v>0.72</v>
      </c>
      <c r="Q20" s="45">
        <v>0.75</v>
      </c>
      <c r="R20" s="60"/>
    </row>
    <row r="21" spans="1:18" x14ac:dyDescent="0.2">
      <c r="A21" s="47" t="s">
        <v>73</v>
      </c>
      <c r="B21" s="48" t="s">
        <v>62</v>
      </c>
      <c r="C21" s="49">
        <v>0.8</v>
      </c>
      <c r="D21" s="49">
        <v>0.69000000000000006</v>
      </c>
      <c r="E21" s="49">
        <v>0.03</v>
      </c>
      <c r="F21" s="49">
        <v>0.08</v>
      </c>
      <c r="H21" s="50">
        <v>2150</v>
      </c>
      <c r="I21" s="43"/>
      <c r="J21" s="49">
        <f t="shared" si="2"/>
        <v>0.8</v>
      </c>
      <c r="K21" s="49">
        <v>0.65</v>
      </c>
      <c r="L21" s="49">
        <v>0.03</v>
      </c>
      <c r="M21" s="49">
        <v>0.12</v>
      </c>
      <c r="N21" s="44">
        <v>845</v>
      </c>
      <c r="O21" s="45">
        <v>0.89</v>
      </c>
      <c r="P21" s="45">
        <v>0.8</v>
      </c>
      <c r="Q21" s="45">
        <v>0.78</v>
      </c>
      <c r="R21" s="60"/>
    </row>
    <row r="22" spans="1:18" x14ac:dyDescent="0.2">
      <c r="A22" s="47" t="s">
        <v>73</v>
      </c>
      <c r="B22" s="48" t="s">
        <v>63</v>
      </c>
      <c r="C22" s="49">
        <v>0.8</v>
      </c>
      <c r="D22" s="49">
        <v>0.69</v>
      </c>
      <c r="E22" s="49">
        <v>0.03</v>
      </c>
      <c r="F22" s="49">
        <v>8.0000000000000016E-2</v>
      </c>
      <c r="H22" s="50">
        <v>2200</v>
      </c>
      <c r="I22" s="43"/>
      <c r="J22" s="49">
        <f t="shared" si="2"/>
        <v>0.9</v>
      </c>
      <c r="K22" s="49">
        <v>0.82</v>
      </c>
      <c r="L22" s="49">
        <v>0.03</v>
      </c>
      <c r="M22" s="49">
        <v>0.05</v>
      </c>
      <c r="N22" s="44">
        <v>1066</v>
      </c>
      <c r="O22" s="45">
        <v>0.92</v>
      </c>
      <c r="P22" s="45">
        <v>0.89</v>
      </c>
      <c r="Q22" s="45">
        <v>0.88</v>
      </c>
      <c r="R22" s="60"/>
    </row>
    <row r="23" spans="1:18" s="31" customFormat="1" x14ac:dyDescent="0.2">
      <c r="A23" s="52" t="s">
        <v>53</v>
      </c>
      <c r="B23" s="53"/>
      <c r="C23" s="54">
        <f>SUM(C18:C22)</f>
        <v>4.0999999999999996</v>
      </c>
      <c r="D23" s="54">
        <f>SUM(D18:D22)</f>
        <v>3.4499999999999997</v>
      </c>
      <c r="E23" s="54">
        <f>SUM(E18:E22)</f>
        <v>0.26</v>
      </c>
      <c r="F23" s="54">
        <f>SUM(F18:F22)</f>
        <v>0.39000000000000007</v>
      </c>
      <c r="H23" s="55">
        <f>SUM(H18:H22)</f>
        <v>10750</v>
      </c>
      <c r="J23" s="54">
        <f>SUM(J18:J22)</f>
        <v>4.3500000000000005</v>
      </c>
      <c r="K23" s="54">
        <f>SUM(K18:K22)</f>
        <v>3.51</v>
      </c>
      <c r="L23" s="54">
        <f>SUM(L18:L22)</f>
        <v>0.26</v>
      </c>
      <c r="M23" s="54">
        <f>SUM(M18:M22)</f>
        <v>0.58000000000000007</v>
      </c>
      <c r="N23" s="56">
        <f>SUM(N18:N22)</f>
        <v>4719</v>
      </c>
      <c r="O23" s="57">
        <f>AVERAGE(O18:O22)</f>
        <v>0.86600000000000021</v>
      </c>
      <c r="P23" s="57">
        <f t="shared" ref="P23:Q23" si="3">AVERAGE(P18:P22)</f>
        <v>0.79799999999999993</v>
      </c>
      <c r="Q23" s="57">
        <f t="shared" si="3"/>
        <v>0.79800000000000004</v>
      </c>
      <c r="R23" s="60"/>
    </row>
    <row r="24" spans="1:18" x14ac:dyDescent="0.2">
      <c r="A24" s="47" t="s">
        <v>74</v>
      </c>
      <c r="B24" s="48" t="s">
        <v>66</v>
      </c>
      <c r="C24" s="41">
        <v>0.7</v>
      </c>
      <c r="D24" s="49">
        <v>0.60999999999999988</v>
      </c>
      <c r="E24" s="41">
        <v>0.02</v>
      </c>
      <c r="F24" s="49">
        <v>7.0000000000000007E-2</v>
      </c>
      <c r="H24" s="42">
        <v>1600</v>
      </c>
      <c r="I24" s="43"/>
      <c r="J24" s="41">
        <f t="shared" ref="J24:J27" si="4">SUM(K24:M24)</f>
        <v>0.85</v>
      </c>
      <c r="K24" s="49">
        <v>0.77999999999999992</v>
      </c>
      <c r="L24" s="41">
        <v>0.02</v>
      </c>
      <c r="M24" s="49">
        <v>0.05</v>
      </c>
      <c r="N24" s="44">
        <v>1013.9999999999999</v>
      </c>
      <c r="O24" s="45">
        <v>0.93</v>
      </c>
      <c r="P24" s="45">
        <v>0.9</v>
      </c>
      <c r="Q24" s="45">
        <v>0.91</v>
      </c>
      <c r="R24" s="60"/>
    </row>
    <row r="25" spans="1:18" x14ac:dyDescent="0.2">
      <c r="A25" s="47" t="s">
        <v>74</v>
      </c>
      <c r="B25" s="48" t="s">
        <v>67</v>
      </c>
      <c r="C25" s="49">
        <v>1</v>
      </c>
      <c r="D25" s="49">
        <v>0.8899999999999999</v>
      </c>
      <c r="E25" s="49">
        <v>0.03</v>
      </c>
      <c r="F25" s="49">
        <v>8.0000000000000016E-2</v>
      </c>
      <c r="H25" s="50">
        <v>2600</v>
      </c>
      <c r="I25" s="43"/>
      <c r="J25" s="49">
        <f t="shared" si="4"/>
        <v>1</v>
      </c>
      <c r="K25" s="49">
        <v>0.85</v>
      </c>
      <c r="L25" s="49">
        <v>0.03</v>
      </c>
      <c r="M25" s="49">
        <v>0.12</v>
      </c>
      <c r="N25" s="44">
        <v>1105</v>
      </c>
      <c r="O25" s="45">
        <v>0.9</v>
      </c>
      <c r="P25" s="45">
        <v>0.84</v>
      </c>
      <c r="Q25" s="45">
        <v>0.79</v>
      </c>
      <c r="R25" s="60"/>
    </row>
    <row r="26" spans="1:18" x14ac:dyDescent="0.2">
      <c r="A26" s="47" t="s">
        <v>74</v>
      </c>
      <c r="B26" s="48" t="s">
        <v>68</v>
      </c>
      <c r="C26" s="49">
        <v>0.8</v>
      </c>
      <c r="D26" s="49">
        <v>0.57000000000000006</v>
      </c>
      <c r="E26" s="49">
        <v>0.15</v>
      </c>
      <c r="F26" s="49">
        <v>8.0000000000000016E-2</v>
      </c>
      <c r="H26" s="50">
        <v>1900</v>
      </c>
      <c r="I26" s="43"/>
      <c r="J26" s="49">
        <f t="shared" si="4"/>
        <v>0.8</v>
      </c>
      <c r="K26" s="49">
        <v>0.57000000000000006</v>
      </c>
      <c r="L26" s="49">
        <v>0.15</v>
      </c>
      <c r="M26" s="49">
        <v>8.0000000000000016E-2</v>
      </c>
      <c r="N26" s="44">
        <v>741.00000000000011</v>
      </c>
      <c r="O26" s="45">
        <v>0.96</v>
      </c>
      <c r="P26" s="45">
        <v>0.88</v>
      </c>
      <c r="Q26" s="45">
        <v>0.92</v>
      </c>
      <c r="R26" s="60"/>
    </row>
    <row r="27" spans="1:18" x14ac:dyDescent="0.2">
      <c r="A27" s="47" t="s">
        <v>74</v>
      </c>
      <c r="B27" s="48" t="s">
        <v>69</v>
      </c>
      <c r="C27" s="49">
        <v>0.8</v>
      </c>
      <c r="D27" s="49">
        <v>0.69000000000000006</v>
      </c>
      <c r="E27" s="49">
        <v>0.03</v>
      </c>
      <c r="F27" s="49">
        <v>0.08</v>
      </c>
      <c r="H27" s="50">
        <v>1900</v>
      </c>
      <c r="I27" s="43"/>
      <c r="J27" s="49">
        <f t="shared" si="4"/>
        <v>0.8</v>
      </c>
      <c r="K27" s="49">
        <v>0.65</v>
      </c>
      <c r="L27" s="49">
        <v>0.03</v>
      </c>
      <c r="M27" s="49">
        <v>0.12</v>
      </c>
      <c r="N27" s="44">
        <v>845</v>
      </c>
      <c r="O27" s="45">
        <v>0.93</v>
      </c>
      <c r="P27" s="45">
        <v>0.83</v>
      </c>
      <c r="Q27" s="45">
        <v>0.78</v>
      </c>
      <c r="R27" s="60"/>
    </row>
    <row r="28" spans="1:18" s="31" customFormat="1" x14ac:dyDescent="0.2">
      <c r="A28" s="52" t="s">
        <v>53</v>
      </c>
      <c r="B28" s="53"/>
      <c r="C28" s="54">
        <f>SUM(C24:C27)</f>
        <v>3.3</v>
      </c>
      <c r="D28" s="54">
        <f>SUM(D24:D27)</f>
        <v>2.76</v>
      </c>
      <c r="E28" s="54">
        <f>SUM(E24:E27)</f>
        <v>0.23</v>
      </c>
      <c r="F28" s="54">
        <f>SUM(F24:F27)</f>
        <v>0.31000000000000005</v>
      </c>
      <c r="H28" s="55">
        <f>SUM(H24:H27)</f>
        <v>8000</v>
      </c>
      <c r="J28" s="54">
        <f>SUM(J24:J27)</f>
        <v>3.45</v>
      </c>
      <c r="K28" s="54">
        <f>SUM(K24:K27)</f>
        <v>2.85</v>
      </c>
      <c r="L28" s="54">
        <f>SUM(L24:L27)</f>
        <v>0.23</v>
      </c>
      <c r="M28" s="54">
        <f>SUM(M24:M27)</f>
        <v>0.37</v>
      </c>
      <c r="N28" s="56">
        <f>SUM(N24:N27)</f>
        <v>3705</v>
      </c>
      <c r="O28" s="57">
        <f>AVERAGE(O24:O27)</f>
        <v>0.93</v>
      </c>
      <c r="P28" s="57">
        <f t="shared" ref="P28:Q28" si="5">AVERAGE(P24:P27)</f>
        <v>0.86250000000000004</v>
      </c>
      <c r="Q28" s="57">
        <f t="shared" si="5"/>
        <v>0.85000000000000009</v>
      </c>
      <c r="R28" s="60"/>
    </row>
    <row r="29" spans="1:18" x14ac:dyDescent="0.2">
      <c r="A29" s="52" t="s">
        <v>64</v>
      </c>
      <c r="B29" s="53"/>
      <c r="C29" s="54">
        <f>C10+C17+C23+C28</f>
        <v>15.899999999999999</v>
      </c>
      <c r="D29" s="54">
        <f t="shared" ref="D29:H29" si="6">D10+D17+D23+D28</f>
        <v>13.149999999999999</v>
      </c>
      <c r="E29" s="54">
        <f t="shared" si="6"/>
        <v>1.1900000000000002</v>
      </c>
      <c r="F29" s="54">
        <f t="shared" si="6"/>
        <v>1.5600000000000003</v>
      </c>
      <c r="H29" s="55">
        <f t="shared" si="6"/>
        <v>41350</v>
      </c>
      <c r="J29" s="54">
        <f t="shared" ref="J29:N29" si="7">J10+J17+J23+J28</f>
        <v>16.3</v>
      </c>
      <c r="K29" s="54">
        <f t="shared" si="7"/>
        <v>12.889999999999999</v>
      </c>
      <c r="L29" s="54">
        <f t="shared" si="7"/>
        <v>1.3900000000000001</v>
      </c>
      <c r="M29" s="54">
        <f t="shared" si="7"/>
        <v>2.02</v>
      </c>
      <c r="N29" s="56">
        <f t="shared" si="7"/>
        <v>16874</v>
      </c>
      <c r="O29" s="57">
        <f>AVERAGE(O28,O23,O17,O10)</f>
        <v>0.88579166666666675</v>
      </c>
      <c r="P29" s="57">
        <f t="shared" ref="P29:Q29" si="8">AVERAGE(P28,P23,P17,P10)</f>
        <v>0.82929166666666665</v>
      </c>
      <c r="Q29" s="57">
        <f t="shared" si="8"/>
        <v>0.80595833333333344</v>
      </c>
      <c r="R29" s="60"/>
    </row>
    <row r="30" spans="1:18" x14ac:dyDescent="0.2">
      <c r="O30" s="59"/>
      <c r="P30" s="59"/>
      <c r="Q30" s="59"/>
    </row>
    <row r="31" spans="1:18" x14ac:dyDescent="0.2">
      <c r="A31" s="32" t="s">
        <v>91</v>
      </c>
    </row>
    <row r="32" spans="1:18" x14ac:dyDescent="0.2">
      <c r="A32" s="32" t="s">
        <v>65</v>
      </c>
    </row>
    <row r="33" spans="1:1" x14ac:dyDescent="0.2">
      <c r="A33" s="32" t="s">
        <v>92</v>
      </c>
    </row>
  </sheetData>
  <mergeCells count="2">
    <mergeCell ref="C3:F3"/>
    <mergeCell ref="J3:Q3"/>
  </mergeCells>
  <printOptions horizontalCentered="1"/>
  <pageMargins left="0.1" right="0.1" top="0.25" bottom="0.25" header="0.3" footer="0.3"/>
  <pageSetup scale="56" orientation="landscape" horizontalDpi="300" verticalDpi="300" r:id="rId1"/>
  <colBreaks count="1" manualBreakCount="1">
    <brk id="7"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Instructions</vt:lpstr>
      <vt:lpstr>Performance Measure Defined</vt:lpstr>
      <vt:lpstr>Northern Cal Performance</vt:lpstr>
      <vt:lpstr>NorCalAnalysis</vt:lpstr>
      <vt:lpstr>NorcalCorr</vt:lpstr>
      <vt:lpstr>Central Valley Med Ctr By Month</vt:lpstr>
      <vt:lpstr>CenValleyAnalysis</vt:lpstr>
      <vt:lpstr>CenValleyCorr</vt:lpstr>
      <vt:lpstr>Central Valley Provider Details</vt:lpstr>
      <vt:lpstr>ProviderAnalysis</vt:lpstr>
      <vt:lpstr>ProviderCorr</vt:lpstr>
      <vt:lpstr>Suggestion1</vt:lpstr>
      <vt:lpstr>Suggestion4</vt:lpstr>
      <vt:lpstr>'Central Valley Med Ctr By Month'!Print_Area</vt:lpstr>
      <vt:lpstr>'Central Valley Provider Details'!Print_Area</vt:lpstr>
      <vt:lpstr>CenValleyAnalysis!Print_Area</vt:lpstr>
      <vt:lpstr>NorCalAnalysis!Print_Area</vt:lpstr>
      <vt:lpstr>'Northern Cal Performance'!Print_Area</vt:lpstr>
      <vt:lpstr>'Performance Measure Defined'!Print_Area</vt:lpstr>
      <vt:lpstr>'Central Valley Provider Details'!Print_Titles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 L James</dc:creator>
  <cp:lastModifiedBy>Microsoft Office User</cp:lastModifiedBy>
  <cp:lastPrinted>2019-01-03T01:34:44Z</cp:lastPrinted>
  <dcterms:created xsi:type="dcterms:W3CDTF">2019-01-02T21:37:13Z</dcterms:created>
  <dcterms:modified xsi:type="dcterms:W3CDTF">2022-01-26T18:05:03Z</dcterms:modified>
</cp:coreProperties>
</file>