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DB50EFE-1C0A-4C70-9D97-34654CD8B00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Statem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C4" i="1"/>
  <c r="E21" i="2"/>
  <c r="D21" i="2"/>
  <c r="E20" i="2"/>
  <c r="D20" i="2"/>
  <c r="E19" i="2"/>
  <c r="D19" i="2"/>
  <c r="I18" i="2"/>
  <c r="E18" i="2"/>
  <c r="D18" i="2"/>
  <c r="K15" i="2"/>
  <c r="I15" i="2"/>
  <c r="K18" i="2" s="1"/>
  <c r="H15" i="2"/>
  <c r="J18" i="2" s="1"/>
  <c r="G15" i="2"/>
  <c r="F15" i="2"/>
  <c r="H18" i="2" s="1"/>
  <c r="D15" i="2"/>
  <c r="G18" i="2" s="1"/>
  <c r="C15" i="2"/>
  <c r="E14" i="2"/>
  <c r="J14" i="2" s="1"/>
  <c r="L14" i="2" s="1"/>
  <c r="E13" i="2"/>
  <c r="J13" i="2" s="1"/>
  <c r="L13" i="2" s="1"/>
  <c r="E12" i="2"/>
  <c r="J12" i="2" s="1"/>
  <c r="E11" i="2"/>
  <c r="J11" i="2" s="1"/>
  <c r="L11" i="2" s="1"/>
  <c r="E10" i="2"/>
  <c r="J10" i="2" s="1"/>
  <c r="L10" i="2" s="1"/>
  <c r="E9" i="2"/>
  <c r="J9" i="2" s="1"/>
  <c r="E8" i="2"/>
  <c r="J8" i="2" s="1"/>
  <c r="L8" i="2" s="1"/>
  <c r="E7" i="2"/>
  <c r="J7" i="2" s="1"/>
  <c r="L7" i="2" s="1"/>
  <c r="E6" i="2"/>
  <c r="J6" i="2" s="1"/>
  <c r="E5" i="2"/>
  <c r="J5" i="2" s="1"/>
  <c r="L5" i="2" s="1"/>
  <c r="E4" i="2"/>
  <c r="J4" i="2" s="1"/>
  <c r="L4" i="2" s="1"/>
  <c r="E3" i="2"/>
  <c r="R4" i="1" l="1"/>
  <c r="C20" i="2"/>
  <c r="E15" i="2"/>
  <c r="J4" i="1" s="1"/>
  <c r="H19" i="2"/>
  <c r="J3" i="2"/>
  <c r="N4" i="1"/>
  <c r="C21" i="2"/>
  <c r="L12" i="2"/>
  <c r="J19" i="2"/>
  <c r="K19" i="2"/>
  <c r="C18" i="2"/>
  <c r="C19" i="2"/>
  <c r="L6" i="2"/>
  <c r="G19" i="2"/>
  <c r="I19" i="2"/>
  <c r="J15" i="2"/>
  <c r="L3" i="2"/>
  <c r="L9" i="2"/>
  <c r="L15" i="2" l="1"/>
  <c r="C15" i="1" s="1"/>
  <c r="B11" i="1"/>
  <c r="Y11" i="1" s="1"/>
  <c r="X11" i="1" s="1"/>
  <c r="X13" i="1" s="1"/>
</calcChain>
</file>

<file path=xl/sharedStrings.xml><?xml version="1.0" encoding="utf-8"?>
<sst xmlns="http://schemas.openxmlformats.org/spreadsheetml/2006/main" count="50" uniqueCount="44">
  <si>
    <t>辅助列</t>
  </si>
  <si>
    <t>Month</t>
    <phoneticPr fontId="8" type="noConversion"/>
  </si>
  <si>
    <t>Jan</t>
    <phoneticPr fontId="8" type="noConversion"/>
  </si>
  <si>
    <t>Feb</t>
    <phoneticPr fontId="8" type="noConversion"/>
  </si>
  <si>
    <t>Mar</t>
    <phoneticPr fontId="8" type="noConversion"/>
  </si>
  <si>
    <t>Apr</t>
    <phoneticPr fontId="8" type="noConversion"/>
  </si>
  <si>
    <t>May</t>
    <phoneticPr fontId="8" type="noConversion"/>
  </si>
  <si>
    <t>Jun</t>
    <phoneticPr fontId="8" type="noConversion"/>
  </si>
  <si>
    <t>Jul</t>
    <phoneticPr fontId="8" type="noConversion"/>
  </si>
  <si>
    <t>Aug</t>
    <phoneticPr fontId="8" type="noConversion"/>
  </si>
  <si>
    <t>Sep</t>
    <phoneticPr fontId="8" type="noConversion"/>
  </si>
  <si>
    <t>Oct</t>
    <phoneticPr fontId="8" type="noConversion"/>
  </si>
  <si>
    <t>Nov</t>
    <phoneticPr fontId="8" type="noConversion"/>
  </si>
  <si>
    <t>Dec</t>
    <phoneticPr fontId="8" type="noConversion"/>
  </si>
  <si>
    <t>Summary</t>
    <phoneticPr fontId="8" type="noConversion"/>
  </si>
  <si>
    <t>Quarter</t>
    <phoneticPr fontId="8" type="noConversion"/>
  </si>
  <si>
    <t>1st</t>
    <phoneticPr fontId="8" type="noConversion"/>
  </si>
  <si>
    <t>2nd</t>
    <phoneticPr fontId="8" type="noConversion"/>
  </si>
  <si>
    <t>3rd</t>
    <phoneticPr fontId="8" type="noConversion"/>
  </si>
  <si>
    <t>4th</t>
    <phoneticPr fontId="8" type="noConversion"/>
  </si>
  <si>
    <t>Operating Income</t>
    <phoneticPr fontId="8" type="noConversion"/>
  </si>
  <si>
    <t>Operating Expenses</t>
    <phoneticPr fontId="8" type="noConversion"/>
  </si>
  <si>
    <t>Total Profits</t>
    <phoneticPr fontId="8" type="noConversion"/>
  </si>
  <si>
    <t>Financial Expenses</t>
  </si>
  <si>
    <t>Financial Expenses</t>
    <phoneticPr fontId="8" type="noConversion"/>
  </si>
  <si>
    <t>Sales Expenses</t>
    <phoneticPr fontId="8" type="noConversion"/>
  </si>
  <si>
    <t xml:space="preserve"> Administrative Expenses</t>
    <phoneticPr fontId="8" type="noConversion"/>
  </si>
  <si>
    <t>Income Tax</t>
    <phoneticPr fontId="8" type="noConversion"/>
  </si>
  <si>
    <t xml:space="preserve">Net Profit </t>
    <phoneticPr fontId="8" type="noConversion"/>
  </si>
  <si>
    <t>Target Profit</t>
    <phoneticPr fontId="8" type="noConversion"/>
  </si>
  <si>
    <t>KPI</t>
    <phoneticPr fontId="8" type="noConversion"/>
  </si>
  <si>
    <t>Net Profit</t>
    <phoneticPr fontId="8" type="noConversion"/>
  </si>
  <si>
    <t xml:space="preserve"> Adm Expenses</t>
    <phoneticPr fontId="8" type="noConversion"/>
  </si>
  <si>
    <t>Total Income</t>
    <phoneticPr fontId="8" type="noConversion"/>
  </si>
  <si>
    <t>Total Expense</t>
    <phoneticPr fontId="8" type="noConversion"/>
  </si>
  <si>
    <t>Total Net Profit</t>
    <phoneticPr fontId="8" type="noConversion"/>
  </si>
  <si>
    <t>Total Income Tax</t>
    <phoneticPr fontId="8" type="noConversion"/>
  </si>
  <si>
    <t>Total Other Expense</t>
    <phoneticPr fontId="8" type="noConversion"/>
  </si>
  <si>
    <t>Monthly net profit and KPI</t>
  </si>
  <si>
    <t>Quarterly Income Statement</t>
  </si>
  <si>
    <t>Quarterly Net Profit</t>
  </si>
  <si>
    <t>Net Profit and KPI</t>
  </si>
  <si>
    <t>Expense &amp; Income Tax</t>
  </si>
  <si>
    <t>Cost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</si>
</sst>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\$* #,##0.00_);_(\$* \(#,##0.00\);_(\$* &quot;-&quot;??_);_(@_)"/>
  </numFmts>
  <fonts count="13">
    <font>
      <sz val="11"/>
      <color theme="1"/>
      <name val="阿里巴巴普惠体 2.0 65 Medium"/>
      <charset val="134"/>
    </font>
    <font>
      <sz val="12"/>
      <color theme="0"/>
      <name val="阿里巴巴普惠体 2.0 105 Heavy"/>
      <charset val="134"/>
    </font>
    <font>
      <sz val="12"/>
      <color theme="1" tint="0.249977111117893"/>
      <name val="阿里巴巴普惠体 2.0 105 Heavy"/>
      <charset val="134"/>
    </font>
    <font>
      <sz val="11"/>
      <color theme="0"/>
      <name val="阿里巴巴普惠体 2.0 65 Medium"/>
      <charset val="134"/>
    </font>
    <font>
      <sz val="22"/>
      <color theme="1" tint="0.14999847407452621"/>
      <name val="汉仪旗黑-60简"/>
      <charset val="134"/>
    </font>
    <font>
      <sz val="22"/>
      <color theme="1" tint="0.249977111117893"/>
      <name val="汉仪旗黑-60简"/>
      <charset val="134"/>
    </font>
    <font>
      <sz val="22"/>
      <color theme="1"/>
      <name val="汉仪旗黑-60简"/>
      <charset val="134"/>
    </font>
    <font>
      <sz val="11"/>
      <color theme="1"/>
      <name val="阿里巴巴普惠体 2.0 65 Medium"/>
      <family val="1"/>
      <charset val="134"/>
    </font>
    <font>
      <sz val="9"/>
      <name val="阿里巴巴普惠体 2.0 65 Medium"/>
      <family val="1"/>
      <charset val="134"/>
    </font>
    <font>
      <sz val="22"/>
      <color theme="1" tint="0.14999847407452621"/>
      <name val="Calibri"/>
      <family val="2"/>
      <scheme val="minor"/>
    </font>
    <font>
      <sz val="24"/>
      <color theme="1" tint="0.249977111117893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18FCB"/>
        <bgColor indexed="64"/>
      </patternFill>
    </fill>
    <fill>
      <patternFill patternType="solid">
        <fgColor rgb="FFF1F2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1C6B5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3" fontId="1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3" fontId="1" fillId="2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1" fillId="2" borderId="1" xfId="1" applyNumberFormat="1" applyFont="1" applyFill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" fontId="4" fillId="0" borderId="5" xfId="0" applyNumberFormat="1" applyFont="1" applyBorder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4" fontId="4" fillId="0" borderId="0" xfId="0" applyNumberFormat="1" applyFont="1">
      <alignment vertical="center"/>
    </xf>
    <xf numFmtId="4" fontId="5" fillId="0" borderId="5" xfId="0" applyNumberFormat="1" applyFont="1" applyBorder="1">
      <alignment vertical="center"/>
    </xf>
    <xf numFmtId="4" fontId="5" fillId="0" borderId="0" xfId="0" applyNumberFormat="1" applyFont="1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0" fontId="3" fillId="0" borderId="0" xfId="1" applyNumberFormat="1" applyFo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>
      <alignment vertical="center"/>
    </xf>
    <xf numFmtId="10" fontId="0" fillId="0" borderId="6" xfId="1" applyNumberFormat="1" applyFont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0" fontId="6" fillId="4" borderId="0" xfId="1" applyNumberFormat="1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4" fontId="9" fillId="0" borderId="5" xfId="0" applyNumberFormat="1" applyFont="1" applyBorder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3" fontId="11" fillId="0" borderId="5" xfId="0" applyNumberFormat="1" applyFont="1" applyBorder="1" applyAlignment="1">
      <alignment horizontal="center" vertical="center"/>
    </xf>
    <xf numFmtId="43" fontId="11" fillId="0" borderId="0" xfId="0" applyNumberFormat="1" applyFont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636B"/>
      <color rgb="FF00B2EE"/>
      <color rgb="FFFFFFFF"/>
      <color rgb="FF00897B"/>
      <color rgb="FF006459"/>
      <color rgb="FF01F9DF"/>
      <color rgb="FF78FFF0"/>
      <color rgb="FF01C6B5"/>
      <color rgb="FF008675"/>
      <color rgb="FF618F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image" Target="../media/image4.png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35072336694401"/>
          <c:y val="2.7777777777777801E-2"/>
          <c:w val="0.65322227093380103"/>
          <c:h val="0.96253229974160204"/>
        </c:manualLayout>
      </c:layout>
      <c:doughnutChart>
        <c:varyColors val="1"/>
        <c:ser>
          <c:idx val="0"/>
          <c:order val="0"/>
          <c:spPr>
            <a:ln w="19050">
              <a:noFill/>
            </a:ln>
          </c:spPr>
          <c:dPt>
            <c:idx val="0"/>
            <c:bubble3D val="0"/>
            <c:spPr>
              <a:solidFill>
                <a:srgbClr val="D4E1F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D1-46A0-B252-C65BCD444E35}"/>
              </c:ext>
            </c:extLst>
          </c:dPt>
          <c:dPt>
            <c:idx val="1"/>
            <c:bubble3D val="0"/>
            <c:spPr>
              <a:solidFill>
                <a:srgbClr val="A6C3E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D1-46A0-B252-C65BCD444E35}"/>
              </c:ext>
            </c:extLst>
          </c:dPt>
          <c:dPt>
            <c:idx val="2"/>
            <c:bubble3D val="0"/>
            <c:spPr>
              <a:solidFill>
                <a:srgbClr val="90B5D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D1-46A0-B252-C65BCD444E35}"/>
              </c:ext>
            </c:extLst>
          </c:dPt>
          <c:dPt>
            <c:idx val="3"/>
            <c:bubble3D val="0"/>
            <c:explosion val="1"/>
            <c:spPr>
              <a:solidFill>
                <a:srgbClr val="6095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D1-46A0-B252-C65BCD444E35}"/>
              </c:ext>
            </c:extLst>
          </c:dPt>
          <c:dPt>
            <c:idx val="4"/>
            <c:bubble3D val="0"/>
            <c:spPr>
              <a:solidFill>
                <a:srgbClr val="3A77B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DD1-46A0-B252-C65BCD444E35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DD1-46A0-B252-C65BCD444E35}"/>
              </c:ext>
            </c:extLst>
          </c:dPt>
          <c:val>
            <c:numRef>
              <c:f>Dashboard!$W$11:$W$16</c:f>
              <c:numCache>
                <c:formatCode>General</c:formatCode>
                <c:ptCount val="6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D1-46A0-B252-C65BCD444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4015401540201"/>
          <c:y val="1.07797340998922E-2"/>
          <c:w val="0.598019801980198"/>
          <c:h val="0.97664390945023405"/>
        </c:manualLayout>
      </c:layout>
      <c:pieChart>
        <c:varyColors val="1"/>
        <c:ser>
          <c:idx val="0"/>
          <c:order val="0"/>
          <c:spPr>
            <a:ln w="19050">
              <a:noFill/>
            </a:ln>
          </c:spPr>
          <c:explosion val="17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BF-4910-9DFB-14C345DDD441}"/>
              </c:ext>
            </c:extLst>
          </c:dPt>
          <c:dPt>
            <c:idx val="1"/>
            <c:bubble3D val="0"/>
            <c:spPr>
              <a:solidFill>
                <a:srgbClr val="5C636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BF-4910-9DFB-14C345DDD44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BF-4910-9DFB-14C345DDD441}"/>
              </c:ext>
            </c:extLst>
          </c:dPt>
          <c:val>
            <c:numRef>
              <c:f>Dashboard!$X$11:$X$13</c:f>
              <c:numCache>
                <c:formatCode>General</c:formatCode>
                <c:ptCount val="3"/>
                <c:pt idx="0">
                  <c:v>145.9</c:v>
                </c:pt>
                <c:pt idx="1">
                  <c:v>5</c:v>
                </c:pt>
                <c:pt idx="2">
                  <c:v>209.1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BF-4910-9DFB-14C345DD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r>
              <a:rPr lang="en-US"/>
              <a:t> </a:t>
            </a:r>
            <a:r>
              <a:rPr lang="en-US">
                <a:latin typeface="+mn-lt"/>
              </a:rPr>
              <a:t>Net Profit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旗黑-60简" panose="00020600040101010101" charset="-122"/>
              <a:ea typeface="汉仪旗黑-60简" panose="00020600040101010101" charset="-122"/>
              <a:cs typeface="汉仪旗黑-60简" panose="00020600040101010101" charset="-122"/>
              <a:sym typeface="汉仪旗黑-60简" panose="00020600040101010101" charset="-122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Statements!$C$17</c:f>
              <c:strCache>
                <c:ptCount val="1"/>
                <c:pt idx="0">
                  <c:v> Net Profit 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60简" panose="00020600040101010101" charset="-122"/>
                    <a:ea typeface="汉仪旗黑-60简" panose="00020600040101010101" charset="-122"/>
                    <a:cs typeface="汉仪旗黑-60简" panose="00020600040101010101" charset="-122"/>
                    <a:sym typeface="汉仪旗黑-60简" panose="00020600040101010101" charset="-122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Statements!$B$18:$B$21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</c:strCache>
            </c:strRef>
          </c:cat>
          <c:val>
            <c:numRef>
              <c:f>Statements!$C$18:$C$21</c:f>
              <c:numCache>
                <c:formatCode>_(\$* #,##0.00_);_(\$* \(#,##0.00\);_(\$* "-"??_);_(@_)</c:formatCode>
                <c:ptCount val="4"/>
                <c:pt idx="0">
                  <c:v>370</c:v>
                </c:pt>
                <c:pt idx="1">
                  <c:v>355</c:v>
                </c:pt>
                <c:pt idx="2">
                  <c:v>382</c:v>
                </c:pt>
                <c:pt idx="3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1-457E-A93D-F89406E67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axId val="203083271"/>
        <c:axId val="917681373"/>
      </c:barChart>
      <c:catAx>
        <c:axId val="20308327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en-US"/>
          </a:p>
        </c:txPr>
        <c:crossAx val="917681373"/>
        <c:crosses val="autoZero"/>
        <c:auto val="1"/>
        <c:lblAlgn val="ctr"/>
        <c:lblOffset val="100"/>
        <c:noMultiLvlLbl val="0"/>
      </c:catAx>
      <c:valAx>
        <c:axId val="917681373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\$* #,##0.00_);_(\$* \(#,##0.00\);_(\$* &quot;-&quot;??_);_(@_)" sourceLinked="1"/>
        <c:majorTickMark val="none"/>
        <c:minorTickMark val="none"/>
        <c:tickLblPos val="nextTo"/>
        <c:crossAx val="203083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旗黑-60简" panose="00020600040101010101" charset="-122"/>
          <a:ea typeface="汉仪旗黑-60简" panose="00020600040101010101" charset="-122"/>
          <a:cs typeface="汉仪旗黑-60简" panose="00020600040101010101" charset="-122"/>
          <a:sym typeface="汉仪旗黑-60简" panose="00020600040101010101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Statements!$J$2</c:f>
              <c:strCache>
                <c:ptCount val="1"/>
                <c:pt idx="0">
                  <c:v> Net Profit  </c:v>
                </c:pt>
              </c:strCache>
            </c:strRef>
          </c:tx>
          <c:spPr>
            <a:gradFill>
              <a:gsLst>
                <a:gs pos="0">
                  <a:srgbClr val="78FFF0"/>
                </a:gs>
                <a:gs pos="40000">
                  <a:srgbClr val="01C6B5"/>
                </a:gs>
                <a:gs pos="75000">
                  <a:srgbClr val="00897B"/>
                </a:gs>
                <a:gs pos="100000">
                  <a:srgbClr val="008675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Statements!$B$3:$B$14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Statements!$J$3:$J$14</c:f>
              <c:numCache>
                <c:formatCode>_(\$* #,##0.00_);_(\$* \(#,##0.00\);_(\$* "-"??_);_(@_)</c:formatCode>
                <c:ptCount val="12"/>
                <c:pt idx="0">
                  <c:v>125</c:v>
                </c:pt>
                <c:pt idx="1">
                  <c:v>135</c:v>
                </c:pt>
                <c:pt idx="2">
                  <c:v>110</c:v>
                </c:pt>
                <c:pt idx="3">
                  <c:v>129</c:v>
                </c:pt>
                <c:pt idx="4">
                  <c:v>128</c:v>
                </c:pt>
                <c:pt idx="5">
                  <c:v>98</c:v>
                </c:pt>
                <c:pt idx="6">
                  <c:v>141</c:v>
                </c:pt>
                <c:pt idx="7">
                  <c:v>128</c:v>
                </c:pt>
                <c:pt idx="8">
                  <c:v>113</c:v>
                </c:pt>
                <c:pt idx="9">
                  <c:v>141</c:v>
                </c:pt>
                <c:pt idx="10">
                  <c:v>108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9-4237-9F8F-A7C78DA3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3"/>
        <c:overlap val="-27"/>
        <c:axId val="778555230"/>
        <c:axId val="794731354"/>
      </c:barChart>
      <c:lineChart>
        <c:grouping val="standard"/>
        <c:varyColors val="0"/>
        <c:ser>
          <c:idx val="1"/>
          <c:order val="1"/>
          <c:tx>
            <c:strRef>
              <c:f>Statements!$L$2</c:f>
              <c:strCache>
                <c:ptCount val="1"/>
                <c:pt idx="0">
                  <c:v>KPI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Statements!$B$3:$B$14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Statements!$L$3:$L$14</c:f>
              <c:numCache>
                <c:formatCode>0.00%</c:formatCode>
                <c:ptCount val="12"/>
                <c:pt idx="0">
                  <c:v>0.83333333333333337</c:v>
                </c:pt>
                <c:pt idx="1">
                  <c:v>0.9</c:v>
                </c:pt>
                <c:pt idx="2">
                  <c:v>0.73333333333333328</c:v>
                </c:pt>
                <c:pt idx="3">
                  <c:v>0.86</c:v>
                </c:pt>
                <c:pt idx="4">
                  <c:v>0.85333333333333339</c:v>
                </c:pt>
                <c:pt idx="5">
                  <c:v>0.65333333333333332</c:v>
                </c:pt>
                <c:pt idx="6">
                  <c:v>0.94</c:v>
                </c:pt>
                <c:pt idx="7">
                  <c:v>0.85333333333333339</c:v>
                </c:pt>
                <c:pt idx="8">
                  <c:v>0.7533333333333333</c:v>
                </c:pt>
                <c:pt idx="9">
                  <c:v>0.94</c:v>
                </c:pt>
                <c:pt idx="10">
                  <c:v>0.72</c:v>
                </c:pt>
                <c:pt idx="11">
                  <c:v>0.68666666666666665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299-4237-9F8F-A7C78DA3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335665"/>
        <c:axId val="938106196"/>
      </c:lineChart>
      <c:catAx>
        <c:axId val="7785552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en-US"/>
          </a:p>
        </c:txPr>
        <c:crossAx val="794731354"/>
        <c:crosses val="autoZero"/>
        <c:auto val="1"/>
        <c:lblAlgn val="ctr"/>
        <c:lblOffset val="100"/>
        <c:noMultiLvlLbl val="0"/>
      </c:catAx>
      <c:valAx>
        <c:axId val="79473135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\$* #,##0.00_);_(\$* \(#,##0.00\);_(\$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en-US"/>
          </a:p>
        </c:txPr>
        <c:crossAx val="778555230"/>
        <c:crosses val="autoZero"/>
        <c:crossBetween val="between"/>
      </c:valAx>
      <c:catAx>
        <c:axId val="28033566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8106196"/>
        <c:crosses val="autoZero"/>
        <c:auto val="1"/>
        <c:lblAlgn val="ctr"/>
        <c:lblOffset val="100"/>
        <c:noMultiLvlLbl val="0"/>
      </c:catAx>
      <c:valAx>
        <c:axId val="9381061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en-US"/>
          </a:p>
        </c:txPr>
        <c:crossAx val="28033566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旗黑-60简" panose="00020600040101010101" charset="-122"/>
              <a:ea typeface="汉仪旗黑-60简" panose="00020600040101010101" charset="-122"/>
              <a:cs typeface="汉仪旗黑-60简" panose="00020600040101010101" charset="-122"/>
              <a:sym typeface="汉仪旗黑-60简" panose="00020600040101010101" charset="-122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旗黑-60简" panose="00020600040101010101" charset="-122"/>
          <a:ea typeface="汉仪旗黑-60简" panose="00020600040101010101" charset="-122"/>
          <a:cs typeface="汉仪旗黑-60简" panose="00020600040101010101" charset="-122"/>
          <a:sym typeface="汉仪旗黑-60简" panose="00020600040101010101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187106918238997E-2"/>
          <c:y val="7.2010869565217406E-2"/>
          <c:w val="0.91352201257861598"/>
          <c:h val="0.79619565217391297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dLbl>
              <c:idx val="0"/>
              <c:layout>
                <c:manualLayout>
                  <c:x val="-1.1150582649068977E-2"/>
                  <c:y val="2.056415708548314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80553077609274"/>
                      <c:h val="0.107962647265069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79D-F94E-8B53-350A0F85B3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60简" panose="00020600040101010101" charset="-122"/>
                    <a:ea typeface="汉仪旗黑-60简" panose="00020600040101010101" charset="-122"/>
                    <a:cs typeface="汉仪旗黑-60简" panose="00020600040101010101" charset="-122"/>
                    <a:sym typeface="汉仪旗黑-60简" panose="00020600040101010101" charset="-122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Statements!$F$2:$I$2</c:f>
              <c:strCache>
                <c:ptCount val="4"/>
                <c:pt idx="0">
                  <c:v> Financial Expenses </c:v>
                </c:pt>
                <c:pt idx="1">
                  <c:v> Sales Expenses </c:v>
                </c:pt>
                <c:pt idx="2">
                  <c:v>  Administrative Expenses </c:v>
                </c:pt>
                <c:pt idx="3">
                  <c:v> Income Tax </c:v>
                </c:pt>
              </c:strCache>
            </c:strRef>
          </c:cat>
          <c:val>
            <c:numRef>
              <c:f>Statements!$F$15:$I$15</c:f>
              <c:numCache>
                <c:formatCode>_(\$* #,##0.00_);_(\$* \(#,##0.00\);_(\$* "-"??_);_(@_)</c:formatCode>
                <c:ptCount val="4"/>
                <c:pt idx="0">
                  <c:v>1075</c:v>
                </c:pt>
                <c:pt idx="1">
                  <c:v>901</c:v>
                </c:pt>
                <c:pt idx="2">
                  <c:v>816</c:v>
                </c:pt>
                <c:pt idx="3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C-47D2-A64A-D47145533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967170"/>
        <c:axId val="137220190"/>
      </c:barChart>
      <c:catAx>
        <c:axId val="6979671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en-US"/>
          </a:p>
        </c:txPr>
        <c:crossAx val="137220190"/>
        <c:crosses val="autoZero"/>
        <c:auto val="1"/>
        <c:lblAlgn val="ctr"/>
        <c:lblOffset val="100"/>
        <c:noMultiLvlLbl val="0"/>
      </c:catAx>
      <c:valAx>
        <c:axId val="13722019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\$* #,##0.00_);_(\$* \(#,##0.00\);_(\$* &quot;-&quot;??_);_(@_)" sourceLinked="1"/>
        <c:majorTickMark val="none"/>
        <c:minorTickMark val="none"/>
        <c:tickLblPos val="nextTo"/>
        <c:crossAx val="6979671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旗黑-60简" panose="00020600040101010101" charset="-122"/>
          <a:ea typeface="汉仪旗黑-60简" panose="00020600040101010101" charset="-122"/>
          <a:cs typeface="汉仪旗黑-60简" panose="00020600040101010101" charset="-122"/>
          <a:sym typeface="汉仪旗黑-60简" panose="00020600040101010101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Statements!$D$17</c:f>
              <c:strCache>
                <c:ptCount val="1"/>
                <c:pt idx="0">
                  <c:v> Operating Income 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Statements!$B$18:$B$21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</c:strCache>
            </c:strRef>
          </c:cat>
          <c:val>
            <c:numRef>
              <c:f>Statements!$D$18:$D$21</c:f>
              <c:numCache>
                <c:formatCode>_(\$* #,##0.00_);_(\$* \(#,##0.00\);_(\$* "-"??_);_(@_)</c:formatCode>
                <c:ptCount val="4"/>
                <c:pt idx="0">
                  <c:v>3000</c:v>
                </c:pt>
                <c:pt idx="1">
                  <c:v>3200</c:v>
                </c:pt>
                <c:pt idx="2">
                  <c:v>3350</c:v>
                </c:pt>
                <c:pt idx="3">
                  <c:v>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12D-8530-F862FA098ABA}"/>
            </c:ext>
          </c:extLst>
        </c:ser>
        <c:ser>
          <c:idx val="1"/>
          <c:order val="1"/>
          <c:tx>
            <c:strRef>
              <c:f>Statements!$E$17</c:f>
              <c:strCache>
                <c:ptCount val="1"/>
                <c:pt idx="0">
                  <c:v> Operating Expenses 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Statements!$B$18:$B$21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</c:strCache>
            </c:strRef>
          </c:cat>
          <c:val>
            <c:numRef>
              <c:f>Statements!$E$18:$E$21</c:f>
              <c:numCache>
                <c:formatCode>_(\$* #,##0.00_);_(\$* \(#,##0.00\);_(\$* "-"??_);_(@_)</c:formatCode>
                <c:ptCount val="4"/>
                <c:pt idx="0">
                  <c:v>1800</c:v>
                </c:pt>
                <c:pt idx="1">
                  <c:v>2005</c:v>
                </c:pt>
                <c:pt idx="2">
                  <c:v>2003</c:v>
                </c:pt>
                <c:pt idx="3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E-412D-8530-F862FA098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552173"/>
        <c:axId val="664843544"/>
      </c:barChart>
      <c:catAx>
        <c:axId val="5455521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en-US"/>
          </a:p>
        </c:txPr>
        <c:crossAx val="664843544"/>
        <c:crosses val="autoZero"/>
        <c:auto val="1"/>
        <c:lblAlgn val="ctr"/>
        <c:lblOffset val="100"/>
        <c:noMultiLvlLbl val="0"/>
      </c:catAx>
      <c:valAx>
        <c:axId val="664843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\$* #,##0.00_);_(\$* \(#,##0.00\);_(\$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en-US"/>
          </a:p>
        </c:txPr>
        <c:crossAx val="5455521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旗黑-60简" panose="00020600040101010101" charset="-122"/>
              <a:ea typeface="汉仪旗黑-60简" panose="00020600040101010101" charset="-122"/>
              <a:cs typeface="汉仪旗黑-60简" panose="00020600040101010101" charset="-122"/>
              <a:sym typeface="汉仪旗黑-60简" panose="00020600040101010101" charset="-122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旗黑-60简" panose="00020600040101010101" charset="-122"/>
          <a:ea typeface="汉仪旗黑-60简" panose="00020600040101010101" charset="-122"/>
          <a:cs typeface="汉仪旗黑-60简" panose="00020600040101010101" charset="-122"/>
          <a:sym typeface="汉仪旗黑-60简" panose="00020600040101010101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97743755036199"/>
          <c:y val="8.0852156057494906E-2"/>
          <c:w val="0.56023368251410199"/>
          <c:h val="0.7138090349075979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1C6B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DE-470B-BFE7-54CE4D392BBB}"/>
              </c:ext>
            </c:extLst>
          </c:dPt>
          <c:dPt>
            <c:idx val="1"/>
            <c:bubble3D val="0"/>
            <c:spPr>
              <a:solidFill>
                <a:srgbClr val="00897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DE-470B-BFE7-54CE4D392BBB}"/>
              </c:ext>
            </c:extLst>
          </c:dPt>
          <c:dPt>
            <c:idx val="2"/>
            <c:bubble3D val="0"/>
            <c:spPr>
              <a:solidFill>
                <a:srgbClr val="0064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DE-470B-BFE7-54CE4D392BBB}"/>
              </c:ext>
            </c:extLst>
          </c:dPt>
          <c:dPt>
            <c:idx val="3"/>
            <c:bubble3D val="0"/>
            <c:spPr>
              <a:solidFill>
                <a:srgbClr val="78FF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DE-470B-BFE7-54CE4D392BBB}"/>
              </c:ext>
            </c:extLst>
          </c:dPt>
          <c:dPt>
            <c:idx val="4"/>
            <c:bubble3D val="0"/>
            <c:spPr>
              <a:solidFill>
                <a:srgbClr val="01F9D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DE-470B-BFE7-54CE4D392BBB}"/>
              </c:ext>
            </c:extLst>
          </c:dPt>
          <c:dLbls>
            <c:dLbl>
              <c:idx val="0"/>
              <c:layout>
                <c:manualLayout>
                  <c:x val="-0.14202256244963701"/>
                  <c:y val="-6.5451745379876802E-2"/>
                </c:manualLayout>
              </c:layout>
              <c:tx>
                <c:rich>
                  <a:bodyPr/>
                  <a:lstStyle/>
                  <a:p>
                    <a:fld id="{68553F9B-DC17-0145-9EAC-05B895C20126}" type="CELLRANGE">
                      <a:rPr lang="en-US" altLang="zh-C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8DE-470B-BFE7-54CE4D392BBB}"/>
                </c:ext>
              </c:extLst>
            </c:dLbl>
            <c:dLbl>
              <c:idx val="1"/>
              <c:layout>
                <c:manualLayout>
                  <c:x val="0.114826752618856"/>
                  <c:y val="-7.7002053388090394E-2"/>
                </c:manualLayout>
              </c:layout>
              <c:tx>
                <c:rich>
                  <a:bodyPr/>
                  <a:lstStyle/>
                  <a:p>
                    <a:fld id="{ED9EA955-B8EE-1140-9E1A-E5905D85721C}" type="CELLRANGE">
                      <a:rPr lang="en-US" altLang="zh-C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8DE-470B-BFE7-54CE4D392BBB}"/>
                </c:ext>
              </c:extLst>
            </c:dLbl>
            <c:dLbl>
              <c:idx val="2"/>
              <c:layout>
                <c:manualLayout>
                  <c:x val="0.14202256244963701"/>
                  <c:y val="7.7002053388090302E-3"/>
                </c:manualLayout>
              </c:layout>
              <c:tx>
                <c:rich>
                  <a:bodyPr/>
                  <a:lstStyle/>
                  <a:p>
                    <a:fld id="{4CD0034D-EF8E-AB43-BCE6-F398C23CC181}" type="CELLRANGE">
                      <a:rPr lang="en-US" altLang="zh-C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8DE-470B-BFE7-54CE4D392BBB}"/>
                </c:ext>
              </c:extLst>
            </c:dLbl>
            <c:dLbl>
              <c:idx val="3"/>
              <c:layout>
                <c:manualLayout>
                  <c:x val="0.157131345688961"/>
                  <c:y val="6.1601642710472297E-2"/>
                </c:manualLayout>
              </c:layout>
              <c:tx>
                <c:rich>
                  <a:bodyPr/>
                  <a:lstStyle/>
                  <a:p>
                    <a:fld id="{6041FFD0-6FA5-0248-8175-DAE6FC74B481}" type="CELLRANGE">
                      <a:rPr lang="en-US" altLang="zh-C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8DE-470B-BFE7-54CE4D392BBB}"/>
                </c:ext>
              </c:extLst>
            </c:dLbl>
            <c:dLbl>
              <c:idx val="4"/>
              <c:layout>
                <c:manualLayout>
                  <c:x val="6.3456889605157094E-2"/>
                  <c:y val="0.11935318275154"/>
                </c:manualLayout>
              </c:layout>
              <c:tx>
                <c:rich>
                  <a:bodyPr/>
                  <a:lstStyle/>
                  <a:p>
                    <a:fld id="{528BE408-5A15-7C48-9337-7C6BE8018C54}" type="CELLRANGE">
                      <a:rPr lang="en-US" altLang="zh-C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8DE-470B-BFE7-54CE4D392B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60简" panose="00020600040101010101" charset="-122"/>
                    <a:ea typeface="汉仪旗黑-60简" panose="00020600040101010101" charset="-122"/>
                    <a:cs typeface="汉仪旗黑-60简" panose="00020600040101010101" charset="-122"/>
                    <a:sym typeface="汉仪旗黑-60简" panose="00020600040101010101" charset="-122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Statements!$G$17:$K$17</c:f>
              <c:strCache>
                <c:ptCount val="5"/>
                <c:pt idx="0">
                  <c:v> Operating Expenses </c:v>
                </c:pt>
                <c:pt idx="1">
                  <c:v> Financial Expenses </c:v>
                </c:pt>
                <c:pt idx="2">
                  <c:v> Sales Expenses </c:v>
                </c:pt>
                <c:pt idx="3">
                  <c:v>  Adm Expenses </c:v>
                </c:pt>
                <c:pt idx="4">
                  <c:v> Income Tax </c:v>
                </c:pt>
              </c:strCache>
            </c:strRef>
          </c:cat>
          <c:val>
            <c:numRef>
              <c:f>Statements!$G$18:$K$18</c:f>
              <c:numCache>
                <c:formatCode>_(\$* #,##0.00_);_(\$* \(#,##0.00\);_(\$* "-"??_);_(@_)</c:formatCode>
                <c:ptCount val="5"/>
                <c:pt idx="0">
                  <c:v>7578</c:v>
                </c:pt>
                <c:pt idx="1">
                  <c:v>1075</c:v>
                </c:pt>
                <c:pt idx="2">
                  <c:v>901</c:v>
                </c:pt>
                <c:pt idx="3">
                  <c:v>816</c:v>
                </c:pt>
                <c:pt idx="4">
                  <c:v>771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Statements!$G$19:$K$19</c15:f>
                <c15:dlblRangeCache>
                  <c:ptCount val="5"/>
                  <c:pt idx="0">
                    <c:v>68.02%</c:v>
                  </c:pt>
                  <c:pt idx="1">
                    <c:v>9.65%</c:v>
                  </c:pt>
                  <c:pt idx="2">
                    <c:v>8.09%</c:v>
                  </c:pt>
                  <c:pt idx="3">
                    <c:v>7.32%</c:v>
                  </c:pt>
                  <c:pt idx="4">
                    <c:v>6.92%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D8DE-470B-BFE7-54CE4D39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57"/>
        <c:holeSize val="69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en-US"/>
          </a:p>
        </c:txPr>
      </c:legendEntry>
      <c:layout>
        <c:manualLayout>
          <c:xMode val="edge"/>
          <c:yMode val="edge"/>
          <c:x val="6.0435132957292496E-3"/>
          <c:y val="0.84599589322381996"/>
          <c:w val="0.98791297340854101"/>
          <c:h val="0.142453798767966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旗黑-60简" panose="00020600040101010101" charset="-122"/>
              <a:ea typeface="汉仪旗黑-60简" panose="00020600040101010101" charset="-122"/>
              <a:cs typeface="汉仪旗黑-60简" panose="00020600040101010101" charset="-122"/>
              <a:sym typeface="汉仪旗黑-60简" panose="00020600040101010101" charset="-122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旗黑-60简" panose="00020600040101010101" charset="-122"/>
          <a:ea typeface="汉仪旗黑-60简" panose="00020600040101010101" charset="-122"/>
          <a:cs typeface="汉仪旗黑-60简" panose="00020600040101010101" charset="-122"/>
          <a:sym typeface="汉仪旗黑-60简" panose="00020600040101010101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9.png"/><Relationship Id="rId17" Type="http://schemas.openxmlformats.org/officeDocument/2006/relationships/image" Target="../media/image14.svg"/><Relationship Id="rId2" Type="http://schemas.openxmlformats.org/officeDocument/2006/relationships/chart" Target="../charts/chart2.xml"/><Relationship Id="rId16" Type="http://schemas.openxmlformats.org/officeDocument/2006/relationships/image" Target="../media/image13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8.svg"/><Relationship Id="rId5" Type="http://schemas.openxmlformats.org/officeDocument/2006/relationships/chart" Target="../charts/chart5.xml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chart" Target="../charts/chart4.xml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165735</xdr:colOff>
      <xdr:row>11</xdr:row>
      <xdr:rowOff>269240</xdr:rowOff>
    </xdr:from>
    <xdr:to>
      <xdr:col>4</xdr:col>
      <xdr:colOff>573405</xdr:colOff>
      <xdr:row>18</xdr:row>
      <xdr:rowOff>70485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65735" y="2677704"/>
          <a:ext cx="2652849" cy="1991995"/>
          <a:chOff x="451" y="4684"/>
          <a:chExt cx="4562" cy="3152"/>
        </a:xfrm>
      </xdr:grpSpPr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aphicFramePr/>
        </xdr:nvGraphicFramePr>
        <xdr:xfrm>
          <a:off x="451" y="4684"/>
          <a:ext cx="4562" cy="31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图表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aphicFramePr/>
        </xdr:nvGraphicFramePr>
        <xdr:xfrm>
          <a:off x="683" y="4816"/>
          <a:ext cx="4097" cy="28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6</xdr:col>
      <xdr:colOff>112395</xdr:colOff>
      <xdr:row>10</xdr:row>
      <xdr:rowOff>13335</xdr:rowOff>
    </xdr:from>
    <xdr:to>
      <xdr:col>9</xdr:col>
      <xdr:colOff>799465</xdr:colOff>
      <xdr:row>18</xdr:row>
      <xdr:rowOff>19685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227965</xdr:colOff>
      <xdr:row>20</xdr:row>
      <xdr:rowOff>69850</xdr:rowOff>
    </xdr:from>
    <xdr:to>
      <xdr:col>19</xdr:col>
      <xdr:colOff>655955</xdr:colOff>
      <xdr:row>27</xdr:row>
      <xdr:rowOff>240665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17145</xdr:colOff>
      <xdr:row>10</xdr:row>
      <xdr:rowOff>63500</xdr:rowOff>
    </xdr:from>
    <xdr:to>
      <xdr:col>14</xdr:col>
      <xdr:colOff>667385</xdr:colOff>
      <xdr:row>17</xdr:row>
      <xdr:rowOff>272415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</xdr:row>
      <xdr:rowOff>85090</xdr:rowOff>
    </xdr:from>
    <xdr:to>
      <xdr:col>10</xdr:col>
      <xdr:colOff>17780</xdr:colOff>
      <xdr:row>27</xdr:row>
      <xdr:rowOff>285115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57785</xdr:colOff>
      <xdr:row>10</xdr:row>
      <xdr:rowOff>31115</xdr:rowOff>
    </xdr:from>
    <xdr:to>
      <xdr:col>19</xdr:col>
      <xdr:colOff>714375</xdr:colOff>
      <xdr:row>17</xdr:row>
      <xdr:rowOff>304800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637540</xdr:colOff>
      <xdr:row>4</xdr:row>
      <xdr:rowOff>226695</xdr:rowOff>
    </xdr:from>
    <xdr:to>
      <xdr:col>3</xdr:col>
      <xdr:colOff>123825</xdr:colOff>
      <xdr:row>5</xdr:row>
      <xdr:rowOff>220980</xdr:rowOff>
    </xdr:to>
    <xdr:pic>
      <xdr:nvPicPr>
        <xdr:cNvPr id="3" name="图片 2" descr="333437323832363b333530343430353bd4a4cbe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28140" y="1373505"/>
          <a:ext cx="248285" cy="249555"/>
        </a:xfrm>
        <a:prstGeom prst="rect">
          <a:avLst/>
        </a:prstGeom>
      </xdr:spPr>
    </xdr:pic>
    <xdr:clientData/>
  </xdr:twoCellAnchor>
  <xdr:twoCellAnchor editAs="oneCell">
    <xdr:from>
      <xdr:col>6</xdr:col>
      <xdr:colOff>543560</xdr:colOff>
      <xdr:row>4</xdr:row>
      <xdr:rowOff>208915</xdr:rowOff>
    </xdr:from>
    <xdr:to>
      <xdr:col>7</xdr:col>
      <xdr:colOff>47625</xdr:colOff>
      <xdr:row>5</xdr:row>
      <xdr:rowOff>220980</xdr:rowOff>
    </xdr:to>
    <xdr:pic>
      <xdr:nvPicPr>
        <xdr:cNvPr id="4" name="图片 3" descr="333437323832363b333530343339343bb2dfc2d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896360" y="1355725"/>
          <a:ext cx="266065" cy="267335"/>
        </a:xfrm>
        <a:prstGeom prst="rect">
          <a:avLst/>
        </a:prstGeom>
      </xdr:spPr>
    </xdr:pic>
    <xdr:clientData/>
  </xdr:twoCellAnchor>
  <xdr:twoCellAnchor editAs="oneCell">
    <xdr:from>
      <xdr:col>9</xdr:col>
      <xdr:colOff>731520</xdr:colOff>
      <xdr:row>4</xdr:row>
      <xdr:rowOff>226695</xdr:rowOff>
    </xdr:from>
    <xdr:to>
      <xdr:col>11</xdr:col>
      <xdr:colOff>57150</xdr:colOff>
      <xdr:row>6</xdr:row>
      <xdr:rowOff>1905</xdr:rowOff>
    </xdr:to>
    <xdr:pic>
      <xdr:nvPicPr>
        <xdr:cNvPr id="5" name="图片 4" descr="333437323832363b333530343430323bbdf0c7a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6646545" y="1373505"/>
          <a:ext cx="278130" cy="285750"/>
        </a:xfrm>
        <a:prstGeom prst="rect">
          <a:avLst/>
        </a:prstGeom>
      </xdr:spPr>
    </xdr:pic>
    <xdr:clientData/>
  </xdr:twoCellAnchor>
  <xdr:twoCellAnchor editAs="oneCell">
    <xdr:from>
      <xdr:col>13</xdr:col>
      <xdr:colOff>618490</xdr:colOff>
      <xdr:row>4</xdr:row>
      <xdr:rowOff>218440</xdr:rowOff>
    </xdr:from>
    <xdr:to>
      <xdr:col>13</xdr:col>
      <xdr:colOff>815975</xdr:colOff>
      <xdr:row>6</xdr:row>
      <xdr:rowOff>1905</xdr:rowOff>
    </xdr:to>
    <xdr:pic>
      <xdr:nvPicPr>
        <xdr:cNvPr id="10" name="图片 9" descr="333437323832363b333530343338343bcafdbeddcdbcb1ed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210040" y="1365250"/>
          <a:ext cx="286385" cy="294005"/>
        </a:xfrm>
        <a:prstGeom prst="rect">
          <a:avLst/>
        </a:prstGeom>
      </xdr:spPr>
    </xdr:pic>
    <xdr:clientData/>
  </xdr:twoCellAnchor>
  <xdr:twoCellAnchor editAs="oneCell">
    <xdr:from>
      <xdr:col>17</xdr:col>
      <xdr:colOff>589915</xdr:colOff>
      <xdr:row>4</xdr:row>
      <xdr:rowOff>151765</xdr:rowOff>
    </xdr:from>
    <xdr:to>
      <xdr:col>18</xdr:col>
      <xdr:colOff>209550</xdr:colOff>
      <xdr:row>6</xdr:row>
      <xdr:rowOff>30480</xdr:rowOff>
    </xdr:to>
    <xdr:pic>
      <xdr:nvPicPr>
        <xdr:cNvPr id="15" name="图片 14" descr="343538343039393b343538393032383bb2c6cef1b7d1d3c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1753215" y="1298575"/>
          <a:ext cx="381635" cy="389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showGridLines="0" tabSelected="1" topLeftCell="A3" zoomScale="70" zoomScaleNormal="70" workbookViewId="0">
      <selection activeCell="AA7" sqref="AA7"/>
    </sheetView>
  </sheetViews>
  <sheetFormatPr defaultColWidth="8.875" defaultRowHeight="24.95" customHeight="1"/>
  <cols>
    <col min="1" max="1" width="2.625" customWidth="1"/>
    <col min="5" max="5" width="8.125" customWidth="1"/>
    <col min="6" max="6" width="1.125" customWidth="1"/>
    <col min="8" max="8" width="11.125" customWidth="1"/>
    <col min="9" max="9" width="12.125" customWidth="1"/>
    <col min="10" max="10" width="10.125" customWidth="1"/>
    <col min="11" max="11" width="0.875" customWidth="1"/>
    <col min="13" max="13" width="10" customWidth="1"/>
    <col min="14" max="14" width="11" customWidth="1"/>
    <col min="16" max="16" width="0.875" customWidth="1"/>
    <col min="17" max="17" width="11.375" customWidth="1"/>
    <col min="21" max="21" width="2.5" customWidth="1"/>
    <col min="22" max="22" width="1.875" customWidth="1"/>
    <col min="23" max="25" width="1.625" style="14" customWidth="1"/>
  </cols>
  <sheetData>
    <row r="1" spans="1:25" ht="11.1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5" ht="9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5" ht="12" customHeight="1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5"/>
    </row>
    <row r="4" spans="1:25" ht="20.100000000000001" customHeight="1">
      <c r="A4" s="15"/>
      <c r="B4" s="16"/>
      <c r="C4" s="33">
        <f>Statements!C15</f>
        <v>12600</v>
      </c>
      <c r="D4" s="34"/>
      <c r="E4" s="19"/>
      <c r="F4" s="34">
        <f>Statements!D15</f>
        <v>7578</v>
      </c>
      <c r="G4" s="34"/>
      <c r="H4" s="34"/>
      <c r="I4" s="19"/>
      <c r="J4" s="34">
        <f>Statements!E15</f>
        <v>5022</v>
      </c>
      <c r="K4" s="34"/>
      <c r="L4" s="34"/>
      <c r="M4" s="19"/>
      <c r="N4" s="34">
        <f>SUM(Statements!F15:H15)</f>
        <v>2792</v>
      </c>
      <c r="O4" s="34"/>
      <c r="P4" s="19"/>
      <c r="Q4" s="19"/>
      <c r="R4" s="34">
        <f>Statements!I15</f>
        <v>771</v>
      </c>
      <c r="S4" s="34"/>
      <c r="T4" s="16"/>
      <c r="U4" s="15"/>
    </row>
    <row r="5" spans="1:25" ht="20.100000000000001" customHeight="1">
      <c r="A5" s="15"/>
      <c r="B5" s="16"/>
      <c r="C5" s="33"/>
      <c r="D5" s="34"/>
      <c r="E5" s="19"/>
      <c r="F5" s="34"/>
      <c r="G5" s="34"/>
      <c r="H5" s="34"/>
      <c r="I5" s="19"/>
      <c r="J5" s="34"/>
      <c r="K5" s="34"/>
      <c r="L5" s="34"/>
      <c r="M5" s="19"/>
      <c r="N5" s="34"/>
      <c r="O5" s="34"/>
      <c r="P5" s="19"/>
      <c r="Q5" s="19"/>
      <c r="R5" s="34"/>
      <c r="S5" s="34"/>
      <c r="T5" s="16"/>
      <c r="U5" s="15"/>
    </row>
    <row r="6" spans="1:25" ht="20.100000000000001" customHeight="1">
      <c r="A6" s="15"/>
      <c r="B6" s="16"/>
      <c r="C6" s="17"/>
      <c r="D6" s="18"/>
      <c r="E6" s="19"/>
      <c r="F6" s="18"/>
      <c r="G6" s="18"/>
      <c r="H6" s="18"/>
      <c r="I6" s="19"/>
      <c r="J6" s="18"/>
      <c r="K6" s="18"/>
      <c r="L6" s="18"/>
      <c r="M6" s="19"/>
      <c r="N6" s="18"/>
      <c r="O6" s="18"/>
      <c r="P6" s="19"/>
      <c r="Q6" s="19"/>
      <c r="R6" s="18"/>
      <c r="S6" s="18"/>
      <c r="T6" s="16"/>
      <c r="U6" s="15"/>
    </row>
    <row r="7" spans="1:25" s="13" customFormat="1" ht="21.95" customHeight="1">
      <c r="A7" s="15"/>
      <c r="C7" s="37" t="s">
        <v>33</v>
      </c>
      <c r="D7" s="38"/>
      <c r="F7" s="36" t="s">
        <v>34</v>
      </c>
      <c r="G7" s="36"/>
      <c r="H7" s="36"/>
      <c r="J7" s="36" t="s">
        <v>35</v>
      </c>
      <c r="K7" s="36"/>
      <c r="L7" s="36"/>
      <c r="N7" s="36" t="s">
        <v>37</v>
      </c>
      <c r="O7" s="36"/>
      <c r="R7" s="36" t="s">
        <v>36</v>
      </c>
      <c r="S7" s="36"/>
      <c r="U7" s="15"/>
      <c r="W7" s="22"/>
      <c r="X7" s="22"/>
      <c r="Y7" s="22"/>
    </row>
    <row r="8" spans="1:25" ht="12" customHeight="1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5"/>
    </row>
    <row r="9" spans="1:25" ht="18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25" ht="24.95" customHeight="1">
      <c r="A10" s="15"/>
      <c r="B10" s="40" t="s">
        <v>41</v>
      </c>
      <c r="C10" s="29"/>
      <c r="D10" s="29"/>
      <c r="E10" s="29"/>
      <c r="F10" s="15"/>
      <c r="G10" s="40" t="s">
        <v>40</v>
      </c>
      <c r="H10" s="29"/>
      <c r="I10" s="29"/>
      <c r="J10" s="29"/>
      <c r="K10" s="15"/>
      <c r="L10" s="39" t="s">
        <v>42</v>
      </c>
      <c r="M10" s="30"/>
      <c r="N10" s="30"/>
      <c r="O10" s="30"/>
      <c r="P10" s="15"/>
      <c r="Q10" s="39" t="s">
        <v>43</v>
      </c>
      <c r="R10" s="30"/>
      <c r="S10" s="30"/>
      <c r="T10" s="30"/>
      <c r="U10" s="15"/>
      <c r="W10" s="23" t="s">
        <v>0</v>
      </c>
    </row>
    <row r="11" spans="1:25" ht="24.95" customHeight="1">
      <c r="A11" s="15"/>
      <c r="B11" s="35">
        <f>Statements!J15</f>
        <v>1459</v>
      </c>
      <c r="C11" s="35"/>
      <c r="D11" s="35"/>
      <c r="E11" s="35"/>
      <c r="F11" s="15"/>
      <c r="G11" s="16"/>
      <c r="H11" s="16"/>
      <c r="I11" s="16"/>
      <c r="J11" s="16"/>
      <c r="K11" s="15"/>
      <c r="L11" s="16"/>
      <c r="M11" s="16"/>
      <c r="N11" s="16"/>
      <c r="O11" s="16"/>
      <c r="P11" s="15"/>
      <c r="Q11" s="16"/>
      <c r="R11" s="16"/>
      <c r="S11" s="16"/>
      <c r="T11" s="16"/>
      <c r="U11" s="15"/>
      <c r="W11" s="23">
        <v>36</v>
      </c>
      <c r="X11" s="23">
        <f>Y11*180</f>
        <v>145.9</v>
      </c>
      <c r="Y11" s="24">
        <f>B11/Statements!K15</f>
        <v>0.81055555555555558</v>
      </c>
    </row>
    <row r="12" spans="1:25" ht="24.95" customHeight="1">
      <c r="A12" s="15"/>
      <c r="B12" s="35"/>
      <c r="C12" s="35"/>
      <c r="D12" s="35"/>
      <c r="E12" s="35"/>
      <c r="F12" s="15"/>
      <c r="G12" s="16"/>
      <c r="H12" s="16"/>
      <c r="I12" s="16"/>
      <c r="J12" s="16"/>
      <c r="K12" s="15"/>
      <c r="L12" s="16"/>
      <c r="M12" s="16"/>
      <c r="N12" s="16"/>
      <c r="O12" s="16"/>
      <c r="P12" s="15"/>
      <c r="Q12" s="16"/>
      <c r="R12" s="16"/>
      <c r="S12" s="16"/>
      <c r="T12" s="16"/>
      <c r="U12" s="15"/>
      <c r="W12" s="23">
        <v>36</v>
      </c>
      <c r="X12" s="23">
        <v>5</v>
      </c>
    </row>
    <row r="13" spans="1:25" ht="24.95" customHeight="1">
      <c r="A13" s="15"/>
      <c r="B13" s="20"/>
      <c r="C13" s="21"/>
      <c r="D13" s="21"/>
      <c r="E13" s="21"/>
      <c r="F13" s="15"/>
      <c r="G13" s="16"/>
      <c r="H13" s="16"/>
      <c r="I13" s="16"/>
      <c r="J13" s="16"/>
      <c r="K13" s="15"/>
      <c r="L13" s="16"/>
      <c r="M13" s="16"/>
      <c r="N13" s="16"/>
      <c r="O13" s="16"/>
      <c r="P13" s="15"/>
      <c r="Q13" s="16"/>
      <c r="R13" s="16"/>
      <c r="S13" s="16"/>
      <c r="T13" s="16"/>
      <c r="U13" s="15"/>
      <c r="W13" s="23">
        <v>36</v>
      </c>
      <c r="X13" s="23">
        <f>360-X11-X12</f>
        <v>209.1</v>
      </c>
    </row>
    <row r="14" spans="1:25" ht="24.95" customHeight="1">
      <c r="A14" s="15"/>
      <c r="B14" s="16"/>
      <c r="C14" s="16"/>
      <c r="D14" s="16"/>
      <c r="E14" s="16"/>
      <c r="F14" s="15"/>
      <c r="G14" s="16"/>
      <c r="H14" s="16"/>
      <c r="I14" s="16"/>
      <c r="J14" s="16"/>
      <c r="K14" s="15"/>
      <c r="L14" s="16"/>
      <c r="M14" s="16"/>
      <c r="N14" s="16"/>
      <c r="O14" s="16"/>
      <c r="P14" s="15"/>
      <c r="Q14" s="16"/>
      <c r="R14" s="16"/>
      <c r="S14" s="16"/>
      <c r="T14" s="16"/>
      <c r="U14" s="15"/>
      <c r="W14" s="23">
        <v>36</v>
      </c>
    </row>
    <row r="15" spans="1:25" ht="24.95" customHeight="1">
      <c r="A15" s="15"/>
      <c r="B15" s="16"/>
      <c r="C15" s="31">
        <f>Statements!L15</f>
        <v>0.81055555555555558</v>
      </c>
      <c r="D15" s="31"/>
      <c r="E15" s="16"/>
      <c r="F15" s="15"/>
      <c r="G15" s="16"/>
      <c r="H15" s="16"/>
      <c r="I15" s="16"/>
      <c r="J15" s="16"/>
      <c r="K15" s="15"/>
      <c r="L15" s="16"/>
      <c r="M15" s="16"/>
      <c r="N15" s="16"/>
      <c r="O15" s="16"/>
      <c r="P15" s="15"/>
      <c r="Q15" s="16"/>
      <c r="R15" s="16"/>
      <c r="S15" s="16"/>
      <c r="T15" s="16"/>
      <c r="U15" s="15"/>
      <c r="W15" s="23">
        <v>36</v>
      </c>
    </row>
    <row r="16" spans="1:25" ht="24.95" customHeight="1">
      <c r="A16" s="15"/>
      <c r="B16" s="16"/>
      <c r="C16" s="31"/>
      <c r="D16" s="31"/>
      <c r="E16" s="16"/>
      <c r="F16" s="15"/>
      <c r="G16" s="16"/>
      <c r="H16" s="16"/>
      <c r="I16" s="16"/>
      <c r="J16" s="16"/>
      <c r="K16" s="15"/>
      <c r="L16" s="16"/>
      <c r="M16" s="16"/>
      <c r="N16" s="16"/>
      <c r="O16" s="16"/>
      <c r="P16" s="15"/>
      <c r="Q16" s="16"/>
      <c r="R16" s="16"/>
      <c r="S16" s="16"/>
      <c r="T16" s="16"/>
      <c r="U16" s="15"/>
      <c r="W16" s="23">
        <v>180</v>
      </c>
    </row>
    <row r="17" spans="1:23" ht="24.95" customHeight="1">
      <c r="A17" s="15"/>
      <c r="B17" s="16"/>
      <c r="C17" s="32" t="s">
        <v>30</v>
      </c>
      <c r="D17" s="32"/>
      <c r="E17" s="16"/>
      <c r="F17" s="15"/>
      <c r="G17" s="16"/>
      <c r="H17" s="16"/>
      <c r="I17" s="16"/>
      <c r="J17" s="16"/>
      <c r="K17" s="15"/>
      <c r="L17" s="16"/>
      <c r="M17" s="16"/>
      <c r="N17" s="16"/>
      <c r="O17" s="16"/>
      <c r="P17" s="15"/>
      <c r="Q17" s="16"/>
      <c r="R17" s="16"/>
      <c r="S17" s="16"/>
      <c r="T17" s="16"/>
      <c r="U17" s="15"/>
      <c r="W17" s="23"/>
    </row>
    <row r="18" spans="1:23" ht="24.95" customHeight="1">
      <c r="A18" s="15"/>
      <c r="B18" s="16"/>
      <c r="C18" s="16"/>
      <c r="D18" s="16"/>
      <c r="E18" s="16"/>
      <c r="F18" s="15"/>
      <c r="G18" s="16"/>
      <c r="H18" s="16"/>
      <c r="I18" s="16"/>
      <c r="J18" s="16"/>
      <c r="K18" s="15"/>
      <c r="L18" s="16"/>
      <c r="M18" s="16"/>
      <c r="N18" s="16"/>
      <c r="O18" s="16"/>
      <c r="P18" s="15"/>
      <c r="Q18" s="16"/>
      <c r="R18" s="16"/>
      <c r="S18" s="16"/>
      <c r="T18" s="16"/>
      <c r="U18" s="15"/>
      <c r="W18" s="23"/>
    </row>
    <row r="19" spans="1:23" ht="12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1:23" ht="24.95" customHeight="1">
      <c r="A20" s="15"/>
      <c r="B20" s="40" t="s">
        <v>39</v>
      </c>
      <c r="C20" s="29"/>
      <c r="D20" s="29"/>
      <c r="E20" s="29"/>
      <c r="F20" s="29"/>
      <c r="G20" s="29"/>
      <c r="H20" s="29"/>
      <c r="I20" s="29"/>
      <c r="J20" s="29"/>
      <c r="K20" s="15"/>
      <c r="L20" s="39" t="s">
        <v>38</v>
      </c>
      <c r="M20" s="30"/>
      <c r="N20" s="30"/>
      <c r="O20" s="30"/>
      <c r="P20" s="30"/>
      <c r="Q20" s="30"/>
      <c r="R20" s="30"/>
      <c r="S20" s="30"/>
      <c r="T20" s="30"/>
      <c r="U20" s="15"/>
    </row>
    <row r="21" spans="1:23" ht="24.95" customHeight="1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5"/>
      <c r="L21" s="16"/>
      <c r="M21" s="16"/>
      <c r="N21" s="16"/>
      <c r="O21" s="16"/>
      <c r="P21" s="16"/>
      <c r="Q21" s="16"/>
      <c r="R21" s="16"/>
      <c r="S21" s="16"/>
      <c r="T21" s="16"/>
      <c r="U21" s="15"/>
    </row>
    <row r="22" spans="1:23" ht="24.95" customHeight="1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5"/>
      <c r="L22" s="16"/>
      <c r="M22" s="16"/>
      <c r="N22" s="16"/>
      <c r="O22" s="16"/>
      <c r="P22" s="16"/>
      <c r="Q22" s="16"/>
      <c r="R22" s="16"/>
      <c r="S22" s="16"/>
      <c r="T22" s="16"/>
      <c r="U22" s="15"/>
    </row>
    <row r="23" spans="1:23" ht="24.95" customHeight="1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5"/>
      <c r="L23" s="16"/>
      <c r="M23" s="16"/>
      <c r="N23" s="16"/>
      <c r="O23" s="16"/>
      <c r="P23" s="16"/>
      <c r="Q23" s="16"/>
      <c r="R23" s="16"/>
      <c r="S23" s="16"/>
      <c r="T23" s="16"/>
      <c r="U23" s="15"/>
    </row>
    <row r="24" spans="1:23" ht="24.95" customHeight="1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5"/>
      <c r="L24" s="16"/>
      <c r="M24" s="16"/>
      <c r="N24" s="16"/>
      <c r="O24" s="16"/>
      <c r="P24" s="16"/>
      <c r="Q24" s="16"/>
      <c r="R24" s="16"/>
      <c r="S24" s="16"/>
      <c r="T24" s="16"/>
      <c r="U24" s="15"/>
    </row>
    <row r="25" spans="1:23" ht="24.95" customHeight="1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5"/>
      <c r="L25" s="16"/>
      <c r="M25" s="16"/>
      <c r="N25" s="16"/>
      <c r="O25" s="16"/>
      <c r="P25" s="16"/>
      <c r="Q25" s="16"/>
      <c r="R25" s="16"/>
      <c r="S25" s="16"/>
      <c r="T25" s="16"/>
      <c r="U25" s="15"/>
    </row>
    <row r="26" spans="1:23" ht="24.95" customHeight="1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5"/>
      <c r="L26" s="16"/>
      <c r="M26" s="16"/>
      <c r="N26" s="16"/>
      <c r="O26" s="16"/>
      <c r="P26" s="16"/>
      <c r="Q26" s="16"/>
      <c r="R26" s="16"/>
      <c r="S26" s="16"/>
      <c r="T26" s="16"/>
      <c r="U26" s="15"/>
    </row>
    <row r="27" spans="1:23" ht="24.95" customHeight="1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5"/>
      <c r="L27" s="16"/>
      <c r="M27" s="16"/>
      <c r="N27" s="16"/>
      <c r="O27" s="16"/>
      <c r="P27" s="16"/>
      <c r="Q27" s="16"/>
      <c r="R27" s="16"/>
      <c r="S27" s="16"/>
      <c r="T27" s="16"/>
      <c r="U27" s="15"/>
    </row>
    <row r="28" spans="1:23" ht="24.95" customHeight="1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5"/>
      <c r="L28" s="16"/>
      <c r="M28" s="16"/>
      <c r="N28" s="16"/>
      <c r="O28" s="16"/>
      <c r="P28" s="16"/>
      <c r="Q28" s="16"/>
      <c r="R28" s="16"/>
      <c r="S28" s="16"/>
      <c r="T28" s="16"/>
      <c r="U28" s="15"/>
    </row>
    <row r="29" spans="1:23" ht="24.9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</sheetData>
  <mergeCells count="19">
    <mergeCell ref="B20:J20"/>
    <mergeCell ref="L20:T20"/>
    <mergeCell ref="C4:D5"/>
    <mergeCell ref="F4:H5"/>
    <mergeCell ref="J4:L5"/>
    <mergeCell ref="N4:O5"/>
    <mergeCell ref="R4:S5"/>
    <mergeCell ref="B11:E12"/>
    <mergeCell ref="C15:D16"/>
    <mergeCell ref="B10:E10"/>
    <mergeCell ref="G10:J10"/>
    <mergeCell ref="L10:O10"/>
    <mergeCell ref="Q10:T10"/>
    <mergeCell ref="C17:D17"/>
    <mergeCell ref="C7:D7"/>
    <mergeCell ref="F7:H7"/>
    <mergeCell ref="J7:L7"/>
    <mergeCell ref="N7:O7"/>
    <mergeCell ref="R7:S7"/>
  </mergeCells>
  <phoneticPr fontId="8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1"/>
  <sheetViews>
    <sheetView showGridLines="0" workbookViewId="0">
      <selection activeCell="F26" sqref="F26"/>
    </sheetView>
  </sheetViews>
  <sheetFormatPr defaultColWidth="8.875" defaultRowHeight="24.95" customHeight="1"/>
  <cols>
    <col min="1" max="1" width="3" style="2" customWidth="1"/>
    <col min="2" max="2" width="10" style="2" customWidth="1"/>
    <col min="3" max="3" width="19" style="3" customWidth="1"/>
    <col min="4" max="4" width="19.125" style="3" customWidth="1"/>
    <col min="5" max="5" width="16.875" style="3" customWidth="1"/>
    <col min="6" max="6" width="18.875" style="3" customWidth="1"/>
    <col min="7" max="7" width="24.125" style="3" customWidth="1"/>
    <col min="8" max="8" width="25.5" style="3" customWidth="1"/>
    <col min="9" max="9" width="17.875" style="3" customWidth="1"/>
    <col min="10" max="10" width="14.5" style="3" customWidth="1"/>
    <col min="11" max="11" width="17.875" style="3" customWidth="1"/>
    <col min="12" max="12" width="11.875" style="4" customWidth="1"/>
    <col min="13" max="13" width="3.125" style="2" customWidth="1"/>
    <col min="14" max="16384" width="8.875" style="2"/>
  </cols>
  <sheetData>
    <row r="2" spans="2:12" s="1" customFormat="1" ht="24.95" customHeight="1">
      <c r="B2" s="5" t="s">
        <v>1</v>
      </c>
      <c r="C2" s="6" t="s">
        <v>20</v>
      </c>
      <c r="D2" s="6" t="s">
        <v>21</v>
      </c>
      <c r="E2" s="6" t="s">
        <v>22</v>
      </c>
      <c r="F2" s="6" t="s">
        <v>24</v>
      </c>
      <c r="G2" s="6" t="s">
        <v>25</v>
      </c>
      <c r="H2" s="6" t="s">
        <v>26</v>
      </c>
      <c r="I2" s="6" t="s">
        <v>27</v>
      </c>
      <c r="J2" s="6" t="s">
        <v>28</v>
      </c>
      <c r="K2" s="6" t="s">
        <v>29</v>
      </c>
      <c r="L2" s="11" t="s">
        <v>30</v>
      </c>
    </row>
    <row r="3" spans="2:12" ht="24.95" customHeight="1">
      <c r="B3" s="7" t="s">
        <v>2</v>
      </c>
      <c r="C3" s="25">
        <v>1200</v>
      </c>
      <c r="D3" s="25">
        <v>750</v>
      </c>
      <c r="E3" s="25">
        <f>C3-D3</f>
        <v>450</v>
      </c>
      <c r="F3" s="25">
        <v>120</v>
      </c>
      <c r="G3" s="25">
        <v>85</v>
      </c>
      <c r="H3" s="25">
        <v>65</v>
      </c>
      <c r="I3" s="25">
        <v>55</v>
      </c>
      <c r="J3" s="25">
        <f>E3-F3-G3-H3-I3</f>
        <v>125</v>
      </c>
      <c r="K3" s="25">
        <v>150</v>
      </c>
      <c r="L3" s="12">
        <f>J3/K3</f>
        <v>0.83333333333333337</v>
      </c>
    </row>
    <row r="4" spans="2:12" ht="24.95" customHeight="1">
      <c r="B4" s="7" t="s">
        <v>3</v>
      </c>
      <c r="C4" s="25">
        <v>800</v>
      </c>
      <c r="D4" s="25">
        <v>450</v>
      </c>
      <c r="E4" s="25">
        <f t="shared" ref="E4:E14" si="0">C4-D4</f>
        <v>350</v>
      </c>
      <c r="F4" s="25">
        <v>85</v>
      </c>
      <c r="G4" s="25">
        <v>50</v>
      </c>
      <c r="H4" s="25">
        <v>45</v>
      </c>
      <c r="I4" s="25">
        <v>35</v>
      </c>
      <c r="J4" s="25">
        <f t="shared" ref="J4:J14" si="1">E4-F4-G4-H4-I4</f>
        <v>135</v>
      </c>
      <c r="K4" s="25">
        <v>150</v>
      </c>
      <c r="L4" s="12">
        <f t="shared" ref="L4:L15" si="2">J4/K4</f>
        <v>0.9</v>
      </c>
    </row>
    <row r="5" spans="2:12" ht="24.95" customHeight="1">
      <c r="B5" s="7" t="s">
        <v>4</v>
      </c>
      <c r="C5" s="25">
        <v>1000</v>
      </c>
      <c r="D5" s="25">
        <v>600</v>
      </c>
      <c r="E5" s="25">
        <f t="shared" si="0"/>
        <v>400</v>
      </c>
      <c r="F5" s="25">
        <v>82</v>
      </c>
      <c r="G5" s="25">
        <v>65</v>
      </c>
      <c r="H5" s="25">
        <v>58</v>
      </c>
      <c r="I5" s="25">
        <v>85</v>
      </c>
      <c r="J5" s="25">
        <f t="shared" si="1"/>
        <v>110</v>
      </c>
      <c r="K5" s="25">
        <v>150</v>
      </c>
      <c r="L5" s="12">
        <f t="shared" si="2"/>
        <v>0.73333333333333328</v>
      </c>
    </row>
    <row r="6" spans="2:12" ht="24.95" customHeight="1">
      <c r="B6" s="7" t="s">
        <v>5</v>
      </c>
      <c r="C6" s="25">
        <v>1500</v>
      </c>
      <c r="D6" s="25">
        <v>1050</v>
      </c>
      <c r="E6" s="25">
        <f t="shared" si="0"/>
        <v>450</v>
      </c>
      <c r="F6" s="25">
        <v>78</v>
      </c>
      <c r="G6" s="25">
        <v>105</v>
      </c>
      <c r="H6" s="25">
        <v>75</v>
      </c>
      <c r="I6" s="25">
        <v>63</v>
      </c>
      <c r="J6" s="25">
        <f t="shared" si="1"/>
        <v>129</v>
      </c>
      <c r="K6" s="25">
        <v>150</v>
      </c>
      <c r="L6" s="12">
        <f t="shared" si="2"/>
        <v>0.86</v>
      </c>
    </row>
    <row r="7" spans="2:12" ht="24.95" customHeight="1">
      <c r="B7" s="7" t="s">
        <v>6</v>
      </c>
      <c r="C7" s="25">
        <v>900</v>
      </c>
      <c r="D7" s="25">
        <v>455</v>
      </c>
      <c r="E7" s="25">
        <f t="shared" si="0"/>
        <v>445</v>
      </c>
      <c r="F7" s="25">
        <v>95</v>
      </c>
      <c r="G7" s="25">
        <v>82</v>
      </c>
      <c r="H7" s="25">
        <v>75</v>
      </c>
      <c r="I7" s="25">
        <v>65</v>
      </c>
      <c r="J7" s="25">
        <f t="shared" si="1"/>
        <v>128</v>
      </c>
      <c r="K7" s="25">
        <v>150</v>
      </c>
      <c r="L7" s="12">
        <f t="shared" si="2"/>
        <v>0.85333333333333339</v>
      </c>
    </row>
    <row r="8" spans="2:12" ht="24.95" customHeight="1">
      <c r="B8" s="7" t="s">
        <v>7</v>
      </c>
      <c r="C8" s="25">
        <v>800</v>
      </c>
      <c r="D8" s="25">
        <v>500</v>
      </c>
      <c r="E8" s="25">
        <f t="shared" si="0"/>
        <v>300</v>
      </c>
      <c r="F8" s="25">
        <v>60</v>
      </c>
      <c r="G8" s="25">
        <v>50</v>
      </c>
      <c r="H8" s="25">
        <v>52</v>
      </c>
      <c r="I8" s="25">
        <v>40</v>
      </c>
      <c r="J8" s="25">
        <f t="shared" si="1"/>
        <v>98</v>
      </c>
      <c r="K8" s="25">
        <v>150</v>
      </c>
      <c r="L8" s="12">
        <f t="shared" si="2"/>
        <v>0.65333333333333332</v>
      </c>
    </row>
    <row r="9" spans="2:12" ht="24.95" customHeight="1">
      <c r="B9" s="7" t="s">
        <v>8</v>
      </c>
      <c r="C9" s="25">
        <v>1100</v>
      </c>
      <c r="D9" s="25">
        <v>625</v>
      </c>
      <c r="E9" s="25">
        <f t="shared" si="0"/>
        <v>475</v>
      </c>
      <c r="F9" s="25">
        <v>75</v>
      </c>
      <c r="G9" s="25">
        <v>82</v>
      </c>
      <c r="H9" s="25">
        <v>99</v>
      </c>
      <c r="I9" s="25">
        <v>78</v>
      </c>
      <c r="J9" s="25">
        <f t="shared" si="1"/>
        <v>141</v>
      </c>
      <c r="K9" s="25">
        <v>150</v>
      </c>
      <c r="L9" s="12">
        <f t="shared" si="2"/>
        <v>0.94</v>
      </c>
    </row>
    <row r="10" spans="2:12" ht="24.95" customHeight="1">
      <c r="B10" s="7" t="s">
        <v>9</v>
      </c>
      <c r="C10" s="25">
        <v>1300</v>
      </c>
      <c r="D10" s="25">
        <v>850</v>
      </c>
      <c r="E10" s="25">
        <f t="shared" si="0"/>
        <v>450</v>
      </c>
      <c r="F10" s="25">
        <v>125</v>
      </c>
      <c r="G10" s="25">
        <v>65</v>
      </c>
      <c r="H10" s="25">
        <v>70</v>
      </c>
      <c r="I10" s="25">
        <v>62</v>
      </c>
      <c r="J10" s="25">
        <f t="shared" si="1"/>
        <v>128</v>
      </c>
      <c r="K10" s="25">
        <v>150</v>
      </c>
      <c r="L10" s="12">
        <f t="shared" si="2"/>
        <v>0.85333333333333339</v>
      </c>
    </row>
    <row r="11" spans="2:12" ht="24.95" customHeight="1">
      <c r="B11" s="7" t="s">
        <v>10</v>
      </c>
      <c r="C11" s="25">
        <v>950</v>
      </c>
      <c r="D11" s="25">
        <v>528</v>
      </c>
      <c r="E11" s="25">
        <f t="shared" si="0"/>
        <v>422</v>
      </c>
      <c r="F11" s="25">
        <v>60</v>
      </c>
      <c r="G11" s="25">
        <v>92</v>
      </c>
      <c r="H11" s="25">
        <v>72</v>
      </c>
      <c r="I11" s="25">
        <v>85</v>
      </c>
      <c r="J11" s="25">
        <f t="shared" si="1"/>
        <v>113</v>
      </c>
      <c r="K11" s="25">
        <v>150</v>
      </c>
      <c r="L11" s="12">
        <f t="shared" si="2"/>
        <v>0.7533333333333333</v>
      </c>
    </row>
    <row r="12" spans="2:12" ht="24.95" customHeight="1">
      <c r="B12" s="7" t="s">
        <v>11</v>
      </c>
      <c r="C12" s="25">
        <v>850</v>
      </c>
      <c r="D12" s="25">
        <v>425</v>
      </c>
      <c r="E12" s="25">
        <f t="shared" si="0"/>
        <v>425</v>
      </c>
      <c r="F12" s="25">
        <v>65</v>
      </c>
      <c r="G12" s="25">
        <v>82</v>
      </c>
      <c r="H12" s="25">
        <v>75</v>
      </c>
      <c r="I12" s="25">
        <v>62</v>
      </c>
      <c r="J12" s="25">
        <f t="shared" si="1"/>
        <v>141</v>
      </c>
      <c r="K12" s="25">
        <v>150</v>
      </c>
      <c r="L12" s="12">
        <f t="shared" si="2"/>
        <v>0.94</v>
      </c>
    </row>
    <row r="13" spans="2:12" ht="24.95" customHeight="1">
      <c r="B13" s="7" t="s">
        <v>12</v>
      </c>
      <c r="C13" s="25">
        <v>1050</v>
      </c>
      <c r="D13" s="25">
        <v>625</v>
      </c>
      <c r="E13" s="25">
        <f t="shared" si="0"/>
        <v>425</v>
      </c>
      <c r="F13" s="25">
        <v>115</v>
      </c>
      <c r="G13" s="25">
        <v>62</v>
      </c>
      <c r="H13" s="25">
        <v>68</v>
      </c>
      <c r="I13" s="25">
        <v>72</v>
      </c>
      <c r="J13" s="25">
        <f t="shared" si="1"/>
        <v>108</v>
      </c>
      <c r="K13" s="25">
        <v>150</v>
      </c>
      <c r="L13" s="12">
        <f t="shared" si="2"/>
        <v>0.72</v>
      </c>
    </row>
    <row r="14" spans="2:12" ht="24.95" customHeight="1">
      <c r="B14" s="7" t="s">
        <v>13</v>
      </c>
      <c r="C14" s="25">
        <v>1150</v>
      </c>
      <c r="D14" s="25">
        <v>720</v>
      </c>
      <c r="E14" s="25">
        <f t="shared" si="0"/>
        <v>430</v>
      </c>
      <c r="F14" s="25">
        <v>115</v>
      </c>
      <c r="G14" s="25">
        <v>81</v>
      </c>
      <c r="H14" s="25">
        <v>62</v>
      </c>
      <c r="I14" s="25">
        <v>69</v>
      </c>
      <c r="J14" s="25">
        <f t="shared" si="1"/>
        <v>103</v>
      </c>
      <c r="K14" s="25">
        <v>150</v>
      </c>
      <c r="L14" s="12">
        <f t="shared" si="2"/>
        <v>0.68666666666666665</v>
      </c>
    </row>
    <row r="15" spans="2:12" ht="23.1" customHeight="1">
      <c r="B15" s="7" t="s">
        <v>14</v>
      </c>
      <c r="C15" s="25">
        <f>SUM(C3:C14)</f>
        <v>12600</v>
      </c>
      <c r="D15" s="25">
        <f t="shared" ref="D15:K15" si="3">SUM(D3:D14)</f>
        <v>7578</v>
      </c>
      <c r="E15" s="25">
        <f t="shared" si="3"/>
        <v>5022</v>
      </c>
      <c r="F15" s="25">
        <f t="shared" si="3"/>
        <v>1075</v>
      </c>
      <c r="G15" s="25">
        <f t="shared" si="3"/>
        <v>901</v>
      </c>
      <c r="H15" s="25">
        <f t="shared" si="3"/>
        <v>816</v>
      </c>
      <c r="I15" s="25">
        <f t="shared" si="3"/>
        <v>771</v>
      </c>
      <c r="J15" s="25">
        <f t="shared" si="3"/>
        <v>1459</v>
      </c>
      <c r="K15" s="25">
        <f t="shared" si="3"/>
        <v>1800</v>
      </c>
      <c r="L15" s="12">
        <f t="shared" si="2"/>
        <v>0.81055555555555558</v>
      </c>
    </row>
    <row r="17" spans="2:11" ht="24.95" customHeight="1">
      <c r="B17" s="8" t="s">
        <v>15</v>
      </c>
      <c r="C17" s="9" t="s">
        <v>31</v>
      </c>
      <c r="D17" s="6" t="s">
        <v>20</v>
      </c>
      <c r="E17" s="6" t="s">
        <v>21</v>
      </c>
      <c r="G17" s="9" t="s">
        <v>21</v>
      </c>
      <c r="H17" s="9" t="s">
        <v>23</v>
      </c>
      <c r="I17" s="9" t="s">
        <v>25</v>
      </c>
      <c r="J17" s="9" t="s">
        <v>32</v>
      </c>
      <c r="K17" s="9" t="s">
        <v>27</v>
      </c>
    </row>
    <row r="18" spans="2:11" ht="24.95" customHeight="1">
      <c r="B18" s="7" t="s">
        <v>16</v>
      </c>
      <c r="C18" s="25">
        <f>J3+J4+J5</f>
        <v>370</v>
      </c>
      <c r="D18" s="25">
        <f>C3+C4+C5</f>
        <v>3000</v>
      </c>
      <c r="E18" s="25">
        <f>D3+D4+D5</f>
        <v>1800</v>
      </c>
      <c r="G18" s="27">
        <f>D15</f>
        <v>7578</v>
      </c>
      <c r="H18" s="27">
        <f>F15</f>
        <v>1075</v>
      </c>
      <c r="I18" s="27">
        <f>G15</f>
        <v>901</v>
      </c>
      <c r="J18" s="27">
        <f>H15</f>
        <v>816</v>
      </c>
      <c r="K18" s="27">
        <f>I15</f>
        <v>771</v>
      </c>
    </row>
    <row r="19" spans="2:11" ht="24.95" customHeight="1">
      <c r="B19" s="10" t="s">
        <v>17</v>
      </c>
      <c r="C19" s="26">
        <f>J6+J7+J8</f>
        <v>355</v>
      </c>
      <c r="D19" s="26">
        <f>C6+C7+C8</f>
        <v>3200</v>
      </c>
      <c r="E19" s="26">
        <f>D6+D7+D8</f>
        <v>2005</v>
      </c>
      <c r="G19" s="28">
        <f>G18/SUM($G$18:$K$18)</f>
        <v>0.68019028812494386</v>
      </c>
      <c r="H19" s="28">
        <f>H18/SUM($G$18:$K$18)</f>
        <v>9.6490440714478057E-2</v>
      </c>
      <c r="I19" s="28">
        <f>I18/SUM($G$18:$K$18)</f>
        <v>8.0872453101157885E-2</v>
      </c>
      <c r="J19" s="28">
        <f>J18/SUM($G$18:$K$18)</f>
        <v>7.3242976393501483E-2</v>
      </c>
      <c r="K19" s="28">
        <f>K18/SUM($G$18:$K$18)</f>
        <v>6.9203841665918683E-2</v>
      </c>
    </row>
    <row r="20" spans="2:11" ht="24.95" customHeight="1">
      <c r="B20" s="10" t="s">
        <v>18</v>
      </c>
      <c r="C20" s="26">
        <f>J9+J10+J11</f>
        <v>382</v>
      </c>
      <c r="D20" s="26">
        <f>C9+C10+C11</f>
        <v>3350</v>
      </c>
      <c r="E20" s="26">
        <f>D9+D10+D11</f>
        <v>2003</v>
      </c>
    </row>
    <row r="21" spans="2:11" ht="24.95" customHeight="1">
      <c r="B21" s="10" t="s">
        <v>19</v>
      </c>
      <c r="C21" s="26">
        <f>J12+J13+J14</f>
        <v>352</v>
      </c>
      <c r="D21" s="26">
        <f>C12+C13+C14</f>
        <v>3050</v>
      </c>
      <c r="E21" s="26">
        <f>D12+D13+D14</f>
        <v>1770</v>
      </c>
    </row>
  </sheetData>
  <phoneticPr fontId="8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Statements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Pooja Pawar</cp:lastModifiedBy>
  <dcterms:created xsi:type="dcterms:W3CDTF">2021-12-22T01:44:00Z</dcterms:created>
  <dcterms:modified xsi:type="dcterms:W3CDTF">2024-12-28T10:38:27Z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99DFA2C0F47D4120AD4168A3981EDBD2</vt:lpwstr>
  </property>
  <property fmtid="{D5CDD505-2E9C-101B-9397-08002B2CF9AE}" pid="3" name="KSOProductBuildVer">
    <vt:lpwstr>2052-11.1.0.11115</vt:lpwstr>
  </property>
  <property fmtid="{D5CDD505-2E9C-101B-9397-08002B2CF9AE}" pid="4" name="KSOTemplateUUID">
    <vt:lpwstr>v1.0_mb_4ixj+HIEuWUivpBkC8+GpQ==</vt:lpwstr>
  </property>
</Properties>
</file>