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hm\OneDrive\Pulpit\Kurs Formuły i operacje na danych Excel\Ćwiczenia\"/>
    </mc:Choice>
  </mc:AlternateContent>
  <xr:revisionPtr revIDLastSave="0" documentId="13_ncr:1_{B95C2B50-F5FF-429F-ABA9-D0C0D2FE6B46}" xr6:coauthVersionLast="47" xr6:coauthVersionMax="47" xr10:uidLastSave="{00000000-0000-0000-0000-000000000000}"/>
  <bookViews>
    <workbookView xWindow="-108" yWindow="-108" windowWidth="23256" windowHeight="12576" tabRatio="743" firstSheet="6" activeTab="13" xr2:uid="{AA109680-EC9C-40D6-9DCF-6001F9FEEF96}"/>
  </bookViews>
  <sheets>
    <sheet name="FILTRUJ" sheetId="10" r:id="rId1"/>
    <sheet name="FILTRUJ (2)" sheetId="11" r:id="rId2"/>
    <sheet name="FILTRUJ (3)" sheetId="9" r:id="rId3"/>
    <sheet name="FILTRUJ (4)" sheetId="12" r:id="rId4"/>
    <sheet name="FILTRUJ (5)" sheetId="14" r:id="rId5"/>
    <sheet name="SORTUJ" sheetId="5" r:id="rId6"/>
    <sheet name="SORTUJ (2)" sheetId="4" r:id="rId7"/>
    <sheet name="SORTUJ (3)" sheetId="6" r:id="rId8"/>
    <sheet name="SORTUJ (4)" sheetId="1" r:id="rId9"/>
    <sheet name="SORTUJ.WEDŁUG" sheetId="8" r:id="rId10"/>
    <sheet name="UNIKATOWE" sheetId="15" r:id="rId11"/>
    <sheet name="UNIKATOWE (2)" sheetId="16" r:id="rId12"/>
    <sheet name="UNIKATOWE (3)" sheetId="17" r:id="rId13"/>
    <sheet name="Formuły tablicowe Excel 365" sheetId="19" r:id="rId14"/>
  </sheets>
  <definedNames>
    <definedName name="Test">_xlfn._xlws.FILTER(Tabela8[],Tabela8[Wielkość zamówienia]&gt;80)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8" i="19" l="1" a="1"/>
  <c r="H8" i="19" s="1"/>
  <c r="I9" i="19" a="1"/>
  <c r="I9" i="19" s="1"/>
  <c r="H9" i="19" a="1"/>
  <c r="H9" i="19" s="1"/>
  <c r="G9" i="19" a="1"/>
  <c r="G9" i="19" s="1"/>
  <c r="C8" i="17" a="1"/>
  <c r="C8" i="17" s="1"/>
  <c r="D7" i="16" a="1"/>
  <c r="D7" i="16" s="1"/>
  <c r="C7" i="15" a="1"/>
  <c r="C7" i="15" s="1"/>
  <c r="E9" i="8" a="1"/>
  <c r="E9" i="8" s="1"/>
  <c r="G8" i="1" a="1"/>
  <c r="G8" i="1" s="1"/>
  <c r="C8" i="6" a="1"/>
  <c r="C8" i="6" s="1"/>
  <c r="D8" i="4" a="1"/>
  <c r="D8" i="4" s="1"/>
  <c r="C8" i="5" a="1"/>
  <c r="C8" i="5" s="1"/>
  <c r="I7" i="14" a="1"/>
  <c r="I7" i="14" s="1"/>
  <c r="G8" i="12" a="1"/>
  <c r="G8" i="12" s="1"/>
  <c r="H8" i="9" a="1"/>
  <c r="H8" i="9" s="1"/>
  <c r="H8" i="11" a="1"/>
  <c r="H8" i="11" s="1"/>
  <c r="I8" i="10" a="1"/>
  <c r="I8" i="10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<sst xmlns="http://schemas.openxmlformats.org/spreadsheetml/2006/main" count="522" uniqueCount="54">
  <si>
    <t>Nr wiersza</t>
  </si>
  <si>
    <t>Nr zamówienia</t>
  </si>
  <si>
    <t>Data zamówienia</t>
  </si>
  <si>
    <t>Priorytet zamówienia</t>
  </si>
  <si>
    <t>Wielkość zamówienia</t>
  </si>
  <si>
    <t>PL-2012-007335</t>
  </si>
  <si>
    <t>niski</t>
  </si>
  <si>
    <t>PL-2011-007364</t>
  </si>
  <si>
    <t>wysoki</t>
  </si>
  <si>
    <t>PL-2012-007619</t>
  </si>
  <si>
    <t>nieokreślony</t>
  </si>
  <si>
    <t>PL-2011-007623</t>
  </si>
  <si>
    <t>krytyczny</t>
  </si>
  <si>
    <t>PL-2014-007751</t>
  </si>
  <si>
    <t>PL-2011-000646</t>
  </si>
  <si>
    <t>PL-2011-007909</t>
  </si>
  <si>
    <t>PL-2012-008000</t>
  </si>
  <si>
    <t>PL-2012-008001</t>
  </si>
  <si>
    <t>PL-2012-008131</t>
  </si>
  <si>
    <t>PL-2011-008165</t>
  </si>
  <si>
    <t>PL-2012-000738</t>
  </si>
  <si>
    <t>PL-2014-008257</t>
  </si>
  <si>
    <t>PL-2011-008257</t>
  </si>
  <si>
    <t>PL-2014-008353</t>
  </si>
  <si>
    <t>średni</t>
  </si>
  <si>
    <t>PL-2011-008353</t>
  </si>
  <si>
    <t>PL-2013-008419</t>
  </si>
  <si>
    <t>Za pomocą formuły SORTUJ (Excel 365), przygotuj kopię tabeli przesortowaną po Wielkości zamówienia.</t>
  </si>
  <si>
    <t>Za pomocą formuły SORTUJ (Excel 365), przygotuj kopię tabeli przesortowaną po datach rosnąco.</t>
  </si>
  <si>
    <t>Za pomocą formuły SORTUJ (Excel 365), przygotuj kopię tabeli przesortowaną po datach malejąco.</t>
  </si>
  <si>
    <t>Region</t>
  </si>
  <si>
    <t>północno-zachodni</t>
  </si>
  <si>
    <t>centralny</t>
  </si>
  <si>
    <t>północny</t>
  </si>
  <si>
    <t>południowy</t>
  </si>
  <si>
    <t>wschodni</t>
  </si>
  <si>
    <t>Za pomocą formuły SORTUJ (Excel 365), przygotuj kopię tabeli przesortowaną po Regionie alfabetycznie oraz Dacie zamówienia malejąco (od najnowszych na górze)</t>
  </si>
  <si>
    <t>Korzystając z formuły FILTRUJ (Excel 365), znajdź wiersze, dla których Wielkość zamówienia &gt;80.</t>
  </si>
  <si>
    <t>Korzystając z formuły FILTRUJ (Excel 365), znajdź wiersze, dla których Wielkość zamówienia &gt; F1</t>
  </si>
  <si>
    <t>Korzystając z formuły FILTRUJ (Excel 365), znajdź wiersze, dla których:</t>
  </si>
  <si>
    <t>Rok</t>
  </si>
  <si>
    <t>Korzystając z formuły FILTRUJ (Excel 365), znajdź wiersze, dla których Wielkość zamówienia &gt;200, a jeśli takich nie ma, niech zwrócony zostanie tekst "brak".</t>
  </si>
  <si>
    <t xml:space="preserve"> </t>
  </si>
  <si>
    <t>Używając formuły UNIKATOWE, zwróć listę unikatowych numerów zamówienia.</t>
  </si>
  <si>
    <t>Sprzedawca</t>
  </si>
  <si>
    <t>Jan</t>
  </si>
  <si>
    <t>Marek</t>
  </si>
  <si>
    <t>Używając formuły UNIKATOWE, zwróć listę unikatowych kombinacji Numeru zamówienia i Sprzedawcy.</t>
  </si>
  <si>
    <t>Używając formuły UNIKATOWE, zwróć listę numerów zamówienia, która pojawiają się dokładnie 1 raz.</t>
  </si>
  <si>
    <t>Skopiuj formułę komórkę wyżej, aby wygenerować błąd ROZLANIE.</t>
  </si>
  <si>
    <t>Znajdź 6 ostatnich znaków z numerów zamówienia.</t>
  </si>
  <si>
    <t>Korzystając z formuły UNIKATOWE (Excel 365), znajdź uniaktowe Numery zamówienia.</t>
  </si>
  <si>
    <t>Następnie znajdź 6 ostatnich znaków z unikatowych Numerów zamówienia.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</si>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</sst>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ny" xfId="0" builtinId="0"/>
  </cellStyles>
  <dxfs count="3">
    <dxf>
      <numFmt numFmtId="164" formatCode="yyyy/mm/dd"/>
    </dxf>
    <dxf>
      <numFmt numFmtId="164" formatCode="yyyy/mm/dd"/>
    </dxf>
    <dxf>
      <numFmt numFmtId="164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microsoft.com/office/2017/06/relationships/rdRichValueTypes" Target="richData/rdRichValueTyp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microsoft.com/office/2017/06/relationships/rdRichValueStructure" Target="richData/rdrichvaluestructur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16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3340B95-F84E-4E9D-8A71-3E8B9A74E02B}" name="Tabela6" displayName="Tabela6" ref="A7:E31" totalsRowShown="0">
  <autoFilter ref="A7:E31" xr:uid="{0246A32C-442B-48F3-A18C-8099D9358517}"/>
  <tableColumns count="5">
    <tableColumn id="1" xr3:uid="{49614FC4-8AF3-4E93-9C53-8B94FB80EC86}" name="Nr wiersza"/>
    <tableColumn id="2" xr3:uid="{C52BA789-22C7-4F2D-84BC-962CC15B8663}" name="Nr zamówienia"/>
    <tableColumn id="3" xr3:uid="{E9A1728D-E4AF-4593-9F4E-B02010B7269F}" name="Data zamówienia" dataDxfId="2"/>
    <tableColumn id="4" xr3:uid="{4775003A-1E23-43F5-AE35-279CF4554552}" name="Priorytet zamówienia"/>
    <tableColumn id="5" xr3:uid="{08F115A4-0EB6-42DE-AE01-4896D95D4C53}" name="Wielkość zamówieni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2B186AB-3055-4F79-AAD8-2299EDDD2D56}" name="Tabela5" displayName="Tabela5" ref="A8:C31" totalsRowShown="0">
  <autoFilter ref="A8:C31" xr:uid="{1D06A469-2E29-4E64-9EA7-F565EEF9C671}"/>
  <tableColumns count="3">
    <tableColumn id="1" xr3:uid="{A0727629-182B-4271-A08D-EFF9A03C5693}" name="Nr zamówienia"/>
    <tableColumn id="2" xr3:uid="{264DE893-39A5-4CC2-B80F-F61D7D430201}" name="Data zamówienia" dataDxfId="1"/>
    <tableColumn id="3" xr3:uid="{6A597AF8-FC2D-44ED-9009-09A9C647B5A0}" name="Reg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90C73AA-0D60-4908-A8C6-B65985E3023A}" name="Tabela8" displayName="Tabela8" ref="A8:E31" totalsRowShown="0">
  <autoFilter ref="A8:E31" xr:uid="{2261D616-426E-424C-82E2-DC064925C0F2}"/>
  <tableColumns count="5">
    <tableColumn id="1" xr3:uid="{50B8B094-7D5D-49CA-860F-598746F2B5E0}" name="Nr wiersza"/>
    <tableColumn id="2" xr3:uid="{F2ED2296-710C-40D3-B07C-A971FAF5278F}" name="Nr zamówienia"/>
    <tableColumn id="3" xr3:uid="{BBC4A110-3F43-4BC0-8F27-38150665B9CF}" name="Data zamówienia" dataDxfId="0"/>
    <tableColumn id="4" xr3:uid="{1B8A3EC1-6689-41FE-9C91-52BE4C2B7B6C}" name="Priorytet zamówienia"/>
    <tableColumn id="5" xr3:uid="{E2D8E82F-B8DA-4D69-B0B5-B923A2BED926}" name="Wielkość zamówieni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52E70-761D-48BC-BB3E-951C000FA87E}">
  <dimension ref="A1:M30"/>
  <sheetViews>
    <sheetView workbookViewId="0">
      <selection activeCell="J23" sqref="J23"/>
    </sheetView>
  </sheetViews>
  <sheetFormatPr defaultRowHeight="14.4" x14ac:dyDescent="0.3"/>
  <cols>
    <col min="1" max="1" width="11.44140625" customWidth="1"/>
    <col min="2" max="2" width="15.33203125" customWidth="1"/>
    <col min="3" max="3" width="17.21875" customWidth="1"/>
    <col min="4" max="4" width="20.6640625" customWidth="1"/>
    <col min="5" max="5" width="20.77734375" customWidth="1"/>
  </cols>
  <sheetData>
    <row r="1" spans="1:13" x14ac:dyDescent="0.3">
      <c r="A1" t="s">
        <v>37</v>
      </c>
    </row>
    <row r="7" spans="1:13" x14ac:dyDescent="0.3">
      <c r="A7" t="s">
        <v>0</v>
      </c>
      <c r="B7" t="s">
        <v>1</v>
      </c>
      <c r="C7" t="s">
        <v>2</v>
      </c>
      <c r="D7" t="s">
        <v>3</v>
      </c>
      <c r="E7" t="s">
        <v>4</v>
      </c>
    </row>
    <row r="8" spans="1:13" x14ac:dyDescent="0.3">
      <c r="A8">
        <v>1006</v>
      </c>
      <c r="B8" t="s">
        <v>5</v>
      </c>
      <c r="C8" s="1">
        <v>41058</v>
      </c>
      <c r="D8" t="s">
        <v>6</v>
      </c>
      <c r="E8">
        <v>62</v>
      </c>
      <c r="I8" cm="1">
        <f t="array" ref="I8:M9">_xlfn._xlws.FILTER(A8:E30,E8:E30&gt;80)</f>
        <v>1051</v>
      </c>
      <c r="J8" t="str">
        <v>PL-2014-007751</v>
      </c>
      <c r="K8">
        <v>41996</v>
      </c>
      <c r="L8" t="str">
        <v>nieokreślony</v>
      </c>
      <c r="M8">
        <v>90</v>
      </c>
    </row>
    <row r="9" spans="1:13" x14ac:dyDescent="0.3">
      <c r="A9">
        <v>1008</v>
      </c>
      <c r="B9" t="s">
        <v>7</v>
      </c>
      <c r="C9" s="1">
        <v>40671</v>
      </c>
      <c r="D9" t="s">
        <v>8</v>
      </c>
      <c r="E9">
        <v>22</v>
      </c>
      <c r="I9">
        <v>1087</v>
      </c>
      <c r="J9" t="str">
        <v>PL-2012-008001</v>
      </c>
      <c r="K9">
        <v>41232</v>
      </c>
      <c r="L9" t="str">
        <v>wysoki</v>
      </c>
      <c r="M9">
        <v>160</v>
      </c>
    </row>
    <row r="10" spans="1:13" x14ac:dyDescent="0.3">
      <c r="A10">
        <v>1040</v>
      </c>
      <c r="B10" t="s">
        <v>9</v>
      </c>
      <c r="C10" s="1">
        <v>41190</v>
      </c>
      <c r="D10" t="s">
        <v>10</v>
      </c>
      <c r="E10">
        <v>14</v>
      </c>
    </row>
    <row r="11" spans="1:13" x14ac:dyDescent="0.3">
      <c r="A11">
        <v>1041</v>
      </c>
      <c r="B11" t="s">
        <v>11</v>
      </c>
      <c r="C11" s="1">
        <v>40844</v>
      </c>
      <c r="D11" t="s">
        <v>12</v>
      </c>
      <c r="E11">
        <v>32</v>
      </c>
    </row>
    <row r="12" spans="1:13" x14ac:dyDescent="0.3">
      <c r="A12">
        <v>1042</v>
      </c>
      <c r="B12" t="s">
        <v>11</v>
      </c>
      <c r="C12" s="1">
        <v>40844</v>
      </c>
      <c r="D12" t="s">
        <v>12</v>
      </c>
      <c r="E12">
        <v>67</v>
      </c>
    </row>
    <row r="13" spans="1:13" x14ac:dyDescent="0.3">
      <c r="A13">
        <v>1043</v>
      </c>
      <c r="B13" t="s">
        <v>11</v>
      </c>
      <c r="C13" s="1">
        <v>40844</v>
      </c>
      <c r="D13" t="s">
        <v>12</v>
      </c>
      <c r="E13">
        <v>58</v>
      </c>
    </row>
    <row r="14" spans="1:13" x14ac:dyDescent="0.3">
      <c r="A14">
        <v>1051</v>
      </c>
      <c r="B14" t="s">
        <v>13</v>
      </c>
      <c r="C14" s="1">
        <v>41996</v>
      </c>
      <c r="D14" t="s">
        <v>10</v>
      </c>
      <c r="E14">
        <v>90</v>
      </c>
    </row>
    <row r="15" spans="1:13" x14ac:dyDescent="0.3">
      <c r="A15">
        <v>106</v>
      </c>
      <c r="B15" t="s">
        <v>14</v>
      </c>
      <c r="C15" s="1">
        <v>40868</v>
      </c>
      <c r="D15" t="s">
        <v>8</v>
      </c>
      <c r="E15">
        <v>61</v>
      </c>
    </row>
    <row r="16" spans="1:13" x14ac:dyDescent="0.3">
      <c r="A16">
        <v>1074</v>
      </c>
      <c r="B16" t="s">
        <v>15</v>
      </c>
      <c r="C16" s="1">
        <v>40546</v>
      </c>
      <c r="D16" t="s">
        <v>8</v>
      </c>
      <c r="E16">
        <v>29</v>
      </c>
    </row>
    <row r="17" spans="1:5" x14ac:dyDescent="0.3">
      <c r="A17">
        <v>1084</v>
      </c>
      <c r="B17" t="s">
        <v>16</v>
      </c>
      <c r="C17" s="1">
        <v>41171</v>
      </c>
      <c r="D17" t="s">
        <v>6</v>
      </c>
      <c r="E17">
        <v>18</v>
      </c>
    </row>
    <row r="18" spans="1:5" x14ac:dyDescent="0.3">
      <c r="A18">
        <v>1085</v>
      </c>
      <c r="B18" t="s">
        <v>16</v>
      </c>
      <c r="C18" s="1">
        <v>41171</v>
      </c>
      <c r="D18" t="s">
        <v>6</v>
      </c>
      <c r="E18">
        <v>2</v>
      </c>
    </row>
    <row r="19" spans="1:5" x14ac:dyDescent="0.3">
      <c r="A19">
        <v>1086</v>
      </c>
      <c r="B19" t="s">
        <v>17</v>
      </c>
      <c r="C19" s="1">
        <v>41232</v>
      </c>
      <c r="D19" t="s">
        <v>8</v>
      </c>
      <c r="E19">
        <v>51</v>
      </c>
    </row>
    <row r="20" spans="1:5" x14ac:dyDescent="0.3">
      <c r="A20">
        <v>1087</v>
      </c>
      <c r="B20" t="s">
        <v>17</v>
      </c>
      <c r="C20" s="1">
        <v>41232</v>
      </c>
      <c r="D20" t="s">
        <v>8</v>
      </c>
      <c r="E20">
        <v>160</v>
      </c>
    </row>
    <row r="21" spans="1:5" x14ac:dyDescent="0.3">
      <c r="A21">
        <v>1106</v>
      </c>
      <c r="B21" t="s">
        <v>18</v>
      </c>
      <c r="C21" s="1">
        <v>41032</v>
      </c>
      <c r="D21" t="s">
        <v>12</v>
      </c>
      <c r="E21">
        <v>35</v>
      </c>
    </row>
    <row r="22" spans="1:5" x14ac:dyDescent="0.3">
      <c r="A22">
        <v>1115</v>
      </c>
      <c r="B22" t="s">
        <v>19</v>
      </c>
      <c r="C22" s="1">
        <v>40831</v>
      </c>
      <c r="D22" t="s">
        <v>6</v>
      </c>
      <c r="E22">
        <v>63</v>
      </c>
    </row>
    <row r="23" spans="1:5" x14ac:dyDescent="0.3">
      <c r="A23">
        <v>112</v>
      </c>
      <c r="B23" t="s">
        <v>20</v>
      </c>
      <c r="C23" s="1">
        <v>40969</v>
      </c>
      <c r="D23" t="s">
        <v>10</v>
      </c>
      <c r="E23">
        <v>7</v>
      </c>
    </row>
    <row r="24" spans="1:5" x14ac:dyDescent="0.3">
      <c r="A24">
        <v>1127</v>
      </c>
      <c r="B24" t="s">
        <v>21</v>
      </c>
      <c r="C24" s="1">
        <v>41720</v>
      </c>
      <c r="D24" t="s">
        <v>6</v>
      </c>
      <c r="E24">
        <v>5</v>
      </c>
    </row>
    <row r="25" spans="1:5" x14ac:dyDescent="0.3">
      <c r="A25">
        <v>1128</v>
      </c>
      <c r="B25" t="s">
        <v>22</v>
      </c>
      <c r="C25" s="1">
        <v>40624</v>
      </c>
      <c r="D25" t="s">
        <v>6</v>
      </c>
      <c r="E25">
        <v>18</v>
      </c>
    </row>
    <row r="26" spans="1:5" x14ac:dyDescent="0.3">
      <c r="A26">
        <v>1129</v>
      </c>
      <c r="B26" t="s">
        <v>21</v>
      </c>
      <c r="C26" s="1">
        <v>41720</v>
      </c>
      <c r="D26" t="s">
        <v>6</v>
      </c>
      <c r="E26">
        <v>5</v>
      </c>
    </row>
    <row r="27" spans="1:5" x14ac:dyDescent="0.3">
      <c r="A27">
        <v>113</v>
      </c>
      <c r="B27" t="s">
        <v>20</v>
      </c>
      <c r="C27" s="1">
        <v>40969</v>
      </c>
      <c r="D27" t="s">
        <v>10</v>
      </c>
      <c r="E27">
        <v>31</v>
      </c>
    </row>
    <row r="28" spans="1:5" x14ac:dyDescent="0.3">
      <c r="A28">
        <v>1146</v>
      </c>
      <c r="B28" t="s">
        <v>23</v>
      </c>
      <c r="C28" s="1">
        <v>41774</v>
      </c>
      <c r="D28" t="s">
        <v>24</v>
      </c>
      <c r="E28">
        <v>44</v>
      </c>
    </row>
    <row r="29" spans="1:5" x14ac:dyDescent="0.3">
      <c r="A29">
        <v>1147</v>
      </c>
      <c r="B29" t="s">
        <v>25</v>
      </c>
      <c r="C29" s="1">
        <v>40678</v>
      </c>
      <c r="D29" t="s">
        <v>24</v>
      </c>
      <c r="E29">
        <v>23</v>
      </c>
    </row>
    <row r="30" spans="1:5" x14ac:dyDescent="0.3">
      <c r="A30">
        <v>1156</v>
      </c>
      <c r="B30" t="s">
        <v>26</v>
      </c>
      <c r="C30" s="1">
        <v>41546</v>
      </c>
      <c r="D30" t="s">
        <v>12</v>
      </c>
      <c r="E30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94F99-76EC-4275-AF0F-17FAA9D7C019}">
  <dimension ref="A1:L30"/>
  <sheetViews>
    <sheetView topLeftCell="A7" workbookViewId="0">
      <selection activeCell="H9" sqref="H9"/>
    </sheetView>
  </sheetViews>
  <sheetFormatPr defaultRowHeight="14.4" x14ac:dyDescent="0.3"/>
  <cols>
    <col min="1" max="1" width="11.44140625" customWidth="1"/>
    <col min="2" max="2" width="15.33203125" customWidth="1"/>
    <col min="3" max="3" width="17.21875" customWidth="1"/>
    <col min="4" max="4" width="20.6640625" customWidth="1"/>
    <col min="5" max="5" width="20.77734375" customWidth="1"/>
  </cols>
  <sheetData>
    <row r="1" spans="1:12" x14ac:dyDescent="0.3">
      <c r="A1" t="s">
        <v>38</v>
      </c>
      <c r="F1">
        <v>80</v>
      </c>
    </row>
    <row r="7" spans="1:12" x14ac:dyDescent="0.3">
      <c r="A7" t="s">
        <v>0</v>
      </c>
      <c r="B7" t="s">
        <v>1</v>
      </c>
      <c r="C7" t="s">
        <v>2</v>
      </c>
      <c r="D7" t="s">
        <v>3</v>
      </c>
      <c r="E7" t="s">
        <v>4</v>
      </c>
    </row>
    <row r="8" spans="1:12" x14ac:dyDescent="0.3">
      <c r="A8">
        <v>1006</v>
      </c>
      <c r="B8" t="s">
        <v>5</v>
      </c>
      <c r="C8" s="1">
        <v>41058</v>
      </c>
      <c r="D8" t="s">
        <v>6</v>
      </c>
      <c r="E8">
        <v>62</v>
      </c>
      <c r="H8" cm="1">
        <f t="array" ref="H8:L9">_xlfn._xlws.FILTER(A8:E30,E8:E30&gt;F1)</f>
        <v>1051</v>
      </c>
      <c r="I8" t="str">
        <v>PL-2014-007751</v>
      </c>
      <c r="J8">
        <v>41996</v>
      </c>
      <c r="K8" t="str">
        <v>nieokreślony</v>
      </c>
      <c r="L8">
        <v>90</v>
      </c>
    </row>
    <row r="9" spans="1:12" x14ac:dyDescent="0.3">
      <c r="A9">
        <v>1008</v>
      </c>
      <c r="B9" t="s">
        <v>7</v>
      </c>
      <c r="C9" s="1">
        <v>40671</v>
      </c>
      <c r="D9" t="s">
        <v>8</v>
      </c>
      <c r="E9">
        <v>22</v>
      </c>
      <c r="H9">
        <v>1087</v>
      </c>
      <c r="I9" t="str">
        <v>PL-2012-008001</v>
      </c>
      <c r="J9">
        <v>41232</v>
      </c>
      <c r="K9" t="str">
        <v>wysoki</v>
      </c>
      <c r="L9">
        <v>160</v>
      </c>
    </row>
    <row r="10" spans="1:12" x14ac:dyDescent="0.3">
      <c r="A10">
        <v>1040</v>
      </c>
      <c r="B10" t="s">
        <v>9</v>
      </c>
      <c r="C10" s="1">
        <v>41190</v>
      </c>
      <c r="D10" t="s">
        <v>10</v>
      </c>
      <c r="E10">
        <v>14</v>
      </c>
    </row>
    <row r="11" spans="1:12" x14ac:dyDescent="0.3">
      <c r="A11">
        <v>1041</v>
      </c>
      <c r="B11" t="s">
        <v>11</v>
      </c>
      <c r="C11" s="1">
        <v>40844</v>
      </c>
      <c r="D11" t="s">
        <v>12</v>
      </c>
      <c r="E11">
        <v>32</v>
      </c>
    </row>
    <row r="12" spans="1:12" x14ac:dyDescent="0.3">
      <c r="A12">
        <v>1042</v>
      </c>
      <c r="B12" t="s">
        <v>11</v>
      </c>
      <c r="C12" s="1">
        <v>40844</v>
      </c>
      <c r="D12" t="s">
        <v>12</v>
      </c>
      <c r="E12">
        <v>67</v>
      </c>
    </row>
    <row r="13" spans="1:12" x14ac:dyDescent="0.3">
      <c r="A13">
        <v>1043</v>
      </c>
      <c r="B13" t="s">
        <v>11</v>
      </c>
      <c r="C13" s="1">
        <v>40844</v>
      </c>
      <c r="D13" t="s">
        <v>12</v>
      </c>
      <c r="E13">
        <v>58</v>
      </c>
    </row>
    <row r="14" spans="1:12" x14ac:dyDescent="0.3">
      <c r="A14">
        <v>1051</v>
      </c>
      <c r="B14" t="s">
        <v>13</v>
      </c>
      <c r="C14" s="1">
        <v>41996</v>
      </c>
      <c r="D14" t="s">
        <v>10</v>
      </c>
      <c r="E14">
        <v>90</v>
      </c>
    </row>
    <row r="15" spans="1:12" x14ac:dyDescent="0.3">
      <c r="A15">
        <v>106</v>
      </c>
      <c r="B15" t="s">
        <v>14</v>
      </c>
      <c r="C15" s="1">
        <v>40868</v>
      </c>
      <c r="D15" t="s">
        <v>8</v>
      </c>
      <c r="E15">
        <v>61</v>
      </c>
    </row>
    <row r="16" spans="1:12" x14ac:dyDescent="0.3">
      <c r="A16">
        <v>1074</v>
      </c>
      <c r="B16" t="s">
        <v>15</v>
      </c>
      <c r="C16" s="1">
        <v>40546</v>
      </c>
      <c r="D16" t="s">
        <v>8</v>
      </c>
      <c r="E16">
        <v>29</v>
      </c>
    </row>
    <row r="17" spans="1:5" x14ac:dyDescent="0.3">
      <c r="A17">
        <v>1084</v>
      </c>
      <c r="B17" t="s">
        <v>16</v>
      </c>
      <c r="C17" s="1">
        <v>41171</v>
      </c>
      <c r="D17" t="s">
        <v>6</v>
      </c>
      <c r="E17">
        <v>18</v>
      </c>
    </row>
    <row r="18" spans="1:5" x14ac:dyDescent="0.3">
      <c r="A18">
        <v>1085</v>
      </c>
      <c r="B18" t="s">
        <v>16</v>
      </c>
      <c r="C18" s="1">
        <v>41171</v>
      </c>
      <c r="D18" t="s">
        <v>6</v>
      </c>
      <c r="E18">
        <v>2</v>
      </c>
    </row>
    <row r="19" spans="1:5" x14ac:dyDescent="0.3">
      <c r="A19">
        <v>1086</v>
      </c>
      <c r="B19" t="s">
        <v>17</v>
      </c>
      <c r="C19" s="1">
        <v>41232</v>
      </c>
      <c r="D19" t="s">
        <v>8</v>
      </c>
      <c r="E19">
        <v>51</v>
      </c>
    </row>
    <row r="20" spans="1:5" x14ac:dyDescent="0.3">
      <c r="A20">
        <v>1087</v>
      </c>
      <c r="B20" t="s">
        <v>17</v>
      </c>
      <c r="C20" s="1">
        <v>41232</v>
      </c>
      <c r="D20" t="s">
        <v>8</v>
      </c>
      <c r="E20">
        <v>160</v>
      </c>
    </row>
    <row r="21" spans="1:5" x14ac:dyDescent="0.3">
      <c r="A21">
        <v>1106</v>
      </c>
      <c r="B21" t="s">
        <v>18</v>
      </c>
      <c r="C21" s="1">
        <v>41032</v>
      </c>
      <c r="D21" t="s">
        <v>12</v>
      </c>
      <c r="E21">
        <v>35</v>
      </c>
    </row>
    <row r="22" spans="1:5" x14ac:dyDescent="0.3">
      <c r="A22">
        <v>1115</v>
      </c>
      <c r="B22" t="s">
        <v>19</v>
      </c>
      <c r="C22" s="1">
        <v>40831</v>
      </c>
      <c r="D22" t="s">
        <v>6</v>
      </c>
      <c r="E22">
        <v>63</v>
      </c>
    </row>
    <row r="23" spans="1:5" x14ac:dyDescent="0.3">
      <c r="A23">
        <v>112</v>
      </c>
      <c r="B23" t="s">
        <v>20</v>
      </c>
      <c r="C23" s="1">
        <v>40969</v>
      </c>
      <c r="D23" t="s">
        <v>10</v>
      </c>
      <c r="E23">
        <v>7</v>
      </c>
    </row>
    <row r="24" spans="1:5" x14ac:dyDescent="0.3">
      <c r="A24">
        <v>1127</v>
      </c>
      <c r="B24" t="s">
        <v>21</v>
      </c>
      <c r="C24" s="1">
        <v>41720</v>
      </c>
      <c r="D24" t="s">
        <v>6</v>
      </c>
      <c r="E24">
        <v>5</v>
      </c>
    </row>
    <row r="25" spans="1:5" x14ac:dyDescent="0.3">
      <c r="A25">
        <v>1128</v>
      </c>
      <c r="B25" t="s">
        <v>22</v>
      </c>
      <c r="C25" s="1">
        <v>40624</v>
      </c>
      <c r="D25" t="s">
        <v>6</v>
      </c>
      <c r="E25">
        <v>18</v>
      </c>
    </row>
    <row r="26" spans="1:5" x14ac:dyDescent="0.3">
      <c r="A26">
        <v>1129</v>
      </c>
      <c r="B26" t="s">
        <v>21</v>
      </c>
      <c r="C26" s="1">
        <v>41720</v>
      </c>
      <c r="D26" t="s">
        <v>6</v>
      </c>
      <c r="E26">
        <v>5</v>
      </c>
    </row>
    <row r="27" spans="1:5" x14ac:dyDescent="0.3">
      <c r="A27">
        <v>113</v>
      </c>
      <c r="B27" t="s">
        <v>20</v>
      </c>
      <c r="C27" s="1">
        <v>40969</v>
      </c>
      <c r="D27" t="s">
        <v>10</v>
      </c>
      <c r="E27">
        <v>31</v>
      </c>
    </row>
    <row r="28" spans="1:5" x14ac:dyDescent="0.3">
      <c r="A28">
        <v>1146</v>
      </c>
      <c r="B28" t="s">
        <v>23</v>
      </c>
      <c r="C28" s="1">
        <v>41774</v>
      </c>
      <c r="D28" t="s">
        <v>24</v>
      </c>
      <c r="E28">
        <v>44</v>
      </c>
    </row>
    <row r="29" spans="1:5" x14ac:dyDescent="0.3">
      <c r="A29">
        <v>1147</v>
      </c>
      <c r="B29" t="s">
        <v>25</v>
      </c>
      <c r="C29" s="1">
        <v>40678</v>
      </c>
      <c r="D29" t="s">
        <v>24</v>
      </c>
      <c r="E29">
        <v>23</v>
      </c>
    </row>
    <row r="30" spans="1:5" x14ac:dyDescent="0.3">
      <c r="A30">
        <v>1156</v>
      </c>
      <c r="B30" t="s">
        <v>26</v>
      </c>
      <c r="C30" s="1">
        <v>41546</v>
      </c>
      <c r="D30" t="s">
        <v>12</v>
      </c>
      <c r="E30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17268-DB92-44D2-94AB-D81C11D36265}">
  <dimension ref="A1:L31"/>
  <sheetViews>
    <sheetView workbookViewId="0">
      <selection activeCell="H16" sqref="H16"/>
    </sheetView>
  </sheetViews>
  <sheetFormatPr defaultRowHeight="14.4" x14ac:dyDescent="0.3"/>
  <cols>
    <col min="1" max="1" width="11.44140625" customWidth="1"/>
    <col min="2" max="2" width="15.33203125" customWidth="1"/>
    <col min="3" max="3" width="17.21875" customWidth="1"/>
    <col min="4" max="4" width="20.6640625" customWidth="1"/>
    <col min="5" max="5" width="20.77734375" customWidth="1"/>
  </cols>
  <sheetData>
    <row r="1" spans="1:12" x14ac:dyDescent="0.3">
      <c r="A1" t="s">
        <v>37</v>
      </c>
    </row>
    <row r="7" spans="1:12" x14ac:dyDescent="0.3">
      <c r="A7" t="s">
        <v>0</v>
      </c>
      <c r="B7" t="s">
        <v>1</v>
      </c>
      <c r="C7" t="s">
        <v>2</v>
      </c>
      <c r="D7" t="s">
        <v>3</v>
      </c>
      <c r="E7" t="s">
        <v>4</v>
      </c>
    </row>
    <row r="8" spans="1:12" x14ac:dyDescent="0.3">
      <c r="A8">
        <v>1006</v>
      </c>
      <c r="B8" t="s">
        <v>5</v>
      </c>
      <c r="C8" s="1">
        <v>41058</v>
      </c>
      <c r="D8" t="s">
        <v>6</v>
      </c>
      <c r="E8">
        <v>62</v>
      </c>
      <c r="H8" cm="1">
        <f t="array" ref="H8:L9">_xlfn._xlws.FILTER(Tabela6[],Tabela6[Wielkość zamówienia]&gt;80)</f>
        <v>1051</v>
      </c>
      <c r="I8" t="str">
        <v>PL-2014-007751</v>
      </c>
      <c r="J8">
        <v>41996</v>
      </c>
      <c r="K8" t="str">
        <v>nieokreślony</v>
      </c>
      <c r="L8">
        <v>90</v>
      </c>
    </row>
    <row r="9" spans="1:12" x14ac:dyDescent="0.3">
      <c r="A9">
        <v>1008</v>
      </c>
      <c r="B9" t="s">
        <v>7</v>
      </c>
      <c r="C9" s="1">
        <v>40671</v>
      </c>
      <c r="D9" t="s">
        <v>8</v>
      </c>
      <c r="E9">
        <v>22</v>
      </c>
      <c r="H9">
        <v>1087</v>
      </c>
      <c r="I9" t="str">
        <v>PL-2012-008001</v>
      </c>
      <c r="J9">
        <v>41232</v>
      </c>
      <c r="K9" t="str">
        <v>wysoki</v>
      </c>
      <c r="L9">
        <v>160</v>
      </c>
    </row>
    <row r="10" spans="1:12" x14ac:dyDescent="0.3">
      <c r="A10">
        <v>1040</v>
      </c>
      <c r="B10" t="s">
        <v>9</v>
      </c>
      <c r="C10" s="1">
        <v>41190</v>
      </c>
      <c r="D10" t="s">
        <v>10</v>
      </c>
      <c r="E10">
        <v>14</v>
      </c>
    </row>
    <row r="11" spans="1:12" x14ac:dyDescent="0.3">
      <c r="A11">
        <v>1041</v>
      </c>
      <c r="B11" t="s">
        <v>11</v>
      </c>
      <c r="C11" s="1">
        <v>40844</v>
      </c>
      <c r="D11" t="s">
        <v>12</v>
      </c>
      <c r="E11">
        <v>32</v>
      </c>
    </row>
    <row r="12" spans="1:12" x14ac:dyDescent="0.3">
      <c r="A12">
        <v>1042</v>
      </c>
      <c r="B12" t="s">
        <v>11</v>
      </c>
      <c r="C12" s="1">
        <v>40844</v>
      </c>
      <c r="D12" t="s">
        <v>12</v>
      </c>
      <c r="E12">
        <v>67</v>
      </c>
    </row>
    <row r="13" spans="1:12" x14ac:dyDescent="0.3">
      <c r="A13">
        <v>1043</v>
      </c>
      <c r="B13" t="s">
        <v>11</v>
      </c>
      <c r="C13" s="1">
        <v>40844</v>
      </c>
      <c r="D13" t="s">
        <v>12</v>
      </c>
      <c r="E13">
        <v>58</v>
      </c>
    </row>
    <row r="14" spans="1:12" x14ac:dyDescent="0.3">
      <c r="A14">
        <v>1051</v>
      </c>
      <c r="B14" t="s">
        <v>13</v>
      </c>
      <c r="C14" s="1">
        <v>41996</v>
      </c>
      <c r="D14" t="s">
        <v>10</v>
      </c>
      <c r="E14">
        <v>90</v>
      </c>
    </row>
    <row r="15" spans="1:12" x14ac:dyDescent="0.3">
      <c r="A15">
        <v>106</v>
      </c>
      <c r="B15" t="s">
        <v>14</v>
      </c>
      <c r="C15" s="1">
        <v>40868</v>
      </c>
      <c r="D15" t="s">
        <v>8</v>
      </c>
      <c r="E15">
        <v>61</v>
      </c>
    </row>
    <row r="16" spans="1:12" x14ac:dyDescent="0.3">
      <c r="A16">
        <v>1074</v>
      </c>
      <c r="B16" t="s">
        <v>15</v>
      </c>
      <c r="C16" s="1">
        <v>40546</v>
      </c>
      <c r="D16" t="s">
        <v>8</v>
      </c>
      <c r="E16">
        <v>29</v>
      </c>
    </row>
    <row r="17" spans="1:5" x14ac:dyDescent="0.3">
      <c r="A17">
        <v>1084</v>
      </c>
      <c r="B17" t="s">
        <v>16</v>
      </c>
      <c r="C17" s="1">
        <v>41171</v>
      </c>
      <c r="D17" t="s">
        <v>6</v>
      </c>
      <c r="E17">
        <v>18</v>
      </c>
    </row>
    <row r="18" spans="1:5" x14ac:dyDescent="0.3">
      <c r="A18">
        <v>1085</v>
      </c>
      <c r="B18" t="s">
        <v>16</v>
      </c>
      <c r="C18" s="1">
        <v>41171</v>
      </c>
      <c r="D18" t="s">
        <v>6</v>
      </c>
      <c r="E18">
        <v>2</v>
      </c>
    </row>
    <row r="19" spans="1:5" x14ac:dyDescent="0.3">
      <c r="A19">
        <v>1086</v>
      </c>
      <c r="B19" t="s">
        <v>17</v>
      </c>
      <c r="C19" s="1">
        <v>41232</v>
      </c>
      <c r="D19" t="s">
        <v>8</v>
      </c>
      <c r="E19">
        <v>51</v>
      </c>
    </row>
    <row r="20" spans="1:5" x14ac:dyDescent="0.3">
      <c r="A20">
        <v>1087</v>
      </c>
      <c r="B20" t="s">
        <v>17</v>
      </c>
      <c r="C20" s="1">
        <v>41232</v>
      </c>
      <c r="D20" t="s">
        <v>8</v>
      </c>
      <c r="E20">
        <v>160</v>
      </c>
    </row>
    <row r="21" spans="1:5" x14ac:dyDescent="0.3">
      <c r="A21">
        <v>1106</v>
      </c>
      <c r="B21" t="s">
        <v>18</v>
      </c>
      <c r="C21" s="1">
        <v>41032</v>
      </c>
      <c r="D21" t="s">
        <v>12</v>
      </c>
      <c r="E21">
        <v>35</v>
      </c>
    </row>
    <row r="22" spans="1:5" x14ac:dyDescent="0.3">
      <c r="A22">
        <v>1115</v>
      </c>
      <c r="B22" t="s">
        <v>19</v>
      </c>
      <c r="C22" s="1">
        <v>40831</v>
      </c>
      <c r="D22" t="s">
        <v>6</v>
      </c>
      <c r="E22">
        <v>63</v>
      </c>
    </row>
    <row r="23" spans="1:5" x14ac:dyDescent="0.3">
      <c r="A23">
        <v>112</v>
      </c>
      <c r="B23" t="s">
        <v>20</v>
      </c>
      <c r="C23" s="1">
        <v>40969</v>
      </c>
      <c r="D23" t="s">
        <v>10</v>
      </c>
      <c r="E23">
        <v>7</v>
      </c>
    </row>
    <row r="24" spans="1:5" x14ac:dyDescent="0.3">
      <c r="A24">
        <v>1127</v>
      </c>
      <c r="B24" t="s">
        <v>21</v>
      </c>
      <c r="C24" s="1">
        <v>41720</v>
      </c>
      <c r="D24" t="s">
        <v>6</v>
      </c>
      <c r="E24">
        <v>5</v>
      </c>
    </row>
    <row r="25" spans="1:5" x14ac:dyDescent="0.3">
      <c r="A25">
        <v>1128</v>
      </c>
      <c r="B25" t="s">
        <v>22</v>
      </c>
      <c r="C25" s="1">
        <v>40624</v>
      </c>
      <c r="D25" t="s">
        <v>6</v>
      </c>
      <c r="E25">
        <v>18</v>
      </c>
    </row>
    <row r="26" spans="1:5" x14ac:dyDescent="0.3">
      <c r="A26">
        <v>1129</v>
      </c>
      <c r="B26" t="s">
        <v>21</v>
      </c>
      <c r="C26" s="1">
        <v>41720</v>
      </c>
      <c r="D26" t="s">
        <v>6</v>
      </c>
      <c r="E26">
        <v>5</v>
      </c>
    </row>
    <row r="27" spans="1:5" x14ac:dyDescent="0.3">
      <c r="A27">
        <v>113</v>
      </c>
      <c r="B27" t="s">
        <v>20</v>
      </c>
      <c r="C27" s="1">
        <v>40969</v>
      </c>
      <c r="D27" t="s">
        <v>10</v>
      </c>
      <c r="E27">
        <v>31</v>
      </c>
    </row>
    <row r="28" spans="1:5" x14ac:dyDescent="0.3">
      <c r="A28">
        <v>1146</v>
      </c>
      <c r="B28" t="s">
        <v>23</v>
      </c>
      <c r="C28" s="1">
        <v>41774</v>
      </c>
      <c r="D28" t="s">
        <v>24</v>
      </c>
      <c r="E28">
        <v>44</v>
      </c>
    </row>
    <row r="29" spans="1:5" x14ac:dyDescent="0.3">
      <c r="A29">
        <v>1147</v>
      </c>
      <c r="B29" t="s">
        <v>25</v>
      </c>
      <c r="C29" s="1">
        <v>40678</v>
      </c>
      <c r="D29" t="s">
        <v>24</v>
      </c>
      <c r="E29">
        <v>23</v>
      </c>
    </row>
    <row r="30" spans="1:5" x14ac:dyDescent="0.3">
      <c r="A30">
        <v>1156</v>
      </c>
      <c r="B30" t="s">
        <v>26</v>
      </c>
      <c r="C30" s="1">
        <v>41546</v>
      </c>
      <c r="D30" t="s">
        <v>12</v>
      </c>
      <c r="E30">
        <v>37</v>
      </c>
    </row>
    <row r="31" spans="1:5" x14ac:dyDescent="0.3">
      <c r="C31" s="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68C75-F874-470C-A65E-1D53369B622D}">
  <dimension ref="A1:K30"/>
  <sheetViews>
    <sheetView topLeftCell="A2" workbookViewId="0">
      <selection activeCell="K15" sqref="K15"/>
    </sheetView>
  </sheetViews>
  <sheetFormatPr defaultRowHeight="14.4" x14ac:dyDescent="0.3"/>
  <cols>
    <col min="1" max="1" width="11.44140625" customWidth="1"/>
    <col min="2" max="2" width="15.33203125" customWidth="1"/>
    <col min="3" max="3" width="17.21875" customWidth="1"/>
    <col min="4" max="4" width="20.6640625" customWidth="1"/>
    <col min="5" max="5" width="20.77734375" customWidth="1"/>
    <col min="6" max="6" width="18.5546875" bestFit="1" customWidth="1"/>
    <col min="7" max="7" width="5" bestFit="1" customWidth="1"/>
    <col min="8" max="8" width="14.33203125" bestFit="1" customWidth="1"/>
  </cols>
  <sheetData>
    <row r="1" spans="1:11" x14ac:dyDescent="0.3">
      <c r="A1" t="s">
        <v>39</v>
      </c>
      <c r="E1" t="s">
        <v>40</v>
      </c>
      <c r="F1" t="s">
        <v>3</v>
      </c>
    </row>
    <row r="2" spans="1:11" x14ac:dyDescent="0.3">
      <c r="E2">
        <v>2012</v>
      </c>
      <c r="F2" t="s">
        <v>8</v>
      </c>
    </row>
    <row r="7" spans="1:11" x14ac:dyDescent="0.3">
      <c r="A7" t="s">
        <v>0</v>
      </c>
      <c r="B7" t="s">
        <v>1</v>
      </c>
      <c r="C7" t="s">
        <v>2</v>
      </c>
      <c r="D7" t="s">
        <v>3</v>
      </c>
      <c r="E7" t="s">
        <v>4</v>
      </c>
    </row>
    <row r="8" spans="1:11" x14ac:dyDescent="0.3">
      <c r="A8">
        <v>1006</v>
      </c>
      <c r="B8" t="s">
        <v>5</v>
      </c>
      <c r="C8" s="1">
        <v>41058</v>
      </c>
      <c r="D8" t="s">
        <v>6</v>
      </c>
      <c r="E8">
        <v>62</v>
      </c>
      <c r="G8" cm="1">
        <f t="array" ref="G8:K9">_xlfn._xlws.FILTER(A8:E30,YEAR(C8:C30)=E2*(D8:D30=F2))</f>
        <v>1086</v>
      </c>
      <c r="H8" t="str">
        <v>PL-2012-008001</v>
      </c>
      <c r="I8">
        <v>41232</v>
      </c>
      <c r="J8" t="str">
        <v>wysoki</v>
      </c>
      <c r="K8">
        <v>51</v>
      </c>
    </row>
    <row r="9" spans="1:11" x14ac:dyDescent="0.3">
      <c r="A9">
        <v>1008</v>
      </c>
      <c r="B9" t="s">
        <v>7</v>
      </c>
      <c r="C9" s="1">
        <v>40671</v>
      </c>
      <c r="D9" t="s">
        <v>8</v>
      </c>
      <c r="E9">
        <v>22</v>
      </c>
      <c r="G9">
        <v>1087</v>
      </c>
      <c r="H9" t="str">
        <v>PL-2012-008001</v>
      </c>
      <c r="I9">
        <v>41232</v>
      </c>
      <c r="J9" t="str">
        <v>wysoki</v>
      </c>
      <c r="K9">
        <v>160</v>
      </c>
    </row>
    <row r="10" spans="1:11" x14ac:dyDescent="0.3">
      <c r="A10">
        <v>1040</v>
      </c>
      <c r="B10" t="s">
        <v>9</v>
      </c>
      <c r="C10" s="1">
        <v>41190</v>
      </c>
      <c r="D10" t="s">
        <v>10</v>
      </c>
      <c r="E10">
        <v>14</v>
      </c>
    </row>
    <row r="11" spans="1:11" x14ac:dyDescent="0.3">
      <c r="A11">
        <v>1041</v>
      </c>
      <c r="B11" t="s">
        <v>11</v>
      </c>
      <c r="C11" s="1">
        <v>40844</v>
      </c>
      <c r="D11" t="s">
        <v>12</v>
      </c>
      <c r="E11">
        <v>32</v>
      </c>
    </row>
    <row r="12" spans="1:11" x14ac:dyDescent="0.3">
      <c r="A12">
        <v>1042</v>
      </c>
      <c r="B12" t="s">
        <v>11</v>
      </c>
      <c r="C12" s="1">
        <v>40844</v>
      </c>
      <c r="D12" t="s">
        <v>12</v>
      </c>
      <c r="E12">
        <v>67</v>
      </c>
    </row>
    <row r="13" spans="1:11" x14ac:dyDescent="0.3">
      <c r="A13">
        <v>1043</v>
      </c>
      <c r="B13" t="s">
        <v>11</v>
      </c>
      <c r="C13" s="1">
        <v>40844</v>
      </c>
      <c r="D13" t="s">
        <v>12</v>
      </c>
      <c r="E13">
        <v>58</v>
      </c>
    </row>
    <row r="14" spans="1:11" x14ac:dyDescent="0.3">
      <c r="A14">
        <v>1051</v>
      </c>
      <c r="B14" t="s">
        <v>13</v>
      </c>
      <c r="C14" s="1">
        <v>41996</v>
      </c>
      <c r="D14" t="s">
        <v>10</v>
      </c>
      <c r="E14">
        <v>90</v>
      </c>
    </row>
    <row r="15" spans="1:11" x14ac:dyDescent="0.3">
      <c r="A15">
        <v>106</v>
      </c>
      <c r="B15" t="s">
        <v>14</v>
      </c>
      <c r="C15" s="1">
        <v>40868</v>
      </c>
      <c r="D15" t="s">
        <v>8</v>
      </c>
      <c r="E15">
        <v>61</v>
      </c>
    </row>
    <row r="16" spans="1:11" x14ac:dyDescent="0.3">
      <c r="A16">
        <v>1074</v>
      </c>
      <c r="B16" t="s">
        <v>15</v>
      </c>
      <c r="C16" s="1">
        <v>40546</v>
      </c>
      <c r="D16" t="s">
        <v>8</v>
      </c>
      <c r="E16">
        <v>29</v>
      </c>
    </row>
    <row r="17" spans="1:5" x14ac:dyDescent="0.3">
      <c r="A17">
        <v>1084</v>
      </c>
      <c r="B17" t="s">
        <v>16</v>
      </c>
      <c r="C17" s="1">
        <v>41171</v>
      </c>
      <c r="D17" t="s">
        <v>6</v>
      </c>
      <c r="E17">
        <v>18</v>
      </c>
    </row>
    <row r="18" spans="1:5" x14ac:dyDescent="0.3">
      <c r="A18">
        <v>1085</v>
      </c>
      <c r="B18" t="s">
        <v>16</v>
      </c>
      <c r="C18" s="1">
        <v>41171</v>
      </c>
      <c r="D18" t="s">
        <v>6</v>
      </c>
      <c r="E18">
        <v>2</v>
      </c>
    </row>
    <row r="19" spans="1:5" x14ac:dyDescent="0.3">
      <c r="A19">
        <v>1086</v>
      </c>
      <c r="B19" t="s">
        <v>17</v>
      </c>
      <c r="C19" s="1">
        <v>41232</v>
      </c>
      <c r="D19" t="s">
        <v>8</v>
      </c>
      <c r="E19">
        <v>51</v>
      </c>
    </row>
    <row r="20" spans="1:5" x14ac:dyDescent="0.3">
      <c r="A20">
        <v>1087</v>
      </c>
      <c r="B20" t="s">
        <v>17</v>
      </c>
      <c r="C20" s="1">
        <v>41232</v>
      </c>
      <c r="D20" t="s">
        <v>8</v>
      </c>
      <c r="E20">
        <v>160</v>
      </c>
    </row>
    <row r="21" spans="1:5" x14ac:dyDescent="0.3">
      <c r="A21">
        <v>1106</v>
      </c>
      <c r="B21" t="s">
        <v>18</v>
      </c>
      <c r="C21" s="1">
        <v>41032</v>
      </c>
      <c r="D21" t="s">
        <v>12</v>
      </c>
      <c r="E21">
        <v>35</v>
      </c>
    </row>
    <row r="22" spans="1:5" x14ac:dyDescent="0.3">
      <c r="A22">
        <v>1115</v>
      </c>
      <c r="B22" t="s">
        <v>19</v>
      </c>
      <c r="C22" s="1">
        <v>40831</v>
      </c>
      <c r="D22" t="s">
        <v>6</v>
      </c>
      <c r="E22">
        <v>63</v>
      </c>
    </row>
    <row r="23" spans="1:5" x14ac:dyDescent="0.3">
      <c r="A23">
        <v>112</v>
      </c>
      <c r="B23" t="s">
        <v>20</v>
      </c>
      <c r="C23" s="1">
        <v>40969</v>
      </c>
      <c r="D23" t="s">
        <v>10</v>
      </c>
      <c r="E23">
        <v>7</v>
      </c>
    </row>
    <row r="24" spans="1:5" x14ac:dyDescent="0.3">
      <c r="A24">
        <v>1127</v>
      </c>
      <c r="B24" t="s">
        <v>21</v>
      </c>
      <c r="C24" s="1">
        <v>41720</v>
      </c>
      <c r="D24" t="s">
        <v>6</v>
      </c>
      <c r="E24">
        <v>5</v>
      </c>
    </row>
    <row r="25" spans="1:5" x14ac:dyDescent="0.3">
      <c r="A25">
        <v>1128</v>
      </c>
      <c r="B25" t="s">
        <v>22</v>
      </c>
      <c r="C25" s="1">
        <v>40624</v>
      </c>
      <c r="D25" t="s">
        <v>6</v>
      </c>
      <c r="E25">
        <v>18</v>
      </c>
    </row>
    <row r="26" spans="1:5" x14ac:dyDescent="0.3">
      <c r="A26">
        <v>1129</v>
      </c>
      <c r="B26" t="s">
        <v>21</v>
      </c>
      <c r="C26" s="1">
        <v>41720</v>
      </c>
      <c r="D26" t="s">
        <v>6</v>
      </c>
      <c r="E26">
        <v>5</v>
      </c>
    </row>
    <row r="27" spans="1:5" x14ac:dyDescent="0.3">
      <c r="A27">
        <v>113</v>
      </c>
      <c r="B27" t="s">
        <v>20</v>
      </c>
      <c r="C27" s="1">
        <v>40969</v>
      </c>
      <c r="D27" t="s">
        <v>10</v>
      </c>
      <c r="E27">
        <v>31</v>
      </c>
    </row>
    <row r="28" spans="1:5" x14ac:dyDescent="0.3">
      <c r="A28">
        <v>1146</v>
      </c>
      <c r="B28" t="s">
        <v>23</v>
      </c>
      <c r="C28" s="1">
        <v>41774</v>
      </c>
      <c r="D28" t="s">
        <v>24</v>
      </c>
      <c r="E28">
        <v>44</v>
      </c>
    </row>
    <row r="29" spans="1:5" x14ac:dyDescent="0.3">
      <c r="A29">
        <v>1147</v>
      </c>
      <c r="B29" t="s">
        <v>25</v>
      </c>
      <c r="C29" s="1">
        <v>40678</v>
      </c>
      <c r="D29" t="s">
        <v>24</v>
      </c>
      <c r="E29">
        <v>23</v>
      </c>
    </row>
    <row r="30" spans="1:5" x14ac:dyDescent="0.3">
      <c r="A30">
        <v>1156</v>
      </c>
      <c r="B30" t="s">
        <v>26</v>
      </c>
      <c r="C30" s="1">
        <v>41546</v>
      </c>
      <c r="D30" t="s">
        <v>12</v>
      </c>
      <c r="E30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E1586-1EA3-4834-8C56-856994186F2E}">
  <dimension ref="A1:I30"/>
  <sheetViews>
    <sheetView workbookViewId="0">
      <selection activeCell="I7" sqref="I7"/>
    </sheetView>
  </sheetViews>
  <sheetFormatPr defaultRowHeight="14.4" x14ac:dyDescent="0.3"/>
  <cols>
    <col min="1" max="1" width="11.44140625" customWidth="1"/>
    <col min="2" max="2" width="15.33203125" customWidth="1"/>
    <col min="3" max="3" width="17.21875" customWidth="1"/>
    <col min="4" max="4" width="20.6640625" customWidth="1"/>
    <col min="5" max="5" width="20.77734375" customWidth="1"/>
  </cols>
  <sheetData>
    <row r="1" spans="1:9" x14ac:dyDescent="0.3">
      <c r="A1" t="s">
        <v>41</v>
      </c>
    </row>
    <row r="2" spans="1:9" x14ac:dyDescent="0.3">
      <c r="A2" t="s">
        <v>42</v>
      </c>
    </row>
    <row r="7" spans="1:9" x14ac:dyDescent="0.3">
      <c r="A7" t="s">
        <v>0</v>
      </c>
      <c r="B7" t="s">
        <v>1</v>
      </c>
      <c r="C7" t="s">
        <v>2</v>
      </c>
      <c r="D7" t="s">
        <v>3</v>
      </c>
      <c r="E7" t="s">
        <v>4</v>
      </c>
      <c r="I7" t="str" cm="1">
        <f t="array" ref="I7">_xlfn._xlws.FILTER(A8:E30,E8:E30&gt;200,"brak")</f>
        <v>brak</v>
      </c>
    </row>
    <row r="8" spans="1:9" x14ac:dyDescent="0.3">
      <c r="A8">
        <v>1006</v>
      </c>
      <c r="B8" t="s">
        <v>5</v>
      </c>
      <c r="C8" s="1">
        <v>41058</v>
      </c>
      <c r="D8" t="s">
        <v>6</v>
      </c>
      <c r="E8">
        <v>62</v>
      </c>
    </row>
    <row r="9" spans="1:9" x14ac:dyDescent="0.3">
      <c r="A9">
        <v>1008</v>
      </c>
      <c r="B9" t="s">
        <v>7</v>
      </c>
      <c r="C9" s="1">
        <v>40671</v>
      </c>
      <c r="D9" t="s">
        <v>8</v>
      </c>
      <c r="E9">
        <v>22</v>
      </c>
    </row>
    <row r="10" spans="1:9" x14ac:dyDescent="0.3">
      <c r="A10">
        <v>1040</v>
      </c>
      <c r="B10" t="s">
        <v>9</v>
      </c>
      <c r="C10" s="1">
        <v>41190</v>
      </c>
      <c r="D10" t="s">
        <v>10</v>
      </c>
      <c r="E10">
        <v>14</v>
      </c>
    </row>
    <row r="11" spans="1:9" x14ac:dyDescent="0.3">
      <c r="A11">
        <v>1041</v>
      </c>
      <c r="B11" t="s">
        <v>11</v>
      </c>
      <c r="C11" s="1">
        <v>40844</v>
      </c>
      <c r="D11" t="s">
        <v>12</v>
      </c>
      <c r="E11">
        <v>32</v>
      </c>
    </row>
    <row r="12" spans="1:9" x14ac:dyDescent="0.3">
      <c r="A12">
        <v>1042</v>
      </c>
      <c r="B12" t="s">
        <v>11</v>
      </c>
      <c r="C12" s="1">
        <v>40844</v>
      </c>
      <c r="D12" t="s">
        <v>12</v>
      </c>
      <c r="E12">
        <v>67</v>
      </c>
    </row>
    <row r="13" spans="1:9" x14ac:dyDescent="0.3">
      <c r="A13">
        <v>1043</v>
      </c>
      <c r="B13" t="s">
        <v>11</v>
      </c>
      <c r="C13" s="1">
        <v>40844</v>
      </c>
      <c r="D13" t="s">
        <v>12</v>
      </c>
      <c r="E13">
        <v>58</v>
      </c>
    </row>
    <row r="14" spans="1:9" x14ac:dyDescent="0.3">
      <c r="A14">
        <v>1051</v>
      </c>
      <c r="B14" t="s">
        <v>13</v>
      </c>
      <c r="C14" s="1">
        <v>41996</v>
      </c>
      <c r="D14" t="s">
        <v>10</v>
      </c>
      <c r="E14">
        <v>90</v>
      </c>
    </row>
    <row r="15" spans="1:9" x14ac:dyDescent="0.3">
      <c r="A15">
        <v>106</v>
      </c>
      <c r="B15" t="s">
        <v>14</v>
      </c>
      <c r="C15" s="1">
        <v>40868</v>
      </c>
      <c r="D15" t="s">
        <v>8</v>
      </c>
      <c r="E15">
        <v>61</v>
      </c>
    </row>
    <row r="16" spans="1:9" x14ac:dyDescent="0.3">
      <c r="A16">
        <v>1074</v>
      </c>
      <c r="B16" t="s">
        <v>15</v>
      </c>
      <c r="C16" s="1">
        <v>40546</v>
      </c>
      <c r="D16" t="s">
        <v>8</v>
      </c>
      <c r="E16">
        <v>29</v>
      </c>
    </row>
    <row r="17" spans="1:5" x14ac:dyDescent="0.3">
      <c r="A17">
        <v>1084</v>
      </c>
      <c r="B17" t="s">
        <v>16</v>
      </c>
      <c r="C17" s="1">
        <v>41171</v>
      </c>
      <c r="D17" t="s">
        <v>6</v>
      </c>
      <c r="E17">
        <v>18</v>
      </c>
    </row>
    <row r="18" spans="1:5" x14ac:dyDescent="0.3">
      <c r="A18">
        <v>1085</v>
      </c>
      <c r="B18" t="s">
        <v>16</v>
      </c>
      <c r="C18" s="1">
        <v>41171</v>
      </c>
      <c r="D18" t="s">
        <v>6</v>
      </c>
      <c r="E18">
        <v>2</v>
      </c>
    </row>
    <row r="19" spans="1:5" x14ac:dyDescent="0.3">
      <c r="A19">
        <v>1086</v>
      </c>
      <c r="B19" t="s">
        <v>17</v>
      </c>
      <c r="C19" s="1">
        <v>41232</v>
      </c>
      <c r="D19" t="s">
        <v>8</v>
      </c>
      <c r="E19">
        <v>51</v>
      </c>
    </row>
    <row r="20" spans="1:5" x14ac:dyDescent="0.3">
      <c r="A20">
        <v>1087</v>
      </c>
      <c r="B20" t="s">
        <v>17</v>
      </c>
      <c r="C20" s="1">
        <v>41232</v>
      </c>
      <c r="D20" t="s">
        <v>8</v>
      </c>
      <c r="E20">
        <v>160</v>
      </c>
    </row>
    <row r="21" spans="1:5" x14ac:dyDescent="0.3">
      <c r="A21">
        <v>1106</v>
      </c>
      <c r="B21" t="s">
        <v>18</v>
      </c>
      <c r="C21" s="1">
        <v>41032</v>
      </c>
      <c r="D21" t="s">
        <v>12</v>
      </c>
      <c r="E21">
        <v>35</v>
      </c>
    </row>
    <row r="22" spans="1:5" x14ac:dyDescent="0.3">
      <c r="A22">
        <v>1115</v>
      </c>
      <c r="B22" t="s">
        <v>19</v>
      </c>
      <c r="C22" s="1">
        <v>40831</v>
      </c>
      <c r="D22" t="s">
        <v>6</v>
      </c>
      <c r="E22">
        <v>63</v>
      </c>
    </row>
    <row r="23" spans="1:5" x14ac:dyDescent="0.3">
      <c r="A23">
        <v>112</v>
      </c>
      <c r="B23" t="s">
        <v>20</v>
      </c>
      <c r="C23" s="1">
        <v>40969</v>
      </c>
      <c r="D23" t="s">
        <v>10</v>
      </c>
      <c r="E23">
        <v>7</v>
      </c>
    </row>
    <row r="24" spans="1:5" x14ac:dyDescent="0.3">
      <c r="A24">
        <v>1127</v>
      </c>
      <c r="B24" t="s">
        <v>21</v>
      </c>
      <c r="C24" s="1">
        <v>41720</v>
      </c>
      <c r="D24" t="s">
        <v>6</v>
      </c>
      <c r="E24">
        <v>5</v>
      </c>
    </row>
    <row r="25" spans="1:5" x14ac:dyDescent="0.3">
      <c r="A25">
        <v>1128</v>
      </c>
      <c r="B25" t="s">
        <v>22</v>
      </c>
      <c r="C25" s="1">
        <v>40624</v>
      </c>
      <c r="D25" t="s">
        <v>6</v>
      </c>
      <c r="E25">
        <v>18</v>
      </c>
    </row>
    <row r="26" spans="1:5" x14ac:dyDescent="0.3">
      <c r="A26">
        <v>1129</v>
      </c>
      <c r="B26" t="s">
        <v>21</v>
      </c>
      <c r="C26" s="1">
        <v>41720</v>
      </c>
      <c r="D26" t="s">
        <v>6</v>
      </c>
      <c r="E26">
        <v>5</v>
      </c>
    </row>
    <row r="27" spans="1:5" x14ac:dyDescent="0.3">
      <c r="A27">
        <v>113</v>
      </c>
      <c r="B27" t="s">
        <v>20</v>
      </c>
      <c r="C27" s="1">
        <v>40969</v>
      </c>
      <c r="D27" t="s">
        <v>10</v>
      </c>
      <c r="E27">
        <v>31</v>
      </c>
    </row>
    <row r="28" spans="1:5" x14ac:dyDescent="0.3">
      <c r="A28">
        <v>1146</v>
      </c>
      <c r="B28" t="s">
        <v>23</v>
      </c>
      <c r="C28" s="1">
        <v>41774</v>
      </c>
      <c r="D28" t="s">
        <v>24</v>
      </c>
      <c r="E28">
        <v>44</v>
      </c>
    </row>
    <row r="29" spans="1:5" x14ac:dyDescent="0.3">
      <c r="A29">
        <v>1147</v>
      </c>
      <c r="B29" t="s">
        <v>25</v>
      </c>
      <c r="C29" s="1">
        <v>40678</v>
      </c>
      <c r="D29" t="s">
        <v>24</v>
      </c>
      <c r="E29">
        <v>23</v>
      </c>
    </row>
    <row r="30" spans="1:5" x14ac:dyDescent="0.3">
      <c r="A30">
        <v>1156</v>
      </c>
      <c r="B30" t="s">
        <v>26</v>
      </c>
      <c r="C30" s="1">
        <v>41546</v>
      </c>
      <c r="D30" t="s">
        <v>12</v>
      </c>
      <c r="E3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29A1F-B64C-496C-AC44-31731C316498}">
  <dimension ref="A1:C30"/>
  <sheetViews>
    <sheetView workbookViewId="0">
      <selection activeCell="D8" sqref="D8"/>
    </sheetView>
  </sheetViews>
  <sheetFormatPr defaultRowHeight="14.4" x14ac:dyDescent="0.3"/>
  <cols>
    <col min="1" max="1" width="14.88671875" customWidth="1"/>
    <col min="2" max="2" width="14.33203125" bestFit="1" customWidth="1"/>
    <col min="3" max="3" width="15.21875" bestFit="1" customWidth="1"/>
    <col min="4" max="4" width="18.5546875" bestFit="1" customWidth="1"/>
    <col min="5" max="5" width="18.77734375" bestFit="1" customWidth="1"/>
  </cols>
  <sheetData>
    <row r="1" spans="1:3" x14ac:dyDescent="0.3">
      <c r="A1" t="s">
        <v>28</v>
      </c>
    </row>
    <row r="7" spans="1:3" x14ac:dyDescent="0.3">
      <c r="A7" t="s">
        <v>2</v>
      </c>
    </row>
    <row r="8" spans="1:3" x14ac:dyDescent="0.3">
      <c r="A8" s="1">
        <v>41058</v>
      </c>
      <c r="C8" s="1" cm="1">
        <f t="array" ref="C8:C30">_xlfn._xlws.SORT(A8:A30)</f>
        <v>40546</v>
      </c>
    </row>
    <row r="9" spans="1:3" x14ac:dyDescent="0.3">
      <c r="A9" s="1">
        <v>40671</v>
      </c>
      <c r="C9" s="1">
        <v>40624</v>
      </c>
    </row>
    <row r="10" spans="1:3" x14ac:dyDescent="0.3">
      <c r="A10" s="1">
        <v>41190</v>
      </c>
      <c r="C10" s="1">
        <v>40671</v>
      </c>
    </row>
    <row r="11" spans="1:3" x14ac:dyDescent="0.3">
      <c r="A11" s="1">
        <v>40844</v>
      </c>
      <c r="C11" s="1">
        <v>40678</v>
      </c>
    </row>
    <row r="12" spans="1:3" x14ac:dyDescent="0.3">
      <c r="A12" s="1">
        <v>40844</v>
      </c>
      <c r="C12" s="1">
        <v>40831</v>
      </c>
    </row>
    <row r="13" spans="1:3" x14ac:dyDescent="0.3">
      <c r="A13" s="1">
        <v>40844</v>
      </c>
      <c r="C13" s="1">
        <v>40844</v>
      </c>
    </row>
    <row r="14" spans="1:3" x14ac:dyDescent="0.3">
      <c r="A14" s="1">
        <v>41996</v>
      </c>
      <c r="C14" s="1">
        <v>40844</v>
      </c>
    </row>
    <row r="15" spans="1:3" x14ac:dyDescent="0.3">
      <c r="A15" s="1">
        <v>40868</v>
      </c>
      <c r="C15" s="1">
        <v>40844</v>
      </c>
    </row>
    <row r="16" spans="1:3" x14ac:dyDescent="0.3">
      <c r="A16" s="1">
        <v>40546</v>
      </c>
      <c r="C16" s="1">
        <v>40868</v>
      </c>
    </row>
    <row r="17" spans="1:3" x14ac:dyDescent="0.3">
      <c r="A17" s="1">
        <v>41171</v>
      </c>
      <c r="C17" s="1">
        <v>40969</v>
      </c>
    </row>
    <row r="18" spans="1:3" x14ac:dyDescent="0.3">
      <c r="A18" s="1">
        <v>41171</v>
      </c>
      <c r="C18" s="1">
        <v>40969</v>
      </c>
    </row>
    <row r="19" spans="1:3" x14ac:dyDescent="0.3">
      <c r="A19" s="1">
        <v>41232</v>
      </c>
      <c r="C19" s="1">
        <v>41032</v>
      </c>
    </row>
    <row r="20" spans="1:3" x14ac:dyDescent="0.3">
      <c r="A20" s="1">
        <v>41232</v>
      </c>
      <c r="C20" s="1">
        <v>41058</v>
      </c>
    </row>
    <row r="21" spans="1:3" x14ac:dyDescent="0.3">
      <c r="A21" s="1">
        <v>41032</v>
      </c>
      <c r="C21" s="1">
        <v>41171</v>
      </c>
    </row>
    <row r="22" spans="1:3" x14ac:dyDescent="0.3">
      <c r="A22" s="1">
        <v>40831</v>
      </c>
      <c r="C22" s="1">
        <v>41171</v>
      </c>
    </row>
    <row r="23" spans="1:3" x14ac:dyDescent="0.3">
      <c r="A23" s="1">
        <v>40969</v>
      </c>
      <c r="C23" s="1">
        <v>41190</v>
      </c>
    </row>
    <row r="24" spans="1:3" x14ac:dyDescent="0.3">
      <c r="A24" s="1">
        <v>41720</v>
      </c>
      <c r="C24" s="1">
        <v>41232</v>
      </c>
    </row>
    <row r="25" spans="1:3" x14ac:dyDescent="0.3">
      <c r="A25" s="1">
        <v>40624</v>
      </c>
      <c r="C25" s="1">
        <v>41232</v>
      </c>
    </row>
    <row r="26" spans="1:3" x14ac:dyDescent="0.3">
      <c r="A26" s="1">
        <v>41720</v>
      </c>
      <c r="C26" s="1">
        <v>41546</v>
      </c>
    </row>
    <row r="27" spans="1:3" x14ac:dyDescent="0.3">
      <c r="A27" s="1">
        <v>40969</v>
      </c>
      <c r="C27" s="1">
        <v>41720</v>
      </c>
    </row>
    <row r="28" spans="1:3" x14ac:dyDescent="0.3">
      <c r="A28" s="1">
        <v>41774</v>
      </c>
      <c r="C28" s="1">
        <v>41720</v>
      </c>
    </row>
    <row r="29" spans="1:3" x14ac:dyDescent="0.3">
      <c r="A29" s="1">
        <v>40678</v>
      </c>
      <c r="C29" s="1">
        <v>41774</v>
      </c>
    </row>
    <row r="30" spans="1:3" x14ac:dyDescent="0.3">
      <c r="A30" s="1">
        <v>41546</v>
      </c>
      <c r="C30" s="1">
        <v>41996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DE53B-556D-40A9-88FB-A72A20A75541}">
  <dimension ref="A1:E30"/>
  <sheetViews>
    <sheetView workbookViewId="0">
      <selection activeCell="H10" sqref="H10"/>
    </sheetView>
  </sheetViews>
  <sheetFormatPr defaultRowHeight="14.4" x14ac:dyDescent="0.3"/>
  <cols>
    <col min="1" max="1" width="14.88671875" customWidth="1"/>
    <col min="2" max="2" width="14.33203125" bestFit="1" customWidth="1"/>
    <col min="3" max="3" width="15.21875" bestFit="1" customWidth="1"/>
    <col min="4" max="4" width="18.5546875" bestFit="1" customWidth="1"/>
    <col min="5" max="5" width="18.77734375" bestFit="1" customWidth="1"/>
  </cols>
  <sheetData>
    <row r="1" spans="1:5" x14ac:dyDescent="0.3">
      <c r="A1" t="s">
        <v>28</v>
      </c>
    </row>
    <row r="7" spans="1:5" x14ac:dyDescent="0.3">
      <c r="A7" t="s">
        <v>1</v>
      </c>
      <c r="B7" t="s">
        <v>2</v>
      </c>
    </row>
    <row r="8" spans="1:5" x14ac:dyDescent="0.3">
      <c r="A8" t="s">
        <v>5</v>
      </c>
      <c r="B8" s="1">
        <v>41058</v>
      </c>
      <c r="D8" t="str" cm="1">
        <f t="array" ref="D8:E30">_xlfn._xlws.SORT(A8:B30,2)</f>
        <v>PL-2011-007909</v>
      </c>
      <c r="E8" s="1">
        <v>40546</v>
      </c>
    </row>
    <row r="9" spans="1:5" x14ac:dyDescent="0.3">
      <c r="A9" t="s">
        <v>7</v>
      </c>
      <c r="B9" s="1">
        <v>40671</v>
      </c>
      <c r="D9" t="str">
        <v>PL-2011-008257</v>
      </c>
      <c r="E9" s="1">
        <v>40624</v>
      </c>
    </row>
    <row r="10" spans="1:5" x14ac:dyDescent="0.3">
      <c r="A10" t="s">
        <v>9</v>
      </c>
      <c r="B10" s="1">
        <v>41190</v>
      </c>
      <c r="D10" t="str">
        <v>PL-2011-007364</v>
      </c>
      <c r="E10" s="1">
        <v>40671</v>
      </c>
    </row>
    <row r="11" spans="1:5" x14ac:dyDescent="0.3">
      <c r="A11" t="s">
        <v>11</v>
      </c>
      <c r="B11" s="1">
        <v>40844</v>
      </c>
      <c r="D11" t="str">
        <v>PL-2011-008353</v>
      </c>
      <c r="E11" s="1">
        <v>40678</v>
      </c>
    </row>
    <row r="12" spans="1:5" x14ac:dyDescent="0.3">
      <c r="A12" t="s">
        <v>11</v>
      </c>
      <c r="B12" s="1">
        <v>40844</v>
      </c>
      <c r="D12" t="str">
        <v>PL-2011-008165</v>
      </c>
      <c r="E12" s="1">
        <v>40831</v>
      </c>
    </row>
    <row r="13" spans="1:5" x14ac:dyDescent="0.3">
      <c r="A13" t="s">
        <v>11</v>
      </c>
      <c r="B13" s="1">
        <v>40844</v>
      </c>
      <c r="D13" t="str">
        <v>PL-2011-007623</v>
      </c>
      <c r="E13" s="1">
        <v>40844</v>
      </c>
    </row>
    <row r="14" spans="1:5" x14ac:dyDescent="0.3">
      <c r="A14" t="s">
        <v>13</v>
      </c>
      <c r="B14" s="1">
        <v>41996</v>
      </c>
      <c r="D14" t="str">
        <v>PL-2011-007623</v>
      </c>
      <c r="E14" s="1">
        <v>40844</v>
      </c>
    </row>
    <row r="15" spans="1:5" x14ac:dyDescent="0.3">
      <c r="A15" t="s">
        <v>14</v>
      </c>
      <c r="B15" s="1">
        <v>40868</v>
      </c>
      <c r="D15" t="str">
        <v>PL-2011-007623</v>
      </c>
      <c r="E15" s="1">
        <v>40844</v>
      </c>
    </row>
    <row r="16" spans="1:5" x14ac:dyDescent="0.3">
      <c r="A16" t="s">
        <v>15</v>
      </c>
      <c r="B16" s="1">
        <v>40546</v>
      </c>
      <c r="D16" t="str">
        <v>PL-2011-000646</v>
      </c>
      <c r="E16" s="1">
        <v>40868</v>
      </c>
    </row>
    <row r="17" spans="1:5" x14ac:dyDescent="0.3">
      <c r="A17" t="s">
        <v>16</v>
      </c>
      <c r="B17" s="1">
        <v>41171</v>
      </c>
      <c r="D17" t="str">
        <v>PL-2012-000738</v>
      </c>
      <c r="E17" s="1">
        <v>40969</v>
      </c>
    </row>
    <row r="18" spans="1:5" x14ac:dyDescent="0.3">
      <c r="A18" t="s">
        <v>16</v>
      </c>
      <c r="B18" s="1">
        <v>41171</v>
      </c>
      <c r="D18" t="str">
        <v>PL-2012-000738</v>
      </c>
      <c r="E18" s="1">
        <v>40969</v>
      </c>
    </row>
    <row r="19" spans="1:5" x14ac:dyDescent="0.3">
      <c r="A19" t="s">
        <v>17</v>
      </c>
      <c r="B19" s="1">
        <v>41232</v>
      </c>
      <c r="D19" t="str">
        <v>PL-2012-008131</v>
      </c>
      <c r="E19" s="1">
        <v>41032</v>
      </c>
    </row>
    <row r="20" spans="1:5" x14ac:dyDescent="0.3">
      <c r="A20" t="s">
        <v>17</v>
      </c>
      <c r="B20" s="1">
        <v>41232</v>
      </c>
      <c r="D20" t="str">
        <v>PL-2012-007335</v>
      </c>
      <c r="E20" s="1">
        <v>41058</v>
      </c>
    </row>
    <row r="21" spans="1:5" x14ac:dyDescent="0.3">
      <c r="A21" t="s">
        <v>18</v>
      </c>
      <c r="B21" s="1">
        <v>41032</v>
      </c>
      <c r="D21" t="str">
        <v>PL-2012-008000</v>
      </c>
      <c r="E21" s="1">
        <v>41171</v>
      </c>
    </row>
    <row r="22" spans="1:5" x14ac:dyDescent="0.3">
      <c r="A22" t="s">
        <v>19</v>
      </c>
      <c r="B22" s="1">
        <v>40831</v>
      </c>
      <c r="D22" t="str">
        <v>PL-2012-008000</v>
      </c>
      <c r="E22" s="1">
        <v>41171</v>
      </c>
    </row>
    <row r="23" spans="1:5" x14ac:dyDescent="0.3">
      <c r="A23" t="s">
        <v>20</v>
      </c>
      <c r="B23" s="1">
        <v>40969</v>
      </c>
      <c r="D23" t="str">
        <v>PL-2012-007619</v>
      </c>
      <c r="E23" s="1">
        <v>41190</v>
      </c>
    </row>
    <row r="24" spans="1:5" x14ac:dyDescent="0.3">
      <c r="A24" t="s">
        <v>21</v>
      </c>
      <c r="B24" s="1">
        <v>41720</v>
      </c>
      <c r="D24" t="str">
        <v>PL-2012-008001</v>
      </c>
      <c r="E24" s="1">
        <v>41232</v>
      </c>
    </row>
    <row r="25" spans="1:5" x14ac:dyDescent="0.3">
      <c r="A25" t="s">
        <v>22</v>
      </c>
      <c r="B25" s="1">
        <v>40624</v>
      </c>
      <c r="D25" t="str">
        <v>PL-2012-008001</v>
      </c>
      <c r="E25" s="1">
        <v>41232</v>
      </c>
    </row>
    <row r="26" spans="1:5" x14ac:dyDescent="0.3">
      <c r="A26" t="s">
        <v>21</v>
      </c>
      <c r="B26" s="1">
        <v>41720</v>
      </c>
      <c r="D26" t="str">
        <v>PL-2013-008419</v>
      </c>
      <c r="E26" s="1">
        <v>41546</v>
      </c>
    </row>
    <row r="27" spans="1:5" x14ac:dyDescent="0.3">
      <c r="A27" t="s">
        <v>20</v>
      </c>
      <c r="B27" s="1">
        <v>40969</v>
      </c>
      <c r="D27" t="str">
        <v>PL-2014-008257</v>
      </c>
      <c r="E27" s="1">
        <v>41720</v>
      </c>
    </row>
    <row r="28" spans="1:5" x14ac:dyDescent="0.3">
      <c r="A28" t="s">
        <v>23</v>
      </c>
      <c r="B28" s="1">
        <v>41774</v>
      </c>
      <c r="D28" t="str">
        <v>PL-2014-008257</v>
      </c>
      <c r="E28" s="1">
        <v>41720</v>
      </c>
    </row>
    <row r="29" spans="1:5" x14ac:dyDescent="0.3">
      <c r="A29" t="s">
        <v>25</v>
      </c>
      <c r="B29" s="1">
        <v>40678</v>
      </c>
      <c r="D29" t="str">
        <v>PL-2014-008353</v>
      </c>
      <c r="E29" s="1">
        <v>41774</v>
      </c>
    </row>
    <row r="30" spans="1:5" x14ac:dyDescent="0.3">
      <c r="A30" t="s">
        <v>26</v>
      </c>
      <c r="B30" s="1">
        <v>41546</v>
      </c>
      <c r="D30" t="str">
        <v>PL-2014-007751</v>
      </c>
      <c r="E30" s="1">
        <v>41996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5D234-D83C-41CC-BFC9-C4C3FCEE355D}">
  <dimension ref="A1:C30"/>
  <sheetViews>
    <sheetView workbookViewId="0">
      <selection activeCell="D7" sqref="D7"/>
    </sheetView>
  </sheetViews>
  <sheetFormatPr defaultRowHeight="14.4" x14ac:dyDescent="0.3"/>
  <cols>
    <col min="1" max="1" width="14.88671875" customWidth="1"/>
    <col min="2" max="2" width="14.33203125" bestFit="1" customWidth="1"/>
    <col min="3" max="3" width="15.21875" bestFit="1" customWidth="1"/>
    <col min="4" max="4" width="18.5546875" bestFit="1" customWidth="1"/>
    <col min="5" max="5" width="18.77734375" bestFit="1" customWidth="1"/>
  </cols>
  <sheetData>
    <row r="1" spans="1:3" x14ac:dyDescent="0.3">
      <c r="A1" t="s">
        <v>29</v>
      </c>
    </row>
    <row r="7" spans="1:3" x14ac:dyDescent="0.3">
      <c r="A7" t="s">
        <v>2</v>
      </c>
    </row>
    <row r="8" spans="1:3" x14ac:dyDescent="0.3">
      <c r="A8" s="1">
        <v>41058</v>
      </c>
      <c r="C8" s="1" cm="1">
        <f t="array" ref="C8:C30">_xlfn._xlws.SORT(A8:A30,,-1)</f>
        <v>41996</v>
      </c>
    </row>
    <row r="9" spans="1:3" x14ac:dyDescent="0.3">
      <c r="A9" s="1">
        <v>40671</v>
      </c>
      <c r="C9" s="1">
        <v>41774</v>
      </c>
    </row>
    <row r="10" spans="1:3" x14ac:dyDescent="0.3">
      <c r="A10" s="1">
        <v>41190</v>
      </c>
      <c r="C10" s="1">
        <v>41720</v>
      </c>
    </row>
    <row r="11" spans="1:3" x14ac:dyDescent="0.3">
      <c r="A11" s="1">
        <v>40844</v>
      </c>
      <c r="C11" s="1">
        <v>41720</v>
      </c>
    </row>
    <row r="12" spans="1:3" x14ac:dyDescent="0.3">
      <c r="A12" s="1">
        <v>40844</v>
      </c>
      <c r="C12" s="1">
        <v>41546</v>
      </c>
    </row>
    <row r="13" spans="1:3" x14ac:dyDescent="0.3">
      <c r="A13" s="1">
        <v>40844</v>
      </c>
      <c r="C13" s="1">
        <v>41232</v>
      </c>
    </row>
    <row r="14" spans="1:3" x14ac:dyDescent="0.3">
      <c r="A14" s="1">
        <v>41996</v>
      </c>
      <c r="C14" s="1">
        <v>41232</v>
      </c>
    </row>
    <row r="15" spans="1:3" x14ac:dyDescent="0.3">
      <c r="A15" s="1">
        <v>40868</v>
      </c>
      <c r="C15" s="1">
        <v>41190</v>
      </c>
    </row>
    <row r="16" spans="1:3" x14ac:dyDescent="0.3">
      <c r="A16" s="1">
        <v>40546</v>
      </c>
      <c r="C16" s="1">
        <v>41171</v>
      </c>
    </row>
    <row r="17" spans="1:3" x14ac:dyDescent="0.3">
      <c r="A17" s="1">
        <v>41171</v>
      </c>
      <c r="C17" s="1">
        <v>41171</v>
      </c>
    </row>
    <row r="18" spans="1:3" x14ac:dyDescent="0.3">
      <c r="A18" s="1">
        <v>41171</v>
      </c>
      <c r="C18" s="1">
        <v>41058</v>
      </c>
    </row>
    <row r="19" spans="1:3" x14ac:dyDescent="0.3">
      <c r="A19" s="1">
        <v>41232</v>
      </c>
      <c r="C19" s="1">
        <v>41032</v>
      </c>
    </row>
    <row r="20" spans="1:3" x14ac:dyDescent="0.3">
      <c r="A20" s="1">
        <v>41232</v>
      </c>
      <c r="C20" s="1">
        <v>40969</v>
      </c>
    </row>
    <row r="21" spans="1:3" x14ac:dyDescent="0.3">
      <c r="A21" s="1">
        <v>41032</v>
      </c>
      <c r="C21" s="1">
        <v>40969</v>
      </c>
    </row>
    <row r="22" spans="1:3" x14ac:dyDescent="0.3">
      <c r="A22" s="1">
        <v>40831</v>
      </c>
      <c r="C22" s="1">
        <v>40868</v>
      </c>
    </row>
    <row r="23" spans="1:3" x14ac:dyDescent="0.3">
      <c r="A23" s="1">
        <v>40969</v>
      </c>
      <c r="C23" s="1">
        <v>40844</v>
      </c>
    </row>
    <row r="24" spans="1:3" x14ac:dyDescent="0.3">
      <c r="A24" s="1">
        <v>41720</v>
      </c>
      <c r="C24" s="1">
        <v>40844</v>
      </c>
    </row>
    <row r="25" spans="1:3" x14ac:dyDescent="0.3">
      <c r="A25" s="1">
        <v>40624</v>
      </c>
      <c r="C25" s="1">
        <v>40844</v>
      </c>
    </row>
    <row r="26" spans="1:3" x14ac:dyDescent="0.3">
      <c r="A26" s="1">
        <v>41720</v>
      </c>
      <c r="C26" s="1">
        <v>40831</v>
      </c>
    </row>
    <row r="27" spans="1:3" x14ac:dyDescent="0.3">
      <c r="A27" s="1">
        <v>40969</v>
      </c>
      <c r="C27" s="1">
        <v>40678</v>
      </c>
    </row>
    <row r="28" spans="1:3" x14ac:dyDescent="0.3">
      <c r="A28" s="1">
        <v>41774</v>
      </c>
      <c r="C28" s="1">
        <v>40671</v>
      </c>
    </row>
    <row r="29" spans="1:3" x14ac:dyDescent="0.3">
      <c r="A29" s="1">
        <v>40678</v>
      </c>
      <c r="C29" s="1">
        <v>40624</v>
      </c>
    </row>
    <row r="30" spans="1:3" x14ac:dyDescent="0.3">
      <c r="A30" s="1">
        <v>41546</v>
      </c>
      <c r="C30" s="1">
        <v>40546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FEBA1-EC2C-4321-A877-FE5C8636A404}">
  <dimension ref="A1:K30"/>
  <sheetViews>
    <sheetView workbookViewId="0">
      <selection activeCell="G9" sqref="G9"/>
    </sheetView>
  </sheetViews>
  <sheetFormatPr defaultRowHeight="14.4" x14ac:dyDescent="0.3"/>
  <cols>
    <col min="1" max="1" width="9.5546875" bestFit="1" customWidth="1"/>
    <col min="2" max="2" width="14.33203125" bestFit="1" customWidth="1"/>
    <col min="3" max="3" width="15.21875" bestFit="1" customWidth="1"/>
    <col min="4" max="4" width="18.5546875" bestFit="1" customWidth="1"/>
    <col min="5" max="5" width="18.77734375" bestFit="1" customWidth="1"/>
    <col min="7" max="7" width="6.109375" bestFit="1" customWidth="1"/>
  </cols>
  <sheetData>
    <row r="1" spans="1:11" x14ac:dyDescent="0.3">
      <c r="A1" t="s">
        <v>27</v>
      </c>
    </row>
    <row r="7" spans="1:11" x14ac:dyDescent="0.3">
      <c r="A7" t="s">
        <v>0</v>
      </c>
      <c r="B7" t="s">
        <v>1</v>
      </c>
      <c r="C7" t="s">
        <v>2</v>
      </c>
      <c r="D7" t="s">
        <v>3</v>
      </c>
      <c r="E7" t="s">
        <v>4</v>
      </c>
    </row>
    <row r="8" spans="1:11" x14ac:dyDescent="0.3">
      <c r="A8">
        <v>1006</v>
      </c>
      <c r="B8" t="s">
        <v>5</v>
      </c>
      <c r="C8" s="1">
        <v>41058</v>
      </c>
      <c r="D8" t="s">
        <v>6</v>
      </c>
      <c r="E8">
        <v>62</v>
      </c>
      <c r="G8" cm="1">
        <f t="array" ref="G8:K30">_xlfn._xlws.SORT(A8:E30,5)</f>
        <v>1085</v>
      </c>
      <c r="H8" t="str">
        <v>PL-2012-008000</v>
      </c>
      <c r="I8">
        <v>41171</v>
      </c>
      <c r="J8" t="str">
        <v>niski</v>
      </c>
      <c r="K8">
        <v>2</v>
      </c>
    </row>
    <row r="9" spans="1:11" x14ac:dyDescent="0.3">
      <c r="A9">
        <v>1008</v>
      </c>
      <c r="B9" t="s">
        <v>7</v>
      </c>
      <c r="C9" s="1">
        <v>40671</v>
      </c>
      <c r="D9" t="s">
        <v>8</v>
      </c>
      <c r="E9">
        <v>22</v>
      </c>
      <c r="G9">
        <v>1127</v>
      </c>
      <c r="H9" t="str">
        <v>PL-2014-008257</v>
      </c>
      <c r="I9">
        <v>41720</v>
      </c>
      <c r="J9" t="str">
        <v>niski</v>
      </c>
      <c r="K9">
        <v>5</v>
      </c>
    </row>
    <row r="10" spans="1:11" x14ac:dyDescent="0.3">
      <c r="A10">
        <v>1040</v>
      </c>
      <c r="B10" t="s">
        <v>9</v>
      </c>
      <c r="C10" s="1">
        <v>41190</v>
      </c>
      <c r="D10" t="s">
        <v>10</v>
      </c>
      <c r="E10">
        <v>14</v>
      </c>
      <c r="G10">
        <v>1129</v>
      </c>
      <c r="H10" t="str">
        <v>PL-2014-008257</v>
      </c>
      <c r="I10">
        <v>41720</v>
      </c>
      <c r="J10" t="str">
        <v>niski</v>
      </c>
      <c r="K10">
        <v>5</v>
      </c>
    </row>
    <row r="11" spans="1:11" x14ac:dyDescent="0.3">
      <c r="A11">
        <v>1041</v>
      </c>
      <c r="B11" t="s">
        <v>11</v>
      </c>
      <c r="C11" s="1">
        <v>40844</v>
      </c>
      <c r="D11" t="s">
        <v>12</v>
      </c>
      <c r="E11">
        <v>32</v>
      </c>
      <c r="G11">
        <v>112</v>
      </c>
      <c r="H11" t="str">
        <v>PL-2012-000738</v>
      </c>
      <c r="I11">
        <v>40969</v>
      </c>
      <c r="J11" t="str">
        <v>nieokreślony</v>
      </c>
      <c r="K11">
        <v>7</v>
      </c>
    </row>
    <row r="12" spans="1:11" x14ac:dyDescent="0.3">
      <c r="A12">
        <v>1042</v>
      </c>
      <c r="B12" t="s">
        <v>11</v>
      </c>
      <c r="C12" s="1">
        <v>40844</v>
      </c>
      <c r="D12" t="s">
        <v>12</v>
      </c>
      <c r="E12">
        <v>67</v>
      </c>
      <c r="G12">
        <v>1040</v>
      </c>
      <c r="H12" t="str">
        <v>PL-2012-007619</v>
      </c>
      <c r="I12">
        <v>41190</v>
      </c>
      <c r="J12" t="str">
        <v>nieokreślony</v>
      </c>
      <c r="K12">
        <v>14</v>
      </c>
    </row>
    <row r="13" spans="1:11" x14ac:dyDescent="0.3">
      <c r="A13">
        <v>1043</v>
      </c>
      <c r="B13" t="s">
        <v>11</v>
      </c>
      <c r="C13" s="1">
        <v>40844</v>
      </c>
      <c r="D13" t="s">
        <v>12</v>
      </c>
      <c r="E13">
        <v>58</v>
      </c>
      <c r="G13">
        <v>1084</v>
      </c>
      <c r="H13" t="str">
        <v>PL-2012-008000</v>
      </c>
      <c r="I13">
        <v>41171</v>
      </c>
      <c r="J13" t="str">
        <v>niski</v>
      </c>
      <c r="K13">
        <v>18</v>
      </c>
    </row>
    <row r="14" spans="1:11" x14ac:dyDescent="0.3">
      <c r="A14">
        <v>1051</v>
      </c>
      <c r="B14" t="s">
        <v>13</v>
      </c>
      <c r="C14" s="1">
        <v>41996</v>
      </c>
      <c r="D14" t="s">
        <v>10</v>
      </c>
      <c r="E14">
        <v>90</v>
      </c>
      <c r="G14">
        <v>1128</v>
      </c>
      <c r="H14" t="str">
        <v>PL-2011-008257</v>
      </c>
      <c r="I14">
        <v>40624</v>
      </c>
      <c r="J14" t="str">
        <v>niski</v>
      </c>
      <c r="K14">
        <v>18</v>
      </c>
    </row>
    <row r="15" spans="1:11" x14ac:dyDescent="0.3">
      <c r="A15">
        <v>106</v>
      </c>
      <c r="B15" t="s">
        <v>14</v>
      </c>
      <c r="C15" s="1">
        <v>40868</v>
      </c>
      <c r="D15" t="s">
        <v>8</v>
      </c>
      <c r="E15">
        <v>61</v>
      </c>
      <c r="G15">
        <v>1008</v>
      </c>
      <c r="H15" t="str">
        <v>PL-2011-007364</v>
      </c>
      <c r="I15">
        <v>40671</v>
      </c>
      <c r="J15" t="str">
        <v>wysoki</v>
      </c>
      <c r="K15">
        <v>22</v>
      </c>
    </row>
    <row r="16" spans="1:11" x14ac:dyDescent="0.3">
      <c r="A16">
        <v>1074</v>
      </c>
      <c r="B16" t="s">
        <v>15</v>
      </c>
      <c r="C16" s="1">
        <v>40546</v>
      </c>
      <c r="D16" t="s">
        <v>8</v>
      </c>
      <c r="E16">
        <v>29</v>
      </c>
      <c r="G16">
        <v>1147</v>
      </c>
      <c r="H16" t="str">
        <v>PL-2011-008353</v>
      </c>
      <c r="I16">
        <v>40678</v>
      </c>
      <c r="J16" t="str">
        <v>średni</v>
      </c>
      <c r="K16">
        <v>23</v>
      </c>
    </row>
    <row r="17" spans="1:11" x14ac:dyDescent="0.3">
      <c r="A17">
        <v>1084</v>
      </c>
      <c r="B17" t="s">
        <v>16</v>
      </c>
      <c r="C17" s="1">
        <v>41171</v>
      </c>
      <c r="D17" t="s">
        <v>6</v>
      </c>
      <c r="E17">
        <v>18</v>
      </c>
      <c r="G17">
        <v>1074</v>
      </c>
      <c r="H17" t="str">
        <v>PL-2011-007909</v>
      </c>
      <c r="I17">
        <v>40546</v>
      </c>
      <c r="J17" t="str">
        <v>wysoki</v>
      </c>
      <c r="K17">
        <v>29</v>
      </c>
    </row>
    <row r="18" spans="1:11" x14ac:dyDescent="0.3">
      <c r="A18">
        <v>1085</v>
      </c>
      <c r="B18" t="s">
        <v>16</v>
      </c>
      <c r="C18" s="1">
        <v>41171</v>
      </c>
      <c r="D18" t="s">
        <v>6</v>
      </c>
      <c r="E18">
        <v>2</v>
      </c>
      <c r="G18">
        <v>113</v>
      </c>
      <c r="H18" t="str">
        <v>PL-2012-000738</v>
      </c>
      <c r="I18">
        <v>40969</v>
      </c>
      <c r="J18" t="str">
        <v>nieokreślony</v>
      </c>
      <c r="K18">
        <v>31</v>
      </c>
    </row>
    <row r="19" spans="1:11" x14ac:dyDescent="0.3">
      <c r="A19">
        <v>1086</v>
      </c>
      <c r="B19" t="s">
        <v>17</v>
      </c>
      <c r="C19" s="1">
        <v>41232</v>
      </c>
      <c r="D19" t="s">
        <v>8</v>
      </c>
      <c r="E19">
        <v>51</v>
      </c>
      <c r="G19">
        <v>1041</v>
      </c>
      <c r="H19" t="str">
        <v>PL-2011-007623</v>
      </c>
      <c r="I19">
        <v>40844</v>
      </c>
      <c r="J19" t="str">
        <v>krytyczny</v>
      </c>
      <c r="K19">
        <v>32</v>
      </c>
    </row>
    <row r="20" spans="1:11" x14ac:dyDescent="0.3">
      <c r="A20">
        <v>1087</v>
      </c>
      <c r="B20" t="s">
        <v>17</v>
      </c>
      <c r="C20" s="1">
        <v>41232</v>
      </c>
      <c r="D20" t="s">
        <v>8</v>
      </c>
      <c r="E20">
        <v>160</v>
      </c>
      <c r="G20">
        <v>1106</v>
      </c>
      <c r="H20" t="str">
        <v>PL-2012-008131</v>
      </c>
      <c r="I20">
        <v>41032</v>
      </c>
      <c r="J20" t="str">
        <v>krytyczny</v>
      </c>
      <c r="K20">
        <v>35</v>
      </c>
    </row>
    <row r="21" spans="1:11" x14ac:dyDescent="0.3">
      <c r="A21">
        <v>1106</v>
      </c>
      <c r="B21" t="s">
        <v>18</v>
      </c>
      <c r="C21" s="1">
        <v>41032</v>
      </c>
      <c r="D21" t="s">
        <v>12</v>
      </c>
      <c r="E21">
        <v>35</v>
      </c>
      <c r="G21">
        <v>1156</v>
      </c>
      <c r="H21" t="str">
        <v>PL-2013-008419</v>
      </c>
      <c r="I21">
        <v>41546</v>
      </c>
      <c r="J21" t="str">
        <v>krytyczny</v>
      </c>
      <c r="K21">
        <v>37</v>
      </c>
    </row>
    <row r="22" spans="1:11" x14ac:dyDescent="0.3">
      <c r="A22">
        <v>1115</v>
      </c>
      <c r="B22" t="s">
        <v>19</v>
      </c>
      <c r="C22" s="1">
        <v>40831</v>
      </c>
      <c r="D22" t="s">
        <v>6</v>
      </c>
      <c r="E22">
        <v>63</v>
      </c>
      <c r="G22">
        <v>1146</v>
      </c>
      <c r="H22" t="str">
        <v>PL-2014-008353</v>
      </c>
      <c r="I22">
        <v>41774</v>
      </c>
      <c r="J22" t="str">
        <v>średni</v>
      </c>
      <c r="K22">
        <v>44</v>
      </c>
    </row>
    <row r="23" spans="1:11" x14ac:dyDescent="0.3">
      <c r="A23">
        <v>112</v>
      </c>
      <c r="B23" t="s">
        <v>20</v>
      </c>
      <c r="C23" s="1">
        <v>40969</v>
      </c>
      <c r="D23" t="s">
        <v>10</v>
      </c>
      <c r="E23">
        <v>7</v>
      </c>
      <c r="G23">
        <v>1086</v>
      </c>
      <c r="H23" t="str">
        <v>PL-2012-008001</v>
      </c>
      <c r="I23">
        <v>41232</v>
      </c>
      <c r="J23" t="str">
        <v>wysoki</v>
      </c>
      <c r="K23">
        <v>51</v>
      </c>
    </row>
    <row r="24" spans="1:11" x14ac:dyDescent="0.3">
      <c r="A24">
        <v>1127</v>
      </c>
      <c r="B24" t="s">
        <v>21</v>
      </c>
      <c r="C24" s="1">
        <v>41720</v>
      </c>
      <c r="D24" t="s">
        <v>6</v>
      </c>
      <c r="E24">
        <v>5</v>
      </c>
      <c r="G24">
        <v>1043</v>
      </c>
      <c r="H24" t="str">
        <v>PL-2011-007623</v>
      </c>
      <c r="I24">
        <v>40844</v>
      </c>
      <c r="J24" t="str">
        <v>krytyczny</v>
      </c>
      <c r="K24">
        <v>58</v>
      </c>
    </row>
    <row r="25" spans="1:11" x14ac:dyDescent="0.3">
      <c r="A25">
        <v>1128</v>
      </c>
      <c r="B25" t="s">
        <v>22</v>
      </c>
      <c r="C25" s="1">
        <v>40624</v>
      </c>
      <c r="D25" t="s">
        <v>6</v>
      </c>
      <c r="E25">
        <v>18</v>
      </c>
      <c r="G25">
        <v>106</v>
      </c>
      <c r="H25" t="str">
        <v>PL-2011-000646</v>
      </c>
      <c r="I25">
        <v>40868</v>
      </c>
      <c r="J25" t="str">
        <v>wysoki</v>
      </c>
      <c r="K25">
        <v>61</v>
      </c>
    </row>
    <row r="26" spans="1:11" x14ac:dyDescent="0.3">
      <c r="A26">
        <v>1129</v>
      </c>
      <c r="B26" t="s">
        <v>21</v>
      </c>
      <c r="C26" s="1">
        <v>41720</v>
      </c>
      <c r="D26" t="s">
        <v>6</v>
      </c>
      <c r="E26">
        <v>5</v>
      </c>
      <c r="G26">
        <v>1006</v>
      </c>
      <c r="H26" t="str">
        <v>PL-2012-007335</v>
      </c>
      <c r="I26">
        <v>41058</v>
      </c>
      <c r="J26" t="str">
        <v>niski</v>
      </c>
      <c r="K26">
        <v>62</v>
      </c>
    </row>
    <row r="27" spans="1:11" x14ac:dyDescent="0.3">
      <c r="A27">
        <v>113</v>
      </c>
      <c r="B27" t="s">
        <v>20</v>
      </c>
      <c r="C27" s="1">
        <v>40969</v>
      </c>
      <c r="D27" t="s">
        <v>10</v>
      </c>
      <c r="E27">
        <v>31</v>
      </c>
      <c r="G27">
        <v>1115</v>
      </c>
      <c r="H27" t="str">
        <v>PL-2011-008165</v>
      </c>
      <c r="I27">
        <v>40831</v>
      </c>
      <c r="J27" t="str">
        <v>niski</v>
      </c>
      <c r="K27">
        <v>63</v>
      </c>
    </row>
    <row r="28" spans="1:11" x14ac:dyDescent="0.3">
      <c r="A28">
        <v>1146</v>
      </c>
      <c r="B28" t="s">
        <v>23</v>
      </c>
      <c r="C28" s="1">
        <v>41774</v>
      </c>
      <c r="D28" t="s">
        <v>24</v>
      </c>
      <c r="E28">
        <v>44</v>
      </c>
      <c r="G28">
        <v>1042</v>
      </c>
      <c r="H28" t="str">
        <v>PL-2011-007623</v>
      </c>
      <c r="I28">
        <v>40844</v>
      </c>
      <c r="J28" t="str">
        <v>krytyczny</v>
      </c>
      <c r="K28">
        <v>67</v>
      </c>
    </row>
    <row r="29" spans="1:11" x14ac:dyDescent="0.3">
      <c r="A29">
        <v>1147</v>
      </c>
      <c r="B29" t="s">
        <v>25</v>
      </c>
      <c r="C29" s="1">
        <v>40678</v>
      </c>
      <c r="D29" t="s">
        <v>24</v>
      </c>
      <c r="E29">
        <v>23</v>
      </c>
      <c r="G29">
        <v>1051</v>
      </c>
      <c r="H29" t="str">
        <v>PL-2014-007751</v>
      </c>
      <c r="I29">
        <v>41996</v>
      </c>
      <c r="J29" t="str">
        <v>nieokreślony</v>
      </c>
      <c r="K29">
        <v>90</v>
      </c>
    </row>
    <row r="30" spans="1:11" x14ac:dyDescent="0.3">
      <c r="A30">
        <v>1156</v>
      </c>
      <c r="B30" t="s">
        <v>26</v>
      </c>
      <c r="C30" s="1">
        <v>41546</v>
      </c>
      <c r="D30" t="s">
        <v>12</v>
      </c>
      <c r="E30">
        <v>37</v>
      </c>
      <c r="G30">
        <v>1087</v>
      </c>
      <c r="H30" t="str">
        <v>PL-2012-008001</v>
      </c>
      <c r="I30">
        <v>41232</v>
      </c>
      <c r="J30" t="str">
        <v>wysoki</v>
      </c>
      <c r="K30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D727B-2868-4C3A-8985-F4A9E5CD9441}">
  <dimension ref="A1:G31"/>
  <sheetViews>
    <sheetView workbookViewId="0">
      <selection activeCell="J11" sqref="J11"/>
    </sheetView>
  </sheetViews>
  <sheetFormatPr defaultRowHeight="14.4" x14ac:dyDescent="0.3"/>
  <cols>
    <col min="1" max="1" width="20.6640625" customWidth="1"/>
    <col min="2" max="2" width="20.77734375" customWidth="1"/>
    <col min="3" max="3" width="15.21875" bestFit="1" customWidth="1"/>
    <col min="4" max="4" width="18.5546875" bestFit="1" customWidth="1"/>
    <col min="5" max="5" width="18.77734375" bestFit="1" customWidth="1"/>
    <col min="6" max="6" width="10.33203125" bestFit="1" customWidth="1"/>
    <col min="7" max="7" width="16.6640625" bestFit="1" customWidth="1"/>
  </cols>
  <sheetData>
    <row r="1" spans="1:7" x14ac:dyDescent="0.3">
      <c r="A1" t="s">
        <v>36</v>
      </c>
    </row>
    <row r="8" spans="1:7" x14ac:dyDescent="0.3">
      <c r="A8" t="s">
        <v>1</v>
      </c>
      <c r="B8" t="s">
        <v>2</v>
      </c>
      <c r="C8" t="s">
        <v>30</v>
      </c>
    </row>
    <row r="9" spans="1:7" x14ac:dyDescent="0.3">
      <c r="A9" t="s">
        <v>5</v>
      </c>
      <c r="B9" s="1">
        <v>41058</v>
      </c>
      <c r="C9" t="s">
        <v>31</v>
      </c>
      <c r="E9" t="str" cm="1">
        <f t="array" ref="E9:G31">_xlfn.SORTBY(Tabela5[],Tabela5[Region],1,Tabela5[Data zamówienia],-1)</f>
        <v>PL-2014-007751</v>
      </c>
      <c r="F9" s="1">
        <v>41996</v>
      </c>
      <c r="G9" t="str">
        <v>centralny</v>
      </c>
    </row>
    <row r="10" spans="1:7" x14ac:dyDescent="0.3">
      <c r="A10" t="s">
        <v>7</v>
      </c>
      <c r="B10" s="1">
        <v>40671</v>
      </c>
      <c r="C10" t="s">
        <v>32</v>
      </c>
      <c r="E10" t="str">
        <v>PL-2014-008353</v>
      </c>
      <c r="F10" s="1">
        <v>41774</v>
      </c>
      <c r="G10" t="str">
        <v>centralny</v>
      </c>
    </row>
    <row r="11" spans="1:7" x14ac:dyDescent="0.3">
      <c r="A11" t="s">
        <v>9</v>
      </c>
      <c r="B11" s="1">
        <v>41190</v>
      </c>
      <c r="C11" t="s">
        <v>33</v>
      </c>
      <c r="E11" t="str">
        <v>PL-2012-008131</v>
      </c>
      <c r="F11" s="1">
        <v>41032</v>
      </c>
      <c r="G11" t="str">
        <v>centralny</v>
      </c>
    </row>
    <row r="12" spans="1:7" x14ac:dyDescent="0.3">
      <c r="A12" t="s">
        <v>11</v>
      </c>
      <c r="B12" s="1">
        <v>40844</v>
      </c>
      <c r="C12" t="s">
        <v>34</v>
      </c>
      <c r="E12" t="str">
        <v>PL-2012-000738</v>
      </c>
      <c r="F12" s="1">
        <v>40969</v>
      </c>
      <c r="G12" t="str">
        <v>centralny</v>
      </c>
    </row>
    <row r="13" spans="1:7" x14ac:dyDescent="0.3">
      <c r="A13" t="s">
        <v>11</v>
      </c>
      <c r="B13" s="1">
        <v>40844</v>
      </c>
      <c r="C13" t="s">
        <v>34</v>
      </c>
      <c r="E13" t="str">
        <v>PL-2012-000738</v>
      </c>
      <c r="F13" s="1">
        <v>40969</v>
      </c>
      <c r="G13" t="str">
        <v>centralny</v>
      </c>
    </row>
    <row r="14" spans="1:7" x14ac:dyDescent="0.3">
      <c r="A14" t="s">
        <v>11</v>
      </c>
      <c r="B14" s="1">
        <v>40844</v>
      </c>
      <c r="C14" t="s">
        <v>34</v>
      </c>
      <c r="E14" t="str">
        <v>PL-2011-008353</v>
      </c>
      <c r="F14" s="1">
        <v>40678</v>
      </c>
      <c r="G14" t="str">
        <v>centralny</v>
      </c>
    </row>
    <row r="15" spans="1:7" x14ac:dyDescent="0.3">
      <c r="A15" t="s">
        <v>13</v>
      </c>
      <c r="B15" s="1">
        <v>41996</v>
      </c>
      <c r="C15" t="s">
        <v>32</v>
      </c>
      <c r="E15" t="str">
        <v>PL-2011-007364</v>
      </c>
      <c r="F15" s="1">
        <v>40671</v>
      </c>
      <c r="G15" t="str">
        <v>centralny</v>
      </c>
    </row>
    <row r="16" spans="1:7" x14ac:dyDescent="0.3">
      <c r="A16" t="s">
        <v>14</v>
      </c>
      <c r="B16" s="1">
        <v>40868</v>
      </c>
      <c r="C16" t="s">
        <v>35</v>
      </c>
      <c r="E16" t="str">
        <v>PL-2014-008257</v>
      </c>
      <c r="F16" s="1">
        <v>41720</v>
      </c>
      <c r="G16" t="str">
        <v>południowy</v>
      </c>
    </row>
    <row r="17" spans="1:7" x14ac:dyDescent="0.3">
      <c r="A17" t="s">
        <v>15</v>
      </c>
      <c r="B17" s="1">
        <v>40546</v>
      </c>
      <c r="C17" t="s">
        <v>33</v>
      </c>
      <c r="E17" t="str">
        <v>PL-2014-008257</v>
      </c>
      <c r="F17" s="1">
        <v>41720</v>
      </c>
      <c r="G17" t="str">
        <v>południowy</v>
      </c>
    </row>
    <row r="18" spans="1:7" x14ac:dyDescent="0.3">
      <c r="A18" t="s">
        <v>16</v>
      </c>
      <c r="B18" s="1">
        <v>41171</v>
      </c>
      <c r="C18" t="s">
        <v>34</v>
      </c>
      <c r="E18" t="str">
        <v>PL-2012-008000</v>
      </c>
      <c r="F18" s="1">
        <v>41171</v>
      </c>
      <c r="G18" t="str">
        <v>południowy</v>
      </c>
    </row>
    <row r="19" spans="1:7" x14ac:dyDescent="0.3">
      <c r="A19" t="s">
        <v>16</v>
      </c>
      <c r="B19" s="1">
        <v>41171</v>
      </c>
      <c r="C19" t="s">
        <v>34</v>
      </c>
      <c r="E19" t="str">
        <v>PL-2012-008000</v>
      </c>
      <c r="F19" s="1">
        <v>41171</v>
      </c>
      <c r="G19" t="str">
        <v>południowy</v>
      </c>
    </row>
    <row r="20" spans="1:7" x14ac:dyDescent="0.3">
      <c r="A20" t="s">
        <v>17</v>
      </c>
      <c r="B20" s="1">
        <v>41232</v>
      </c>
      <c r="C20" t="s">
        <v>33</v>
      </c>
      <c r="E20" t="str">
        <v>PL-2011-007623</v>
      </c>
      <c r="F20" s="1">
        <v>40844</v>
      </c>
      <c r="G20" t="str">
        <v>południowy</v>
      </c>
    </row>
    <row r="21" spans="1:7" x14ac:dyDescent="0.3">
      <c r="A21" t="s">
        <v>17</v>
      </c>
      <c r="B21" s="1">
        <v>41232</v>
      </c>
      <c r="C21" t="s">
        <v>33</v>
      </c>
      <c r="E21" t="str">
        <v>PL-2011-007623</v>
      </c>
      <c r="F21" s="1">
        <v>40844</v>
      </c>
      <c r="G21" t="str">
        <v>południowy</v>
      </c>
    </row>
    <row r="22" spans="1:7" x14ac:dyDescent="0.3">
      <c r="A22" t="s">
        <v>18</v>
      </c>
      <c r="B22" s="1">
        <v>41032</v>
      </c>
      <c r="C22" t="s">
        <v>32</v>
      </c>
      <c r="E22" t="str">
        <v>PL-2011-007623</v>
      </c>
      <c r="F22" s="1">
        <v>40844</v>
      </c>
      <c r="G22" t="str">
        <v>południowy</v>
      </c>
    </row>
    <row r="23" spans="1:7" x14ac:dyDescent="0.3">
      <c r="A23" t="s">
        <v>19</v>
      </c>
      <c r="B23" s="1">
        <v>40831</v>
      </c>
      <c r="C23" t="s">
        <v>34</v>
      </c>
      <c r="E23" t="str">
        <v>PL-2011-008165</v>
      </c>
      <c r="F23" s="1">
        <v>40831</v>
      </c>
      <c r="G23" t="str">
        <v>południowy</v>
      </c>
    </row>
    <row r="24" spans="1:7" x14ac:dyDescent="0.3">
      <c r="A24" t="s">
        <v>20</v>
      </c>
      <c r="B24" s="1">
        <v>40969</v>
      </c>
      <c r="C24" t="s">
        <v>32</v>
      </c>
      <c r="E24" t="str">
        <v>PL-2011-008257</v>
      </c>
      <c r="F24" s="1">
        <v>40624</v>
      </c>
      <c r="G24" t="str">
        <v>południowy</v>
      </c>
    </row>
    <row r="25" spans="1:7" x14ac:dyDescent="0.3">
      <c r="A25" t="s">
        <v>21</v>
      </c>
      <c r="B25" s="1">
        <v>41720</v>
      </c>
      <c r="C25" t="s">
        <v>34</v>
      </c>
      <c r="E25" t="str">
        <v>PL-2012-007335</v>
      </c>
      <c r="F25" s="1">
        <v>41058</v>
      </c>
      <c r="G25" t="str">
        <v>północno-zachodni</v>
      </c>
    </row>
    <row r="26" spans="1:7" x14ac:dyDescent="0.3">
      <c r="A26" t="s">
        <v>22</v>
      </c>
      <c r="B26" s="1">
        <v>40624</v>
      </c>
      <c r="C26" t="s">
        <v>34</v>
      </c>
      <c r="E26" t="str">
        <v>PL-2013-008419</v>
      </c>
      <c r="F26" s="1">
        <v>41546</v>
      </c>
      <c r="G26" t="str">
        <v>północny</v>
      </c>
    </row>
    <row r="27" spans="1:7" x14ac:dyDescent="0.3">
      <c r="A27" t="s">
        <v>21</v>
      </c>
      <c r="B27" s="1">
        <v>41720</v>
      </c>
      <c r="C27" t="s">
        <v>34</v>
      </c>
      <c r="E27" t="str">
        <v>PL-2012-008001</v>
      </c>
      <c r="F27" s="1">
        <v>41232</v>
      </c>
      <c r="G27" t="str">
        <v>północny</v>
      </c>
    </row>
    <row r="28" spans="1:7" x14ac:dyDescent="0.3">
      <c r="A28" t="s">
        <v>20</v>
      </c>
      <c r="B28" s="1">
        <v>40969</v>
      </c>
      <c r="C28" t="s">
        <v>32</v>
      </c>
      <c r="E28" t="str">
        <v>PL-2012-008001</v>
      </c>
      <c r="F28" s="1">
        <v>41232</v>
      </c>
      <c r="G28" t="str">
        <v>północny</v>
      </c>
    </row>
    <row r="29" spans="1:7" x14ac:dyDescent="0.3">
      <c r="A29" t="s">
        <v>23</v>
      </c>
      <c r="B29" s="1">
        <v>41774</v>
      </c>
      <c r="C29" t="s">
        <v>32</v>
      </c>
      <c r="E29" t="str">
        <v>PL-2012-007619</v>
      </c>
      <c r="F29" s="1">
        <v>41190</v>
      </c>
      <c r="G29" t="str">
        <v>północny</v>
      </c>
    </row>
    <row r="30" spans="1:7" x14ac:dyDescent="0.3">
      <c r="A30" t="s">
        <v>25</v>
      </c>
      <c r="B30" s="1">
        <v>40678</v>
      </c>
      <c r="C30" t="s">
        <v>32</v>
      </c>
      <c r="E30" t="str">
        <v>PL-2011-007909</v>
      </c>
      <c r="F30" s="1">
        <v>40546</v>
      </c>
      <c r="G30" t="str">
        <v>północny</v>
      </c>
    </row>
    <row r="31" spans="1:7" x14ac:dyDescent="0.3">
      <c r="A31" t="s">
        <v>26</v>
      </c>
      <c r="B31" s="1">
        <v>41546</v>
      </c>
      <c r="C31" t="s">
        <v>33</v>
      </c>
      <c r="E31" t="str">
        <v>PL-2011-000646</v>
      </c>
      <c r="F31" s="1">
        <v>40868</v>
      </c>
      <c r="G31" t="str">
        <v>wschodni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F7563-62B5-48F2-973A-54179ACDE397}">
  <dimension ref="A1:C30"/>
  <sheetViews>
    <sheetView topLeftCell="A2" workbookViewId="0">
      <selection activeCell="C8" sqref="C8"/>
    </sheetView>
  </sheetViews>
  <sheetFormatPr defaultRowHeight="14.4" x14ac:dyDescent="0.3"/>
  <cols>
    <col min="1" max="1" width="17.33203125" customWidth="1"/>
    <col min="2" max="2" width="15.33203125" customWidth="1"/>
    <col min="3" max="3" width="17.21875" customWidth="1"/>
    <col min="4" max="4" width="20.6640625" customWidth="1"/>
    <col min="5" max="5" width="20.77734375" customWidth="1"/>
  </cols>
  <sheetData>
    <row r="1" spans="1:3" x14ac:dyDescent="0.3">
      <c r="A1" t="s">
        <v>43</v>
      </c>
    </row>
    <row r="2" spans="1:3" x14ac:dyDescent="0.3">
      <c r="A2" t="s">
        <v>42</v>
      </c>
    </row>
    <row r="7" spans="1:3" x14ac:dyDescent="0.3">
      <c r="A7" t="s">
        <v>1</v>
      </c>
      <c r="C7" t="str" cm="1">
        <f t="array" ref="C7:C23">_xlfn.UNIQUE(A8:A30)</f>
        <v>PL-2012-007335</v>
      </c>
    </row>
    <row r="8" spans="1:3" x14ac:dyDescent="0.3">
      <c r="A8" t="s">
        <v>5</v>
      </c>
      <c r="C8" t="str">
        <v>PL-2011-007364</v>
      </c>
    </row>
    <row r="9" spans="1:3" x14ac:dyDescent="0.3">
      <c r="A9" t="s">
        <v>7</v>
      </c>
      <c r="C9" t="str">
        <v>PL-2012-007619</v>
      </c>
    </row>
    <row r="10" spans="1:3" x14ac:dyDescent="0.3">
      <c r="A10" t="s">
        <v>9</v>
      </c>
      <c r="C10" t="str">
        <v>PL-2011-007623</v>
      </c>
    </row>
    <row r="11" spans="1:3" x14ac:dyDescent="0.3">
      <c r="A11" t="s">
        <v>11</v>
      </c>
      <c r="C11" t="str">
        <v>PL-2014-007751</v>
      </c>
    </row>
    <row r="12" spans="1:3" x14ac:dyDescent="0.3">
      <c r="A12" t="s">
        <v>11</v>
      </c>
      <c r="C12" t="str">
        <v>PL-2011-000646</v>
      </c>
    </row>
    <row r="13" spans="1:3" x14ac:dyDescent="0.3">
      <c r="A13" t="s">
        <v>11</v>
      </c>
      <c r="C13" t="str">
        <v>PL-2011-007909</v>
      </c>
    </row>
    <row r="14" spans="1:3" x14ac:dyDescent="0.3">
      <c r="A14" t="s">
        <v>13</v>
      </c>
      <c r="C14" t="str">
        <v>PL-2012-008000</v>
      </c>
    </row>
    <row r="15" spans="1:3" x14ac:dyDescent="0.3">
      <c r="A15" t="s">
        <v>14</v>
      </c>
      <c r="C15" t="str">
        <v>PL-2012-008001</v>
      </c>
    </row>
    <row r="16" spans="1:3" x14ac:dyDescent="0.3">
      <c r="A16" t="s">
        <v>15</v>
      </c>
      <c r="C16" t="str">
        <v>PL-2012-008131</v>
      </c>
    </row>
    <row r="17" spans="1:3" x14ac:dyDescent="0.3">
      <c r="A17" t="s">
        <v>16</v>
      </c>
      <c r="C17" t="str">
        <v>PL-2011-008165</v>
      </c>
    </row>
    <row r="18" spans="1:3" x14ac:dyDescent="0.3">
      <c r="A18" t="s">
        <v>16</v>
      </c>
      <c r="C18" t="str">
        <v>PL-2012-000738</v>
      </c>
    </row>
    <row r="19" spans="1:3" x14ac:dyDescent="0.3">
      <c r="A19" t="s">
        <v>17</v>
      </c>
      <c r="C19" t="str">
        <v>PL-2014-008257</v>
      </c>
    </row>
    <row r="20" spans="1:3" x14ac:dyDescent="0.3">
      <c r="A20" t="s">
        <v>17</v>
      </c>
      <c r="C20" t="str">
        <v>PL-2011-008257</v>
      </c>
    </row>
    <row r="21" spans="1:3" x14ac:dyDescent="0.3">
      <c r="A21" t="s">
        <v>18</v>
      </c>
      <c r="C21" t="str">
        <v>PL-2014-008353</v>
      </c>
    </row>
    <row r="22" spans="1:3" x14ac:dyDescent="0.3">
      <c r="A22" t="s">
        <v>19</v>
      </c>
      <c r="C22" t="str">
        <v>PL-2011-008353</v>
      </c>
    </row>
    <row r="23" spans="1:3" x14ac:dyDescent="0.3">
      <c r="A23" t="s">
        <v>20</v>
      </c>
      <c r="C23" t="str">
        <v>PL-2013-008419</v>
      </c>
    </row>
    <row r="24" spans="1:3" x14ac:dyDescent="0.3">
      <c r="A24" t="s">
        <v>21</v>
      </c>
    </row>
    <row r="25" spans="1:3" x14ac:dyDescent="0.3">
      <c r="A25" t="s">
        <v>22</v>
      </c>
    </row>
    <row r="26" spans="1:3" x14ac:dyDescent="0.3">
      <c r="A26" t="s">
        <v>21</v>
      </c>
    </row>
    <row r="27" spans="1:3" x14ac:dyDescent="0.3">
      <c r="A27" t="s">
        <v>20</v>
      </c>
    </row>
    <row r="28" spans="1:3" x14ac:dyDescent="0.3">
      <c r="A28" t="s">
        <v>23</v>
      </c>
    </row>
    <row r="29" spans="1:3" x14ac:dyDescent="0.3">
      <c r="A29" t="s">
        <v>25</v>
      </c>
    </row>
    <row r="30" spans="1:3" x14ac:dyDescent="0.3">
      <c r="A30" t="s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A3BD7-17DA-4A8E-9E04-D0920E112F7E}">
  <dimension ref="A1:E14"/>
  <sheetViews>
    <sheetView workbookViewId="0">
      <selection activeCell="D8" sqref="D8"/>
    </sheetView>
  </sheetViews>
  <sheetFormatPr defaultRowHeight="14.4" x14ac:dyDescent="0.3"/>
  <cols>
    <col min="1" max="1" width="17.33203125" customWidth="1"/>
    <col min="2" max="2" width="15.33203125" customWidth="1"/>
    <col min="3" max="3" width="17.21875" customWidth="1"/>
    <col min="4" max="4" width="20.6640625" customWidth="1"/>
    <col min="5" max="5" width="20.77734375" customWidth="1"/>
  </cols>
  <sheetData>
    <row r="1" spans="1:5" x14ac:dyDescent="0.3">
      <c r="A1" t="s">
        <v>47</v>
      </c>
    </row>
    <row r="2" spans="1:5" x14ac:dyDescent="0.3">
      <c r="A2" t="s">
        <v>42</v>
      </c>
    </row>
    <row r="7" spans="1:5" x14ac:dyDescent="0.3">
      <c r="A7" t="s">
        <v>1</v>
      </c>
      <c r="B7" t="s">
        <v>44</v>
      </c>
      <c r="D7" t="str" cm="1">
        <f t="array" ref="D7:E13">_xlfn.UNIQUE(A7:B14)</f>
        <v>Nr zamówienia</v>
      </c>
      <c r="E7" t="str">
        <v>Sprzedawca</v>
      </c>
    </row>
    <row r="8" spans="1:5" x14ac:dyDescent="0.3">
      <c r="A8" t="s">
        <v>5</v>
      </c>
      <c r="B8" t="s">
        <v>45</v>
      </c>
      <c r="D8" t="str">
        <v>PL-2012-007335</v>
      </c>
      <c r="E8" t="str">
        <v>Jan</v>
      </c>
    </row>
    <row r="9" spans="1:5" x14ac:dyDescent="0.3">
      <c r="A9" t="s">
        <v>7</v>
      </c>
      <c r="B9" t="s">
        <v>46</v>
      </c>
      <c r="D9" t="str">
        <v>PL-2011-007364</v>
      </c>
      <c r="E9" t="str">
        <v>Marek</v>
      </c>
    </row>
    <row r="10" spans="1:5" x14ac:dyDescent="0.3">
      <c r="A10" t="s">
        <v>9</v>
      </c>
      <c r="B10" t="s">
        <v>45</v>
      </c>
      <c r="D10" t="str">
        <v>PL-2012-007619</v>
      </c>
      <c r="E10" t="str">
        <v>Jan</v>
      </c>
    </row>
    <row r="11" spans="1:5" x14ac:dyDescent="0.3">
      <c r="A11" t="s">
        <v>11</v>
      </c>
      <c r="B11" t="s">
        <v>46</v>
      </c>
      <c r="D11" t="str">
        <v>PL-2011-007623</v>
      </c>
      <c r="E11" t="str">
        <v>Marek</v>
      </c>
    </row>
    <row r="12" spans="1:5" x14ac:dyDescent="0.3">
      <c r="A12" t="s">
        <v>11</v>
      </c>
      <c r="B12" t="s">
        <v>45</v>
      </c>
      <c r="D12" t="str">
        <v>PL-2011-007623</v>
      </c>
      <c r="E12" t="str">
        <v>Jan</v>
      </c>
    </row>
    <row r="13" spans="1:5" x14ac:dyDescent="0.3">
      <c r="A13" t="s">
        <v>11</v>
      </c>
      <c r="B13" t="s">
        <v>46</v>
      </c>
      <c r="D13" t="str">
        <v>PL-2014-007751</v>
      </c>
      <c r="E13" t="str">
        <v>Jan</v>
      </c>
    </row>
    <row r="14" spans="1:5" x14ac:dyDescent="0.3">
      <c r="A14" t="s">
        <v>13</v>
      </c>
      <c r="B14" t="s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FF16D-FB66-4009-B45C-F12290E9A7D9}">
  <dimension ref="A1:C30"/>
  <sheetViews>
    <sheetView topLeftCell="A2" workbookViewId="0">
      <selection activeCell="C9" sqref="C9"/>
    </sheetView>
  </sheetViews>
  <sheetFormatPr defaultRowHeight="14.4" x14ac:dyDescent="0.3"/>
  <cols>
    <col min="1" max="1" width="17.33203125" customWidth="1"/>
    <col min="2" max="2" width="15.33203125" customWidth="1"/>
    <col min="3" max="3" width="17.21875" customWidth="1"/>
    <col min="4" max="4" width="20.6640625" customWidth="1"/>
    <col min="5" max="5" width="20.77734375" customWidth="1"/>
  </cols>
  <sheetData>
    <row r="1" spans="1:3" x14ac:dyDescent="0.3">
      <c r="A1" t="s">
        <v>48</v>
      </c>
    </row>
    <row r="2" spans="1:3" x14ac:dyDescent="0.3">
      <c r="A2" t="s">
        <v>42</v>
      </c>
    </row>
    <row r="7" spans="1:3" x14ac:dyDescent="0.3">
      <c r="A7" t="s">
        <v>1</v>
      </c>
    </row>
    <row r="8" spans="1:3" x14ac:dyDescent="0.3">
      <c r="A8" t="s">
        <v>5</v>
      </c>
      <c r="C8" t="str" cm="1">
        <f t="array" ref="C8:C19">_xlfn.UNIQUE(A8:A30,,TRUE)</f>
        <v>PL-2012-007335</v>
      </c>
    </row>
    <row r="9" spans="1:3" x14ac:dyDescent="0.3">
      <c r="A9" t="s">
        <v>7</v>
      </c>
      <c r="C9" t="str">
        <v>PL-2011-007364</v>
      </c>
    </row>
    <row r="10" spans="1:3" x14ac:dyDescent="0.3">
      <c r="A10" t="s">
        <v>9</v>
      </c>
      <c r="C10" t="str">
        <v>PL-2012-007619</v>
      </c>
    </row>
    <row r="11" spans="1:3" x14ac:dyDescent="0.3">
      <c r="A11" t="s">
        <v>11</v>
      </c>
      <c r="C11" t="str">
        <v>PL-2014-007751</v>
      </c>
    </row>
    <row r="12" spans="1:3" x14ac:dyDescent="0.3">
      <c r="A12" t="s">
        <v>11</v>
      </c>
      <c r="C12" t="str">
        <v>PL-2011-000646</v>
      </c>
    </row>
    <row r="13" spans="1:3" x14ac:dyDescent="0.3">
      <c r="A13" t="s">
        <v>11</v>
      </c>
      <c r="C13" t="str">
        <v>PL-2011-007909</v>
      </c>
    </row>
    <row r="14" spans="1:3" x14ac:dyDescent="0.3">
      <c r="A14" t="s">
        <v>13</v>
      </c>
      <c r="C14" t="str">
        <v>PL-2012-008131</v>
      </c>
    </row>
    <row r="15" spans="1:3" x14ac:dyDescent="0.3">
      <c r="A15" t="s">
        <v>14</v>
      </c>
      <c r="C15" t="str">
        <v>PL-2011-008165</v>
      </c>
    </row>
    <row r="16" spans="1:3" x14ac:dyDescent="0.3">
      <c r="A16" t="s">
        <v>15</v>
      </c>
      <c r="C16" t="str">
        <v>PL-2011-008257</v>
      </c>
    </row>
    <row r="17" spans="1:3" x14ac:dyDescent="0.3">
      <c r="A17" t="s">
        <v>16</v>
      </c>
      <c r="C17" t="str">
        <v>PL-2014-008353</v>
      </c>
    </row>
    <row r="18" spans="1:3" x14ac:dyDescent="0.3">
      <c r="A18" t="s">
        <v>16</v>
      </c>
      <c r="C18" t="str">
        <v>PL-2011-008353</v>
      </c>
    </row>
    <row r="19" spans="1:3" x14ac:dyDescent="0.3">
      <c r="A19" t="s">
        <v>17</v>
      </c>
      <c r="C19" t="str">
        <v>PL-2013-008419</v>
      </c>
    </row>
    <row r="20" spans="1:3" x14ac:dyDescent="0.3">
      <c r="A20" t="s">
        <v>17</v>
      </c>
    </row>
    <row r="21" spans="1:3" x14ac:dyDescent="0.3">
      <c r="A21" t="s">
        <v>18</v>
      </c>
    </row>
    <row r="22" spans="1:3" x14ac:dyDescent="0.3">
      <c r="A22" t="s">
        <v>19</v>
      </c>
    </row>
    <row r="23" spans="1:3" x14ac:dyDescent="0.3">
      <c r="A23" t="s">
        <v>20</v>
      </c>
    </row>
    <row r="24" spans="1:3" x14ac:dyDescent="0.3">
      <c r="A24" t="s">
        <v>21</v>
      </c>
    </row>
    <row r="25" spans="1:3" x14ac:dyDescent="0.3">
      <c r="A25" t="s">
        <v>22</v>
      </c>
    </row>
    <row r="26" spans="1:3" x14ac:dyDescent="0.3">
      <c r="A26" t="s">
        <v>21</v>
      </c>
    </row>
    <row r="27" spans="1:3" x14ac:dyDescent="0.3">
      <c r="A27" t="s">
        <v>20</v>
      </c>
    </row>
    <row r="28" spans="1:3" x14ac:dyDescent="0.3">
      <c r="A28" t="s">
        <v>23</v>
      </c>
    </row>
    <row r="29" spans="1:3" x14ac:dyDescent="0.3">
      <c r="A29" t="s">
        <v>25</v>
      </c>
    </row>
    <row r="30" spans="1:3" x14ac:dyDescent="0.3">
      <c r="A30" t="s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53606-1A90-43F3-A621-A5D83CAB5319}">
  <dimension ref="A1:I31"/>
  <sheetViews>
    <sheetView tabSelected="1" workbookViewId="0">
      <selection activeCell="H9" sqref="H9"/>
    </sheetView>
  </sheetViews>
  <sheetFormatPr defaultRowHeight="14.4" x14ac:dyDescent="0.3"/>
  <cols>
    <col min="1" max="1" width="11.44140625" customWidth="1"/>
    <col min="2" max="2" width="15.33203125" customWidth="1"/>
    <col min="3" max="3" width="17.21875" customWidth="1"/>
    <col min="4" max="4" width="20.6640625" customWidth="1"/>
    <col min="5" max="5" width="20.77734375" customWidth="1"/>
    <col min="8" max="8" width="14.33203125" bestFit="1" customWidth="1"/>
    <col min="10" max="10" width="11.44140625" customWidth="1"/>
    <col min="11" max="11" width="15.33203125" customWidth="1"/>
    <col min="12" max="12" width="17.21875" customWidth="1"/>
    <col min="13" max="13" width="20.6640625" customWidth="1"/>
    <col min="14" max="14" width="20.77734375" customWidth="1"/>
    <col min="15" max="15" width="9.109375" bestFit="1" customWidth="1"/>
  </cols>
  <sheetData>
    <row r="1" spans="1:9" x14ac:dyDescent="0.3">
      <c r="A1" t="s">
        <v>50</v>
      </c>
    </row>
    <row r="2" spans="1:9" x14ac:dyDescent="0.3">
      <c r="A2" t="s">
        <v>51</v>
      </c>
    </row>
    <row r="3" spans="1:9" x14ac:dyDescent="0.3">
      <c r="A3" t="s">
        <v>52</v>
      </c>
    </row>
    <row r="4" spans="1:9" x14ac:dyDescent="0.3">
      <c r="A4" t="s">
        <v>49</v>
      </c>
    </row>
    <row r="8" spans="1:9" x14ac:dyDescent="0.3">
      <c r="A8" t="s">
        <v>0</v>
      </c>
      <c r="B8" t="s">
        <v>1</v>
      </c>
      <c r="C8" t="s">
        <v>2</v>
      </c>
      <c r="D8" t="s">
        <v>3</v>
      </c>
      <c r="E8" t="s">
        <v>4</v>
      </c>
      <c r="G8" t="s">
        <v>53</v>
      </c>
      <c r="H8" t="e" cm="1" vm="1">
        <f t="array" aca="1" ref="H8" ca="1">_xlfn.UNIQUE(Tabela8[Nr zamówienia])</f>
        <v>#VALUE!</v>
      </c>
    </row>
    <row r="9" spans="1:9" x14ac:dyDescent="0.3">
      <c r="A9">
        <v>1006</v>
      </c>
      <c r="B9" t="s">
        <v>5</v>
      </c>
      <c r="C9" s="1">
        <v>41058</v>
      </c>
      <c r="D9" t="s">
        <v>6</v>
      </c>
      <c r="E9">
        <v>62</v>
      </c>
      <c r="G9" t="str" cm="1">
        <f t="array" ref="G9:G31">RIGHT(Tabela8[Nr zamówienia],6)</f>
        <v>007335</v>
      </c>
      <c r="H9" t="str" cm="1">
        <f t="array" ref="H9:H25">_xlfn.UNIQUE(Tabela8[Nr zamówienia])</f>
        <v>PL-2012-007335</v>
      </c>
      <c r="I9" t="str" cm="1">
        <f t="array" ref="I9:I25">RIGHT(_xlfn.ANCHORARRAY(H9),6)</f>
        <v>007335</v>
      </c>
    </row>
    <row r="10" spans="1:9" x14ac:dyDescent="0.3">
      <c r="A10">
        <v>1008</v>
      </c>
      <c r="B10" t="s">
        <v>7</v>
      </c>
      <c r="C10" s="1">
        <v>40671</v>
      </c>
      <c r="D10" t="s">
        <v>8</v>
      </c>
      <c r="E10">
        <v>22</v>
      </c>
      <c r="G10" t="str">
        <v>007364</v>
      </c>
      <c r="H10" t="str">
        <v>PL-2011-007364</v>
      </c>
      <c r="I10" t="str">
        <v>007364</v>
      </c>
    </row>
    <row r="11" spans="1:9" x14ac:dyDescent="0.3">
      <c r="A11">
        <v>1040</v>
      </c>
      <c r="B11" t="s">
        <v>9</v>
      </c>
      <c r="C11" s="1">
        <v>41190</v>
      </c>
      <c r="D11" t="s">
        <v>10</v>
      </c>
      <c r="E11">
        <v>14</v>
      </c>
      <c r="G11" t="str">
        <v>007619</v>
      </c>
      <c r="H11" t="str">
        <v>PL-2012-007619</v>
      </c>
      <c r="I11" t="str">
        <v>007619</v>
      </c>
    </row>
    <row r="12" spans="1:9" x14ac:dyDescent="0.3">
      <c r="A12">
        <v>1041</v>
      </c>
      <c r="B12" t="s">
        <v>11</v>
      </c>
      <c r="C12" s="1">
        <v>40844</v>
      </c>
      <c r="D12" t="s">
        <v>12</v>
      </c>
      <c r="E12">
        <v>32</v>
      </c>
      <c r="G12" t="str">
        <v>007623</v>
      </c>
      <c r="H12" t="str">
        <v>PL-2011-007623</v>
      </c>
      <c r="I12" t="str">
        <v>007623</v>
      </c>
    </row>
    <row r="13" spans="1:9" x14ac:dyDescent="0.3">
      <c r="A13">
        <v>1042</v>
      </c>
      <c r="B13" t="s">
        <v>11</v>
      </c>
      <c r="C13" s="1">
        <v>40844</v>
      </c>
      <c r="D13" t="s">
        <v>12</v>
      </c>
      <c r="E13">
        <v>67</v>
      </c>
      <c r="G13" t="str">
        <v>007623</v>
      </c>
      <c r="H13" t="str">
        <v>PL-2014-007751</v>
      </c>
      <c r="I13" t="str">
        <v>007751</v>
      </c>
    </row>
    <row r="14" spans="1:9" x14ac:dyDescent="0.3">
      <c r="A14">
        <v>1043</v>
      </c>
      <c r="B14" t="s">
        <v>11</v>
      </c>
      <c r="C14" s="1">
        <v>40844</v>
      </c>
      <c r="D14" t="s">
        <v>12</v>
      </c>
      <c r="E14">
        <v>58</v>
      </c>
      <c r="G14" t="str">
        <v>007623</v>
      </c>
      <c r="H14" t="str">
        <v>PL-2011-000646</v>
      </c>
      <c r="I14" t="str">
        <v>000646</v>
      </c>
    </row>
    <row r="15" spans="1:9" x14ac:dyDescent="0.3">
      <c r="A15">
        <v>1051</v>
      </c>
      <c r="B15" t="s">
        <v>13</v>
      </c>
      <c r="C15" s="1">
        <v>41996</v>
      </c>
      <c r="D15" t="s">
        <v>10</v>
      </c>
      <c r="E15">
        <v>90</v>
      </c>
      <c r="G15" t="str">
        <v>007751</v>
      </c>
      <c r="H15" t="str">
        <v>PL-2011-007909</v>
      </c>
      <c r="I15" t="str">
        <v>007909</v>
      </c>
    </row>
    <row r="16" spans="1:9" x14ac:dyDescent="0.3">
      <c r="A16">
        <v>106</v>
      </c>
      <c r="B16" t="s">
        <v>14</v>
      </c>
      <c r="C16" s="1">
        <v>40868</v>
      </c>
      <c r="D16" t="s">
        <v>8</v>
      </c>
      <c r="E16">
        <v>61</v>
      </c>
      <c r="G16" t="str">
        <v>000646</v>
      </c>
      <c r="H16" t="str">
        <v>PL-2012-008000</v>
      </c>
      <c r="I16" t="str">
        <v>008000</v>
      </c>
    </row>
    <row r="17" spans="1:9" x14ac:dyDescent="0.3">
      <c r="A17">
        <v>1074</v>
      </c>
      <c r="B17" t="s">
        <v>15</v>
      </c>
      <c r="C17" s="1">
        <v>40546</v>
      </c>
      <c r="D17" t="s">
        <v>8</v>
      </c>
      <c r="E17">
        <v>29</v>
      </c>
      <c r="G17" t="str">
        <v>007909</v>
      </c>
      <c r="H17" t="str">
        <v>PL-2012-008001</v>
      </c>
      <c r="I17" t="str">
        <v>008001</v>
      </c>
    </row>
    <row r="18" spans="1:9" x14ac:dyDescent="0.3">
      <c r="A18">
        <v>1084</v>
      </c>
      <c r="B18" t="s">
        <v>16</v>
      </c>
      <c r="C18" s="1">
        <v>41171</v>
      </c>
      <c r="D18" t="s">
        <v>6</v>
      </c>
      <c r="E18">
        <v>18</v>
      </c>
      <c r="G18" t="str">
        <v>008000</v>
      </c>
      <c r="H18" t="str">
        <v>PL-2012-008131</v>
      </c>
      <c r="I18" t="str">
        <v>008131</v>
      </c>
    </row>
    <row r="19" spans="1:9" x14ac:dyDescent="0.3">
      <c r="A19">
        <v>1085</v>
      </c>
      <c r="B19" t="s">
        <v>16</v>
      </c>
      <c r="C19" s="1">
        <v>41171</v>
      </c>
      <c r="D19" t="s">
        <v>6</v>
      </c>
      <c r="E19">
        <v>2</v>
      </c>
      <c r="G19" t="str">
        <v>008000</v>
      </c>
      <c r="H19" t="str">
        <v>PL-2011-008165</v>
      </c>
      <c r="I19" t="str">
        <v>008165</v>
      </c>
    </row>
    <row r="20" spans="1:9" x14ac:dyDescent="0.3">
      <c r="A20">
        <v>1086</v>
      </c>
      <c r="B20" t="s">
        <v>17</v>
      </c>
      <c r="C20" s="1">
        <v>41232</v>
      </c>
      <c r="D20" t="s">
        <v>8</v>
      </c>
      <c r="E20">
        <v>51</v>
      </c>
      <c r="G20" t="str">
        <v>008001</v>
      </c>
      <c r="H20" t="str">
        <v>PL-2012-000738</v>
      </c>
      <c r="I20" t="str">
        <v>000738</v>
      </c>
    </row>
    <row r="21" spans="1:9" x14ac:dyDescent="0.3">
      <c r="A21">
        <v>1087</v>
      </c>
      <c r="B21" t="s">
        <v>17</v>
      </c>
      <c r="C21" s="1">
        <v>41232</v>
      </c>
      <c r="D21" t="s">
        <v>8</v>
      </c>
      <c r="E21">
        <v>160</v>
      </c>
      <c r="G21" t="str">
        <v>008001</v>
      </c>
      <c r="H21" t="str">
        <v>PL-2014-008257</v>
      </c>
      <c r="I21" t="str">
        <v>008257</v>
      </c>
    </row>
    <row r="22" spans="1:9" x14ac:dyDescent="0.3">
      <c r="A22">
        <v>1106</v>
      </c>
      <c r="B22" t="s">
        <v>18</v>
      </c>
      <c r="C22" s="1">
        <v>41032</v>
      </c>
      <c r="D22" t="s">
        <v>12</v>
      </c>
      <c r="E22">
        <v>35</v>
      </c>
      <c r="G22" t="str">
        <v>008131</v>
      </c>
      <c r="H22" t="str">
        <v>PL-2011-008257</v>
      </c>
      <c r="I22" t="str">
        <v>008257</v>
      </c>
    </row>
    <row r="23" spans="1:9" x14ac:dyDescent="0.3">
      <c r="A23">
        <v>1115</v>
      </c>
      <c r="B23" t="s">
        <v>19</v>
      </c>
      <c r="C23" s="1">
        <v>40831</v>
      </c>
      <c r="D23" t="s">
        <v>6</v>
      </c>
      <c r="E23">
        <v>63</v>
      </c>
      <c r="G23" t="str">
        <v>008165</v>
      </c>
      <c r="H23" t="str">
        <v>PL-2014-008353</v>
      </c>
      <c r="I23" t="str">
        <v>008353</v>
      </c>
    </row>
    <row r="24" spans="1:9" x14ac:dyDescent="0.3">
      <c r="A24">
        <v>112</v>
      </c>
      <c r="B24" t="s">
        <v>20</v>
      </c>
      <c r="C24" s="1">
        <v>40969</v>
      </c>
      <c r="D24" t="s">
        <v>10</v>
      </c>
      <c r="E24">
        <v>7</v>
      </c>
      <c r="G24" t="str">
        <v>000738</v>
      </c>
      <c r="H24" t="str">
        <v>PL-2011-008353</v>
      </c>
      <c r="I24" t="str">
        <v>008353</v>
      </c>
    </row>
    <row r="25" spans="1:9" x14ac:dyDescent="0.3">
      <c r="A25">
        <v>1127</v>
      </c>
      <c r="B25" t="s">
        <v>21</v>
      </c>
      <c r="C25" s="1">
        <v>41720</v>
      </c>
      <c r="D25" t="s">
        <v>6</v>
      </c>
      <c r="E25">
        <v>5</v>
      </c>
      <c r="G25" t="str">
        <v>008257</v>
      </c>
      <c r="H25" t="str">
        <v>PL-2013-008419</v>
      </c>
      <c r="I25" t="str">
        <v>008419</v>
      </c>
    </row>
    <row r="26" spans="1:9" x14ac:dyDescent="0.3">
      <c r="A26">
        <v>1128</v>
      </c>
      <c r="B26" t="s">
        <v>22</v>
      </c>
      <c r="C26" s="1">
        <v>40624</v>
      </c>
      <c r="D26" t="s">
        <v>6</v>
      </c>
      <c r="E26">
        <v>18</v>
      </c>
      <c r="G26" t="str">
        <v>008257</v>
      </c>
    </row>
    <row r="27" spans="1:9" x14ac:dyDescent="0.3">
      <c r="A27">
        <v>1129</v>
      </c>
      <c r="B27" t="s">
        <v>21</v>
      </c>
      <c r="C27" s="1">
        <v>41720</v>
      </c>
      <c r="D27" t="s">
        <v>6</v>
      </c>
      <c r="E27">
        <v>5</v>
      </c>
      <c r="G27" t="str">
        <v>008257</v>
      </c>
    </row>
    <row r="28" spans="1:9" x14ac:dyDescent="0.3">
      <c r="A28">
        <v>113</v>
      </c>
      <c r="B28" t="s">
        <v>20</v>
      </c>
      <c r="C28" s="1">
        <v>40969</v>
      </c>
      <c r="D28" t="s">
        <v>10</v>
      </c>
      <c r="E28">
        <v>31</v>
      </c>
      <c r="G28" t="str">
        <v>000738</v>
      </c>
    </row>
    <row r="29" spans="1:9" x14ac:dyDescent="0.3">
      <c r="A29">
        <v>1146</v>
      </c>
      <c r="B29" t="s">
        <v>23</v>
      </c>
      <c r="C29" s="1">
        <v>41774</v>
      </c>
      <c r="D29" t="s">
        <v>24</v>
      </c>
      <c r="E29">
        <v>44</v>
      </c>
      <c r="G29" t="str">
        <v>008353</v>
      </c>
    </row>
    <row r="30" spans="1:9" x14ac:dyDescent="0.3">
      <c r="A30">
        <v>1147</v>
      </c>
      <c r="B30" t="s">
        <v>25</v>
      </c>
      <c r="C30" s="1">
        <v>40678</v>
      </c>
      <c r="D30" t="s">
        <v>24</v>
      </c>
      <c r="E30">
        <v>23</v>
      </c>
      <c r="G30" t="str">
        <v>008353</v>
      </c>
    </row>
    <row r="31" spans="1:9" x14ac:dyDescent="0.3">
      <c r="A31">
        <v>1156</v>
      </c>
      <c r="B31" t="s">
        <v>26</v>
      </c>
      <c r="C31" s="1">
        <v>41546</v>
      </c>
      <c r="D31" t="s">
        <v>12</v>
      </c>
      <c r="E31">
        <v>37</v>
      </c>
      <c r="G31" t="str">
        <v>008419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14</vt:i4>
      </vt:variant>
    </vt:vector>
  </HeadingPairs>
  <TitlesOfParts>
    <vt:vector size="14" baseType="lpstr">
      <vt:lpstr>FILTRUJ</vt:lpstr>
      <vt:lpstr>FILTRUJ (2)</vt:lpstr>
      <vt:lpstr>FILTRUJ (3)</vt:lpstr>
      <vt:lpstr>FILTRUJ (4)</vt:lpstr>
      <vt:lpstr>FILTRUJ (5)</vt:lpstr>
      <vt:lpstr>SORTUJ</vt:lpstr>
      <vt:lpstr>SORTUJ (2)</vt:lpstr>
      <vt:lpstr>SORTUJ (3)</vt:lpstr>
      <vt:lpstr>SORTUJ (4)</vt:lpstr>
      <vt:lpstr>SORTUJ.WEDŁUG</vt:lpstr>
      <vt:lpstr>UNIKATOWE</vt:lpstr>
      <vt:lpstr>UNIKATOWE (2)</vt:lpstr>
      <vt:lpstr>UNIKATOWE (3)</vt:lpstr>
      <vt:lpstr>Formuły tablicowe Excel 365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Czapiewski</dc:creator>
  <cp:lastModifiedBy>Magdalena Pach</cp:lastModifiedBy>
  <dcterms:created xsi:type="dcterms:W3CDTF">2020-03-16T13:37:54Z</dcterms:created>
  <dcterms:modified xsi:type="dcterms:W3CDTF">2021-08-20T15:18:08Z</dcterms:modified>
</cp:coreProperties>
</file>