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matury\"/>
    </mc:Choice>
  </mc:AlternateContent>
  <xr:revisionPtr revIDLastSave="0" documentId="13_ncr:1_{DCADEF77-1A95-4EC1-BE4A-41A0B473C55F}" xr6:coauthVersionLast="47" xr6:coauthVersionMax="47" xr10:uidLastSave="{00000000-0000-0000-0000-000000000000}"/>
  <bookViews>
    <workbookView xWindow="1725" yWindow="2505" windowWidth="28800" windowHeight="15435" activeTab="3" xr2:uid="{00000000-000D-0000-FFFF-FFFF00000000}"/>
  </bookViews>
  <sheets>
    <sheet name="kraina_dataset" sheetId="1" r:id="rId1"/>
    <sheet name="zadanie 5.1" sheetId="2" r:id="rId2"/>
    <sheet name="zadanie 5.2" sheetId="3" r:id="rId3"/>
    <sheet name="zadanie 5.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 a="1"/>
  <c r="F4" i="4" s="1"/>
  <c r="G4" i="4" s="1" a="1"/>
  <c r="G4" i="4" s="1"/>
  <c r="H4" i="4" s="1" a="1"/>
  <c r="H4" i="4" s="1"/>
  <c r="I4" i="4" s="1" a="1"/>
  <c r="I4" i="4" s="1"/>
  <c r="J4" i="4" s="1" a="1"/>
  <c r="J4" i="4" s="1"/>
  <c r="K4" i="4" s="1" a="1"/>
  <c r="K4" i="4" s="1"/>
  <c r="L4" i="4" s="1" a="1"/>
  <c r="L4" i="4" s="1"/>
  <c r="M4" i="4" s="1" a="1"/>
  <c r="M4" i="4" s="1"/>
  <c r="N4" i="4" s="1" a="1"/>
  <c r="N4" i="4" s="1"/>
  <c r="O4" i="4" s="1" a="1"/>
  <c r="O4" i="4" s="1"/>
  <c r="E4" i="4" a="1"/>
  <c r="E4" i="4" s="1"/>
  <c r="D4" i="4" a="1"/>
  <c r="D4" i="4" s="1"/>
  <c r="C4" i="4" a="1"/>
  <c r="C4" i="4" s="1"/>
  <c r="E5" i="3"/>
  <c r="F5" i="3"/>
  <c r="D5" i="3"/>
  <c r="B5" i="3"/>
  <c r="B6" i="3"/>
  <c r="B7" i="3"/>
  <c r="G5" i="3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F8" i="2"/>
  <c r="G8" i="2"/>
  <c r="H8" i="2"/>
  <c r="E8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4" i="2"/>
  <c r="B4" i="4" l="1" a="1"/>
  <c r="B4" i="4" s="1"/>
  <c r="O55" i="4" s="1"/>
  <c r="O56" i="4" l="1"/>
  <c r="O5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<sst xmlns="http://schemas.openxmlformats.org/spreadsheetml/2006/main" count="131" uniqueCount="75">
  <si>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</si>
  <si>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</si>
  <si>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</si>
  <si>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</si>
  <si>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</si>
  <si>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</si>
  <si>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</si>
  <si>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</si>
  <si>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</si>
  <si>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</si>
  <si>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</si>
  <si>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</si>
  <si>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</si>
  <si>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</si>
  <si>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</si>
  <si>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</si>
  <si>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</si>
  <si>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</si>
  <si>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</si>
  <si>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</si>
  <si>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</si>
  <si>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</si>
  <si>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</si>
  <si>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</si>
  <si>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</si>
  <si>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</si>
  <si>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</si>
  <si>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</si>
  <si>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</si>
  <si>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</si>
  <si>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</si>
  <si>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</si>
  <si>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</si>
  <si>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</si>
  <si>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</si>
  <si>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</si>
  <si>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</si>
  <si>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</si>
  <si>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</si>
  <si>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</si>
  <si>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</si>
  <si>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</si>
  <si>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</si>
  <si>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</si>
  <si>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</si>
  <si>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</si>
  <si>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</si>
  <si>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</si>
  <si>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</si>
  <si>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</si>
  <si>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Wyznacz ludność (liczbę wszystkich mieszkańców) każdego z regionów A, B, C i D w roku 2013.
 Następnie sporządź wykres kolumnowy porównujący ludności tych regionów w roku 2013. Zadbaj o czytelność wykresu.</t>
  </si>
  <si>
    <t>voivodeship</t>
  </si>
  <si>
    <t>women_13</t>
  </si>
  <si>
    <t>men_13</t>
  </si>
  <si>
    <t>women_14</t>
  </si>
  <si>
    <t>men_14</t>
  </si>
  <si>
    <t>region</t>
  </si>
  <si>
    <t>A</t>
  </si>
  <si>
    <t>B</t>
  </si>
  <si>
    <t>C</t>
  </si>
  <si>
    <t>D</t>
  </si>
  <si>
    <t>conditions</t>
  </si>
  <si>
    <t>Przeanalizuj dane i wybierz województwa, w których liczba kobiet w 2014 roku była większa niż w 2013 roku i jednocześnie liczba mężczyzn w 2014 roku była większa niż w 2013 roku. 
Podaj liczbę wszystkich takich województw w całym kraju oraz w każdym z regionów: A, B, C i D.</t>
  </si>
  <si>
    <t>pop. Grow ratio</t>
  </si>
  <si>
    <t>suma w 2015:</t>
  </si>
  <si>
    <t>przeludnienie:</t>
  </si>
  <si>
    <t>najliczniejsze:</t>
  </si>
  <si>
    <t>Podaj liczbę województw, w których kiedykolwiek wystąpi efekt przeludnienia w latach 2014–2025 włącznie.</t>
  </si>
  <si>
    <t>Podaj liczbę wszystkich mieszkańców Edulandii w 2025 roku i wskaż, które województwo będzie miało w tym roku najwięcej mieszkańców</t>
  </si>
  <si>
    <t>Tempo wzrostu w danym województwie to iloraz:</t>
  </si>
  <si>
    <t>ludność(2014) / ludność(2013),</t>
  </si>
  <si>
    <t>który zaokrąglamy w dół do 4 miejsc po przecinku.</t>
  </si>
  <si>
    <t>Ludność dla roku r&gt;2014 obliczamy wg wzoru:</t>
  </si>
  <si>
    <t>ludnosc (r) = ludnosc (r – 1) • tempo_wzrostu</t>
  </si>
  <si>
    <t>zaokrąglając w dół do liczby całkowitej.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</si>
</sst>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5.1'!$E$7:$H$7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'zadanie 5.1'!$E$8:$H$8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4-454E-8139-FF7556201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394160"/>
        <c:axId val="620394576"/>
      </c:barChart>
      <c:catAx>
        <c:axId val="62039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0394576"/>
        <c:crosses val="autoZero"/>
        <c:auto val="1"/>
        <c:lblAlgn val="ctr"/>
        <c:lblOffset val="100"/>
        <c:noMultiLvlLbl val="0"/>
      </c:catAx>
      <c:valAx>
        <c:axId val="6203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039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185737</xdr:rowOff>
    </xdr:from>
    <xdr:to>
      <xdr:col>11</xdr:col>
      <xdr:colOff>304800</xdr:colOff>
      <xdr:row>23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2B45EE8-07F1-4B99-9CFB-27584FDA6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sqref="A1:A51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8" bestFit="1" customWidth="1"/>
    <col min="4" max="4" width="10.7109375" bestFit="1" customWidth="1"/>
    <col min="5" max="5" width="8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</row>
    <row r="3" spans="1:5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</row>
    <row r="4" spans="1:5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</row>
    <row r="5" spans="1:5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</row>
    <row r="6" spans="1:5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</row>
    <row r="7" spans="1:5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</row>
    <row r="8" spans="1:5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</row>
    <row r="9" spans="1:5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</row>
    <row r="10" spans="1:5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</row>
    <row r="11" spans="1:5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</row>
    <row r="12" spans="1:5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</row>
    <row r="13" spans="1:5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</row>
    <row r="14" spans="1:5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</row>
    <row r="15" spans="1:5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</row>
    <row r="16" spans="1:5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</row>
    <row r="17" spans="1:5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</row>
    <row r="18" spans="1:5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</row>
    <row r="19" spans="1:5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</row>
    <row r="20" spans="1:5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</row>
    <row r="21" spans="1:5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</row>
    <row r="22" spans="1:5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</row>
    <row r="23" spans="1:5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</row>
    <row r="24" spans="1:5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</row>
    <row r="25" spans="1:5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</row>
    <row r="26" spans="1:5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</row>
    <row r="27" spans="1:5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</row>
    <row r="28" spans="1:5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</row>
    <row r="29" spans="1:5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</row>
    <row r="30" spans="1:5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</row>
    <row r="31" spans="1:5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</row>
    <row r="32" spans="1:5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</row>
    <row r="33" spans="1:5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</row>
    <row r="34" spans="1:5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</row>
    <row r="35" spans="1:5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</row>
    <row r="36" spans="1:5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</row>
    <row r="37" spans="1:5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</row>
    <row r="38" spans="1:5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</row>
    <row r="39" spans="1:5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</row>
    <row r="40" spans="1:5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</row>
    <row r="41" spans="1:5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</row>
    <row r="42" spans="1:5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</row>
    <row r="43" spans="1:5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</row>
    <row r="44" spans="1:5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</row>
    <row r="45" spans="1:5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</row>
    <row r="46" spans="1:5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</row>
    <row r="47" spans="1:5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</row>
    <row r="48" spans="1:5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</row>
    <row r="49" spans="1:5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</row>
    <row r="50" spans="1:5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</row>
    <row r="51" spans="1:5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3"/>
  <sheetViews>
    <sheetView workbookViewId="0">
      <selection activeCell="A4" sqref="A4:A53"/>
    </sheetView>
  </sheetViews>
  <sheetFormatPr defaultRowHeight="15" x14ac:dyDescent="0.25"/>
  <sheetData>
    <row r="1" spans="1:18" ht="15.75" customHeight="1" x14ac:dyDescent="0.25">
      <c r="A1" s="4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t="s">
        <v>56</v>
      </c>
      <c r="B3">
        <v>2013</v>
      </c>
    </row>
    <row r="4" spans="1:18" x14ac:dyDescent="0.25">
      <c r="A4" t="str">
        <f>RIGHT(kraina_dataset!A2,1)</f>
        <v>D</v>
      </c>
      <c r="B4">
        <f>kraina_dataset!B2+kraina_dataset!C2</f>
        <v>2812202</v>
      </c>
    </row>
    <row r="5" spans="1:18" x14ac:dyDescent="0.25">
      <c r="A5" t="str">
        <f>RIGHT(kraina_dataset!A3,1)</f>
        <v>D</v>
      </c>
      <c r="B5">
        <f>kraina_dataset!B3+kraina_dataset!C3</f>
        <v>3353163</v>
      </c>
    </row>
    <row r="6" spans="1:18" x14ac:dyDescent="0.25">
      <c r="A6" t="str">
        <f>RIGHT(kraina_dataset!A4,1)</f>
        <v>C</v>
      </c>
      <c r="B6">
        <f>kraina_dataset!B4+kraina_dataset!C4</f>
        <v>2443837</v>
      </c>
    </row>
    <row r="7" spans="1:18" x14ac:dyDescent="0.25">
      <c r="A7" t="str">
        <f>RIGHT(kraina_dataset!A5,1)</f>
        <v>D</v>
      </c>
      <c r="B7">
        <f>kraina_dataset!B5+kraina_dataset!C5</f>
        <v>1975115</v>
      </c>
      <c r="E7" t="s">
        <v>57</v>
      </c>
      <c r="F7" t="s">
        <v>58</v>
      </c>
      <c r="G7" t="s">
        <v>59</v>
      </c>
      <c r="H7" t="s">
        <v>60</v>
      </c>
    </row>
    <row r="8" spans="1:18" x14ac:dyDescent="0.25">
      <c r="A8" t="str">
        <f>RIGHT(kraina_dataset!A6,1)</f>
        <v>A</v>
      </c>
      <c r="B8">
        <f>kraina_dataset!B6+kraina_dataset!C6</f>
        <v>4664729</v>
      </c>
      <c r="E8">
        <f>SUMIF($A$4:$A$53,E7,$B$4:$B$53)</f>
        <v>33929579</v>
      </c>
      <c r="F8">
        <f t="shared" ref="F8:H8" si="0">SUMIF($A$4:$A$53,F7,$B$4:$B$53)</f>
        <v>41736619</v>
      </c>
      <c r="G8">
        <f t="shared" si="0"/>
        <v>57649017</v>
      </c>
      <c r="H8">
        <f t="shared" si="0"/>
        <v>36530387</v>
      </c>
    </row>
    <row r="9" spans="1:18" x14ac:dyDescent="0.25">
      <c r="A9" t="str">
        <f>RIGHT(kraina_dataset!A7,1)</f>
        <v>D</v>
      </c>
      <c r="B9">
        <f>kraina_dataset!B7+kraina_dataset!C7</f>
        <v>3698361</v>
      </c>
    </row>
    <row r="10" spans="1:18" x14ac:dyDescent="0.25">
      <c r="A10" t="str">
        <f>RIGHT(kraina_dataset!A8,1)</f>
        <v>B</v>
      </c>
      <c r="B10">
        <f>kraina_dataset!B8+kraina_dataset!C8</f>
        <v>7689971</v>
      </c>
    </row>
    <row r="11" spans="1:18" x14ac:dyDescent="0.25">
      <c r="A11" t="str">
        <f>RIGHT(kraina_dataset!A9,1)</f>
        <v>A</v>
      </c>
      <c r="B11">
        <f>kraina_dataset!B9+kraina_dataset!C9</f>
        <v>1335057</v>
      </c>
    </row>
    <row r="12" spans="1:18" x14ac:dyDescent="0.25">
      <c r="A12" t="str">
        <f>RIGHT(kraina_dataset!A10,1)</f>
        <v>C</v>
      </c>
      <c r="B12">
        <f>kraina_dataset!B10+kraina_dataset!C10</f>
        <v>3291343</v>
      </c>
    </row>
    <row r="13" spans="1:18" x14ac:dyDescent="0.25">
      <c r="A13" t="str">
        <f>RIGHT(kraina_dataset!A11,1)</f>
        <v>C</v>
      </c>
      <c r="B13">
        <f>kraina_dataset!B11+kraina_dataset!C11</f>
        <v>2339967</v>
      </c>
    </row>
    <row r="14" spans="1:18" x14ac:dyDescent="0.25">
      <c r="A14" t="str">
        <f>RIGHT(kraina_dataset!A12,1)</f>
        <v>D</v>
      </c>
      <c r="B14">
        <f>kraina_dataset!B12+kraina_dataset!C12</f>
        <v>3983255</v>
      </c>
    </row>
    <row r="15" spans="1:18" x14ac:dyDescent="0.25">
      <c r="A15" t="str">
        <f>RIGHT(kraina_dataset!A13,1)</f>
        <v>C</v>
      </c>
      <c r="B15">
        <f>kraina_dataset!B13+kraina_dataset!C13</f>
        <v>7688480</v>
      </c>
    </row>
    <row r="16" spans="1:18" x14ac:dyDescent="0.25">
      <c r="A16" t="str">
        <f>RIGHT(kraina_dataset!A14,1)</f>
        <v>A</v>
      </c>
      <c r="B16">
        <f>kraina_dataset!B14+kraina_dataset!C14</f>
        <v>1960392</v>
      </c>
    </row>
    <row r="17" spans="1:2" x14ac:dyDescent="0.25">
      <c r="A17" t="str">
        <f>RIGHT(kraina_dataset!A15,1)</f>
        <v>A</v>
      </c>
      <c r="B17">
        <f>kraina_dataset!B15+kraina_dataset!C15</f>
        <v>2177470</v>
      </c>
    </row>
    <row r="18" spans="1:2" x14ac:dyDescent="0.25">
      <c r="A18" t="str">
        <f>RIGHT(kraina_dataset!A16,1)</f>
        <v>A</v>
      </c>
      <c r="B18">
        <f>kraina_dataset!B16+kraina_dataset!C16</f>
        <v>5134027</v>
      </c>
    </row>
    <row r="19" spans="1:2" x14ac:dyDescent="0.25">
      <c r="A19" t="str">
        <f>RIGHT(kraina_dataset!A17,1)</f>
        <v>C</v>
      </c>
      <c r="B19">
        <f>kraina_dataset!B17+kraina_dataset!C17</f>
        <v>2728601</v>
      </c>
    </row>
    <row r="20" spans="1:2" x14ac:dyDescent="0.25">
      <c r="A20" t="str">
        <f>RIGHT(kraina_dataset!A18,1)</f>
        <v>A</v>
      </c>
      <c r="B20">
        <f>kraina_dataset!B18+kraina_dataset!C18</f>
        <v>5009321</v>
      </c>
    </row>
    <row r="21" spans="1:2" x14ac:dyDescent="0.25">
      <c r="A21" t="str">
        <f>RIGHT(kraina_dataset!A19,1)</f>
        <v>D</v>
      </c>
      <c r="B21">
        <f>kraina_dataset!B19+kraina_dataset!C19</f>
        <v>2729291</v>
      </c>
    </row>
    <row r="22" spans="1:2" x14ac:dyDescent="0.25">
      <c r="A22" t="str">
        <f>RIGHT(kraina_dataset!A20,1)</f>
        <v>C</v>
      </c>
      <c r="B22">
        <f>kraina_dataset!B20+kraina_dataset!C20</f>
        <v>6175874</v>
      </c>
    </row>
    <row r="23" spans="1:2" x14ac:dyDescent="0.25">
      <c r="A23" t="str">
        <f>RIGHT(kraina_dataset!A21,1)</f>
        <v>C</v>
      </c>
      <c r="B23">
        <f>kraina_dataset!B21+kraina_dataset!C21</f>
        <v>3008890</v>
      </c>
    </row>
    <row r="24" spans="1:2" x14ac:dyDescent="0.25">
      <c r="A24" t="str">
        <f>RIGHT(kraina_dataset!A22,1)</f>
        <v>A</v>
      </c>
      <c r="B24">
        <f>kraina_dataset!B22+kraina_dataset!C22</f>
        <v>4752576</v>
      </c>
    </row>
    <row r="25" spans="1:2" x14ac:dyDescent="0.25">
      <c r="A25" t="str">
        <f>RIGHT(kraina_dataset!A23,1)</f>
        <v>B</v>
      </c>
      <c r="B25">
        <f>kraina_dataset!B23+kraina_dataset!C23</f>
        <v>1434562</v>
      </c>
    </row>
    <row r="26" spans="1:2" x14ac:dyDescent="0.25">
      <c r="A26" t="str">
        <f>RIGHT(kraina_dataset!A24,1)</f>
        <v>B</v>
      </c>
      <c r="B26">
        <f>kraina_dataset!B24+kraina_dataset!C24</f>
        <v>4505451</v>
      </c>
    </row>
    <row r="27" spans="1:2" x14ac:dyDescent="0.25">
      <c r="A27" t="str">
        <f>RIGHT(kraina_dataset!A25,1)</f>
        <v>C</v>
      </c>
      <c r="B27">
        <f>kraina_dataset!B25+kraina_dataset!C25</f>
        <v>1327364</v>
      </c>
    </row>
    <row r="28" spans="1:2" x14ac:dyDescent="0.25">
      <c r="A28" t="str">
        <f>RIGHT(kraina_dataset!A26,1)</f>
        <v>B</v>
      </c>
      <c r="B28">
        <f>kraina_dataset!B26+kraina_dataset!C26</f>
        <v>884947</v>
      </c>
    </row>
    <row r="29" spans="1:2" x14ac:dyDescent="0.25">
      <c r="A29" t="str">
        <f>RIGHT(kraina_dataset!A27,1)</f>
        <v>C</v>
      </c>
      <c r="B29">
        <f>kraina_dataset!B27+kraina_dataset!C27</f>
        <v>2151563</v>
      </c>
    </row>
    <row r="30" spans="1:2" x14ac:dyDescent="0.25">
      <c r="A30" t="str">
        <f>RIGHT(kraina_dataset!A28,1)</f>
        <v>C</v>
      </c>
      <c r="B30">
        <f>kraina_dataset!B28+kraina_dataset!C28</f>
        <v>4709695</v>
      </c>
    </row>
    <row r="31" spans="1:2" x14ac:dyDescent="0.25">
      <c r="A31" t="str">
        <f>RIGHT(kraina_dataset!A29,1)</f>
        <v>D</v>
      </c>
      <c r="B31">
        <f>kraina_dataset!B29+kraina_dataset!C29</f>
        <v>5450595</v>
      </c>
    </row>
    <row r="32" spans="1:2" x14ac:dyDescent="0.25">
      <c r="A32" t="str">
        <f>RIGHT(kraina_dataset!A30,1)</f>
        <v>A</v>
      </c>
      <c r="B32">
        <f>kraina_dataset!B30+kraina_dataset!C30</f>
        <v>3703941</v>
      </c>
    </row>
    <row r="33" spans="1:2" x14ac:dyDescent="0.25">
      <c r="A33" t="str">
        <f>RIGHT(kraina_dataset!A31,1)</f>
        <v>C</v>
      </c>
      <c r="B33">
        <f>kraina_dataset!B31+kraina_dataset!C31</f>
        <v>5040530</v>
      </c>
    </row>
    <row r="34" spans="1:2" x14ac:dyDescent="0.25">
      <c r="A34" t="str">
        <f>RIGHT(kraina_dataset!A32,1)</f>
        <v>C</v>
      </c>
      <c r="B34">
        <f>kraina_dataset!B32+kraina_dataset!C32</f>
        <v>3754769</v>
      </c>
    </row>
    <row r="35" spans="1:2" x14ac:dyDescent="0.25">
      <c r="A35" t="str">
        <f>RIGHT(kraina_dataset!A33,1)</f>
        <v>D</v>
      </c>
      <c r="B35">
        <f>kraina_dataset!B33+kraina_dataset!C33</f>
        <v>2021024</v>
      </c>
    </row>
    <row r="36" spans="1:2" x14ac:dyDescent="0.25">
      <c r="A36" t="str">
        <f>RIGHT(kraina_dataset!A34,1)</f>
        <v>B</v>
      </c>
      <c r="B36">
        <f>kraina_dataset!B34+kraina_dataset!C34</f>
        <v>5856254</v>
      </c>
    </row>
    <row r="37" spans="1:2" x14ac:dyDescent="0.25">
      <c r="A37" t="str">
        <f>RIGHT(kraina_dataset!A35,1)</f>
        <v>C</v>
      </c>
      <c r="B37">
        <f>kraina_dataset!B35+kraina_dataset!C35</f>
        <v>158033</v>
      </c>
    </row>
    <row r="38" spans="1:2" x14ac:dyDescent="0.25">
      <c r="A38" t="str">
        <f>RIGHT(kraina_dataset!A36,1)</f>
        <v>C</v>
      </c>
      <c r="B38">
        <f>kraina_dataset!B36+kraina_dataset!C36</f>
        <v>4984142</v>
      </c>
    </row>
    <row r="39" spans="1:2" x14ac:dyDescent="0.25">
      <c r="A39" t="str">
        <f>RIGHT(kraina_dataset!A37,1)</f>
        <v>B</v>
      </c>
      <c r="B39">
        <f>kraina_dataset!B37+kraina_dataset!C37</f>
        <v>3653434</v>
      </c>
    </row>
    <row r="40" spans="1:2" x14ac:dyDescent="0.25">
      <c r="A40" t="str">
        <f>RIGHT(kraina_dataset!A38,1)</f>
        <v>A</v>
      </c>
      <c r="B40">
        <f>kraina_dataset!B38+kraina_dataset!C38</f>
        <v>2921428</v>
      </c>
    </row>
    <row r="41" spans="1:2" x14ac:dyDescent="0.25">
      <c r="A41" t="str">
        <f>RIGHT(kraina_dataset!A39,1)</f>
        <v>B</v>
      </c>
      <c r="B41">
        <f>kraina_dataset!B39+kraina_dataset!C39</f>
        <v>3286803</v>
      </c>
    </row>
    <row r="42" spans="1:2" x14ac:dyDescent="0.25">
      <c r="A42" t="str">
        <f>RIGHT(kraina_dataset!A40,1)</f>
        <v>D</v>
      </c>
      <c r="B42">
        <f>kraina_dataset!B40+kraina_dataset!C40</f>
        <v>1063625</v>
      </c>
    </row>
    <row r="43" spans="1:2" x14ac:dyDescent="0.25">
      <c r="A43" t="str">
        <f>RIGHT(kraina_dataset!A41,1)</f>
        <v>A</v>
      </c>
      <c r="B43">
        <f>kraina_dataset!B41+kraina_dataset!C41</f>
        <v>2270638</v>
      </c>
    </row>
    <row r="44" spans="1:2" x14ac:dyDescent="0.25">
      <c r="A44" t="str">
        <f>RIGHT(kraina_dataset!A42,1)</f>
        <v>D</v>
      </c>
      <c r="B44">
        <f>kraina_dataset!B42+kraina_dataset!C42</f>
        <v>4318105</v>
      </c>
    </row>
    <row r="45" spans="1:2" x14ac:dyDescent="0.25">
      <c r="A45" t="str">
        <f>RIGHT(kraina_dataset!A43,1)</f>
        <v>B</v>
      </c>
      <c r="B45">
        <f>kraina_dataset!B43+kraina_dataset!C43</f>
        <v>4544199</v>
      </c>
    </row>
    <row r="46" spans="1:2" x14ac:dyDescent="0.25">
      <c r="A46" t="str">
        <f>RIGHT(kraina_dataset!A44,1)</f>
        <v>D</v>
      </c>
      <c r="B46">
        <f>kraina_dataset!B44+kraina_dataset!C44</f>
        <v>5125651</v>
      </c>
    </row>
    <row r="47" spans="1:2" x14ac:dyDescent="0.25">
      <c r="A47" t="str">
        <f>RIGHT(kraina_dataset!A45,1)</f>
        <v>C</v>
      </c>
      <c r="B47">
        <f>kraina_dataset!B45+kraina_dataset!C45</f>
        <v>1673241</v>
      </c>
    </row>
    <row r="48" spans="1:2" x14ac:dyDescent="0.25">
      <c r="A48" t="str">
        <f>RIGHT(kraina_dataset!A46,1)</f>
        <v>B</v>
      </c>
      <c r="B48">
        <f>kraina_dataset!B46+kraina_dataset!C46</f>
        <v>2257874</v>
      </c>
    </row>
    <row r="49" spans="1:2" x14ac:dyDescent="0.25">
      <c r="A49" t="str">
        <f>RIGHT(kraina_dataset!A47,1)</f>
        <v>C</v>
      </c>
      <c r="B49">
        <f>kraina_dataset!B47+kraina_dataset!C47</f>
        <v>286380</v>
      </c>
    </row>
    <row r="50" spans="1:2" x14ac:dyDescent="0.25">
      <c r="A50" t="str">
        <f>RIGHT(kraina_dataset!A48,1)</f>
        <v>B</v>
      </c>
      <c r="B50">
        <f>kraina_dataset!B48+kraina_dataset!C48</f>
        <v>2503710</v>
      </c>
    </row>
    <row r="51" spans="1:2" x14ac:dyDescent="0.25">
      <c r="A51" t="str">
        <f>RIGHT(kraina_dataset!A49,1)</f>
        <v>C</v>
      </c>
      <c r="B51">
        <f>kraina_dataset!B49+kraina_dataset!C49</f>
        <v>5369399</v>
      </c>
    </row>
    <row r="52" spans="1:2" x14ac:dyDescent="0.25">
      <c r="A52" t="str">
        <f>RIGHT(kraina_dataset!A50,1)</f>
        <v>C</v>
      </c>
      <c r="B52">
        <f>kraina_dataset!B50+kraina_dataset!C50</f>
        <v>516909</v>
      </c>
    </row>
    <row r="53" spans="1:2" x14ac:dyDescent="0.25">
      <c r="A53" t="str">
        <f>RIGHT(kraina_dataset!A51,1)</f>
        <v>B</v>
      </c>
      <c r="B53">
        <f>kraina_dataset!B51+kraina_dataset!C51</f>
        <v>5119414</v>
      </c>
    </row>
  </sheetData>
  <mergeCells count="1">
    <mergeCell ref="A1:R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>
      <selection activeCell="D5" sqref="D5:G5"/>
    </sheetView>
  </sheetViews>
  <sheetFormatPr defaultRowHeight="15" x14ac:dyDescent="0.25"/>
  <cols>
    <col min="2" max="2" width="10.28515625" bestFit="1" customWidth="1"/>
  </cols>
  <sheetData>
    <row r="1" spans="1:12" x14ac:dyDescent="0.25">
      <c r="A1" s="6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t="s">
        <v>56</v>
      </c>
      <c r="B3" t="s">
        <v>61</v>
      </c>
    </row>
    <row r="4" spans="1:12" x14ac:dyDescent="0.25">
      <c r="A4" t="str">
        <f>RIGHT(kraina_dataset!A2,1)</f>
        <v>D</v>
      </c>
      <c r="B4">
        <f>(kraina_dataset!B2&lt;kraina_dataset!D2) * (kraina_dataset!C2 &lt; kraina_dataset!E2)</f>
        <v>1</v>
      </c>
      <c r="D4" t="s">
        <v>57</v>
      </c>
      <c r="E4" t="s">
        <v>58</v>
      </c>
      <c r="F4" t="s">
        <v>59</v>
      </c>
      <c r="G4" t="s">
        <v>60</v>
      </c>
    </row>
    <row r="5" spans="1:12" x14ac:dyDescent="0.25">
      <c r="A5" t="str">
        <f>RIGHT(kraina_dataset!A3,1)</f>
        <v>D</v>
      </c>
      <c r="B5">
        <f>(kraina_dataset!B3&lt;kraina_dataset!D3) * (kraina_dataset!C3 &lt; kraina_dataset!E3)</f>
        <v>0</v>
      </c>
      <c r="D5">
        <f>SUMIF($A$4:$A$53,D4,$B$4:$B$53)</f>
        <v>3</v>
      </c>
      <c r="E5">
        <f t="shared" ref="E5:G5" si="0">SUMIF($A$4:$A$53,E4,$B$4:$B$53)</f>
        <v>4</v>
      </c>
      <c r="F5">
        <f t="shared" si="0"/>
        <v>8</v>
      </c>
      <c r="G5">
        <f t="shared" si="0"/>
        <v>4</v>
      </c>
    </row>
    <row r="6" spans="1:12" x14ac:dyDescent="0.25">
      <c r="A6" t="str">
        <f>RIGHT(kraina_dataset!A4,1)</f>
        <v>C</v>
      </c>
      <c r="B6">
        <f>(kraina_dataset!B4&lt;kraina_dataset!D4) * (kraina_dataset!C4 &lt; kraina_dataset!E4)</f>
        <v>0</v>
      </c>
    </row>
    <row r="7" spans="1:12" x14ac:dyDescent="0.25">
      <c r="A7" t="str">
        <f>RIGHT(kraina_dataset!A5,1)</f>
        <v>D</v>
      </c>
      <c r="B7">
        <f>(kraina_dataset!B5&lt;kraina_dataset!D5) * (kraina_dataset!C5 &lt; kraina_dataset!E5)</f>
        <v>0</v>
      </c>
    </row>
    <row r="8" spans="1:12" x14ac:dyDescent="0.25">
      <c r="A8" t="str">
        <f>RIGHT(kraina_dataset!A6,1)</f>
        <v>A</v>
      </c>
      <c r="B8">
        <f>(kraina_dataset!B6&lt;kraina_dataset!D6) * (kraina_dataset!C6 &lt; kraina_dataset!E6)</f>
        <v>0</v>
      </c>
    </row>
    <row r="9" spans="1:12" x14ac:dyDescent="0.25">
      <c r="A9" t="str">
        <f>RIGHT(kraina_dataset!A7,1)</f>
        <v>D</v>
      </c>
      <c r="B9">
        <f>(kraina_dataset!B7&lt;kraina_dataset!D7) * (kraina_dataset!C7 &lt; kraina_dataset!E7)</f>
        <v>1</v>
      </c>
    </row>
    <row r="10" spans="1:12" x14ac:dyDescent="0.25">
      <c r="A10" t="str">
        <f>RIGHT(kraina_dataset!A8,1)</f>
        <v>B</v>
      </c>
      <c r="B10">
        <f>(kraina_dataset!B8&lt;kraina_dataset!D8) * (kraina_dataset!C8 &lt; kraina_dataset!E8)</f>
        <v>0</v>
      </c>
    </row>
    <row r="11" spans="1:12" x14ac:dyDescent="0.25">
      <c r="A11" t="str">
        <f>RIGHT(kraina_dataset!A9,1)</f>
        <v>A</v>
      </c>
      <c r="B11">
        <f>(kraina_dataset!B9&lt;kraina_dataset!D9) * (kraina_dataset!C9 &lt; kraina_dataset!E9)</f>
        <v>1</v>
      </c>
    </row>
    <row r="12" spans="1:12" x14ac:dyDescent="0.25">
      <c r="A12" t="str">
        <f>RIGHT(kraina_dataset!A10,1)</f>
        <v>C</v>
      </c>
      <c r="B12">
        <f>(kraina_dataset!B10&lt;kraina_dataset!D10) * (kraina_dataset!C10 &lt; kraina_dataset!E10)</f>
        <v>0</v>
      </c>
    </row>
    <row r="13" spans="1:12" x14ac:dyDescent="0.25">
      <c r="A13" t="str">
        <f>RIGHT(kraina_dataset!A11,1)</f>
        <v>C</v>
      </c>
      <c r="B13">
        <f>(kraina_dataset!B11&lt;kraina_dataset!D11) * (kraina_dataset!C11 &lt; kraina_dataset!E11)</f>
        <v>0</v>
      </c>
    </row>
    <row r="14" spans="1:12" x14ac:dyDescent="0.25">
      <c r="A14" t="str">
        <f>RIGHT(kraina_dataset!A12,1)</f>
        <v>D</v>
      </c>
      <c r="B14">
        <f>(kraina_dataset!B12&lt;kraina_dataset!D12) * (kraina_dataset!C12 &lt; kraina_dataset!E12)</f>
        <v>0</v>
      </c>
    </row>
    <row r="15" spans="1:12" x14ac:dyDescent="0.25">
      <c r="A15" t="str">
        <f>RIGHT(kraina_dataset!A13,1)</f>
        <v>C</v>
      </c>
      <c r="B15">
        <f>(kraina_dataset!B13&lt;kraina_dataset!D13) * (kraina_dataset!C13 &lt; kraina_dataset!E13)</f>
        <v>1</v>
      </c>
    </row>
    <row r="16" spans="1:12" x14ac:dyDescent="0.25">
      <c r="A16" t="str">
        <f>RIGHT(kraina_dataset!A14,1)</f>
        <v>A</v>
      </c>
      <c r="B16">
        <f>(kraina_dataset!B14&lt;kraina_dataset!D14) * (kraina_dataset!C14 &lt; kraina_dataset!E14)</f>
        <v>1</v>
      </c>
    </row>
    <row r="17" spans="1:2" x14ac:dyDescent="0.25">
      <c r="A17" t="str">
        <f>RIGHT(kraina_dataset!A15,1)</f>
        <v>A</v>
      </c>
      <c r="B17">
        <f>(kraina_dataset!B15&lt;kraina_dataset!D15) * (kraina_dataset!C15 &lt; kraina_dataset!E15)</f>
        <v>0</v>
      </c>
    </row>
    <row r="18" spans="1:2" x14ac:dyDescent="0.25">
      <c r="A18" t="str">
        <f>RIGHT(kraina_dataset!A16,1)</f>
        <v>A</v>
      </c>
      <c r="B18">
        <f>(kraina_dataset!B16&lt;kraina_dataset!D16) * (kraina_dataset!C16 &lt; kraina_dataset!E16)</f>
        <v>0</v>
      </c>
    </row>
    <row r="19" spans="1:2" x14ac:dyDescent="0.25">
      <c r="A19" t="str">
        <f>RIGHT(kraina_dataset!A17,1)</f>
        <v>C</v>
      </c>
      <c r="B19">
        <f>(kraina_dataset!B17&lt;kraina_dataset!D17) * (kraina_dataset!C17 &lt; kraina_dataset!E17)</f>
        <v>1</v>
      </c>
    </row>
    <row r="20" spans="1:2" x14ac:dyDescent="0.25">
      <c r="A20" t="str">
        <f>RIGHT(kraina_dataset!A18,1)</f>
        <v>A</v>
      </c>
      <c r="B20">
        <f>(kraina_dataset!B18&lt;kraina_dataset!D18) * (kraina_dataset!C18 &lt; kraina_dataset!E18)</f>
        <v>0</v>
      </c>
    </row>
    <row r="21" spans="1:2" x14ac:dyDescent="0.25">
      <c r="A21" t="str">
        <f>RIGHT(kraina_dataset!A19,1)</f>
        <v>D</v>
      </c>
      <c r="B21">
        <f>(kraina_dataset!B19&lt;kraina_dataset!D19) * (kraina_dataset!C19 &lt; kraina_dataset!E19)</f>
        <v>0</v>
      </c>
    </row>
    <row r="22" spans="1:2" x14ac:dyDescent="0.25">
      <c r="A22" t="str">
        <f>RIGHT(kraina_dataset!A20,1)</f>
        <v>C</v>
      </c>
      <c r="B22">
        <f>(kraina_dataset!B20&lt;kraina_dataset!D20) * (kraina_dataset!C20 &lt; kraina_dataset!E20)</f>
        <v>0</v>
      </c>
    </row>
    <row r="23" spans="1:2" x14ac:dyDescent="0.25">
      <c r="A23" t="str">
        <f>RIGHT(kraina_dataset!A21,1)</f>
        <v>C</v>
      </c>
      <c r="B23">
        <f>(kraina_dataset!B21&lt;kraina_dataset!D21) * (kraina_dataset!C21 &lt; kraina_dataset!E21)</f>
        <v>0</v>
      </c>
    </row>
    <row r="24" spans="1:2" x14ac:dyDescent="0.25">
      <c r="A24" t="str">
        <f>RIGHT(kraina_dataset!A22,1)</f>
        <v>A</v>
      </c>
      <c r="B24">
        <f>(kraina_dataset!B22&lt;kraina_dataset!D22) * (kraina_dataset!C22 &lt; kraina_dataset!E22)</f>
        <v>0</v>
      </c>
    </row>
    <row r="25" spans="1:2" x14ac:dyDescent="0.25">
      <c r="A25" t="str">
        <f>RIGHT(kraina_dataset!A23,1)</f>
        <v>B</v>
      </c>
      <c r="B25">
        <f>(kraina_dataset!B23&lt;kraina_dataset!D23) * (kraina_dataset!C23 &lt; kraina_dataset!E23)</f>
        <v>1</v>
      </c>
    </row>
    <row r="26" spans="1:2" x14ac:dyDescent="0.25">
      <c r="A26" t="str">
        <f>RIGHT(kraina_dataset!A24,1)</f>
        <v>B</v>
      </c>
      <c r="B26">
        <f>(kraina_dataset!B24&lt;kraina_dataset!D24) * (kraina_dataset!C24 &lt; kraina_dataset!E24)</f>
        <v>0</v>
      </c>
    </row>
    <row r="27" spans="1:2" x14ac:dyDescent="0.25">
      <c r="A27" t="str">
        <f>RIGHT(kraina_dataset!A25,1)</f>
        <v>C</v>
      </c>
      <c r="B27">
        <f>(kraina_dataset!B25&lt;kraina_dataset!D25) * (kraina_dataset!C25 &lt; kraina_dataset!E25)</f>
        <v>1</v>
      </c>
    </row>
    <row r="28" spans="1:2" x14ac:dyDescent="0.25">
      <c r="A28" t="str">
        <f>RIGHT(kraina_dataset!A26,1)</f>
        <v>B</v>
      </c>
      <c r="B28">
        <f>(kraina_dataset!B26&lt;kraina_dataset!D26) * (kraina_dataset!C26 &lt; kraina_dataset!E26)</f>
        <v>1</v>
      </c>
    </row>
    <row r="29" spans="1:2" x14ac:dyDescent="0.25">
      <c r="A29" t="str">
        <f>RIGHT(kraina_dataset!A27,1)</f>
        <v>C</v>
      </c>
      <c r="B29">
        <f>(kraina_dataset!B27&lt;kraina_dataset!D27) * (kraina_dataset!C27 &lt; kraina_dataset!E27)</f>
        <v>0</v>
      </c>
    </row>
    <row r="30" spans="1:2" x14ac:dyDescent="0.25">
      <c r="A30" t="str">
        <f>RIGHT(kraina_dataset!A28,1)</f>
        <v>C</v>
      </c>
      <c r="B30">
        <f>(kraina_dataset!B28&lt;kraina_dataset!D28) * (kraina_dataset!C28 &lt; kraina_dataset!E28)</f>
        <v>0</v>
      </c>
    </row>
    <row r="31" spans="1:2" x14ac:dyDescent="0.25">
      <c r="A31" t="str">
        <f>RIGHT(kraina_dataset!A29,1)</f>
        <v>D</v>
      </c>
      <c r="B31">
        <f>(kraina_dataset!B29&lt;kraina_dataset!D29) * (kraina_dataset!C29 &lt; kraina_dataset!E29)</f>
        <v>0</v>
      </c>
    </row>
    <row r="32" spans="1:2" x14ac:dyDescent="0.25">
      <c r="A32" t="str">
        <f>RIGHT(kraina_dataset!A30,1)</f>
        <v>A</v>
      </c>
      <c r="B32">
        <f>(kraina_dataset!B30&lt;kraina_dataset!D30) * (kraina_dataset!C30 &lt; kraina_dataset!E30)</f>
        <v>0</v>
      </c>
    </row>
    <row r="33" spans="1:2" x14ac:dyDescent="0.25">
      <c r="A33" t="str">
        <f>RIGHT(kraina_dataset!A31,1)</f>
        <v>C</v>
      </c>
      <c r="B33">
        <f>(kraina_dataset!B31&lt;kraina_dataset!D31) * (kraina_dataset!C31 &lt; kraina_dataset!E31)</f>
        <v>0</v>
      </c>
    </row>
    <row r="34" spans="1:2" x14ac:dyDescent="0.25">
      <c r="A34" t="str">
        <f>RIGHT(kraina_dataset!A32,1)</f>
        <v>C</v>
      </c>
      <c r="B34">
        <f>(kraina_dataset!B32&lt;kraina_dataset!D32) * (kraina_dataset!C32 &lt; kraina_dataset!E32)</f>
        <v>0</v>
      </c>
    </row>
    <row r="35" spans="1:2" x14ac:dyDescent="0.25">
      <c r="A35" t="str">
        <f>RIGHT(kraina_dataset!A33,1)</f>
        <v>D</v>
      </c>
      <c r="B35">
        <f>(kraina_dataset!B33&lt;kraina_dataset!D33) * (kraina_dataset!C33 &lt; kraina_dataset!E33)</f>
        <v>1</v>
      </c>
    </row>
    <row r="36" spans="1:2" x14ac:dyDescent="0.25">
      <c r="A36" t="str">
        <f>RIGHT(kraina_dataset!A34,1)</f>
        <v>B</v>
      </c>
      <c r="B36">
        <f>(kraina_dataset!B34&lt;kraina_dataset!D34) * (kraina_dataset!C34 &lt; kraina_dataset!E34)</f>
        <v>0</v>
      </c>
    </row>
    <row r="37" spans="1:2" x14ac:dyDescent="0.25">
      <c r="A37" t="str">
        <f>RIGHT(kraina_dataset!A35,1)</f>
        <v>C</v>
      </c>
      <c r="B37">
        <f>(kraina_dataset!B35&lt;kraina_dataset!D35) * (kraina_dataset!C35 &lt; kraina_dataset!E35)</f>
        <v>1</v>
      </c>
    </row>
    <row r="38" spans="1:2" x14ac:dyDescent="0.25">
      <c r="A38" t="str">
        <f>RIGHT(kraina_dataset!A36,1)</f>
        <v>C</v>
      </c>
      <c r="B38">
        <f>(kraina_dataset!B36&lt;kraina_dataset!D36) * (kraina_dataset!C36 &lt; kraina_dataset!E36)</f>
        <v>0</v>
      </c>
    </row>
    <row r="39" spans="1:2" x14ac:dyDescent="0.25">
      <c r="A39" t="str">
        <f>RIGHT(kraina_dataset!A37,1)</f>
        <v>B</v>
      </c>
      <c r="B39">
        <f>(kraina_dataset!B37&lt;kraina_dataset!D37) * (kraina_dataset!C37 &lt; kraina_dataset!E37)</f>
        <v>0</v>
      </c>
    </row>
    <row r="40" spans="1:2" x14ac:dyDescent="0.25">
      <c r="A40" t="str">
        <f>RIGHT(kraina_dataset!A38,1)</f>
        <v>A</v>
      </c>
      <c r="B40">
        <f>(kraina_dataset!B38&lt;kraina_dataset!D38) * (kraina_dataset!C38 &lt; kraina_dataset!E38)</f>
        <v>0</v>
      </c>
    </row>
    <row r="41" spans="1:2" x14ac:dyDescent="0.25">
      <c r="A41" t="str">
        <f>RIGHT(kraina_dataset!A39,1)</f>
        <v>B</v>
      </c>
      <c r="B41">
        <f>(kraina_dataset!B39&lt;kraina_dataset!D39) * (kraina_dataset!C39 &lt; kraina_dataset!E39)</f>
        <v>0</v>
      </c>
    </row>
    <row r="42" spans="1:2" x14ac:dyDescent="0.25">
      <c r="A42" t="str">
        <f>RIGHT(kraina_dataset!A40,1)</f>
        <v>D</v>
      </c>
      <c r="B42">
        <f>(kraina_dataset!B40&lt;kraina_dataset!D40) * (kraina_dataset!C40 &lt; kraina_dataset!E40)</f>
        <v>1</v>
      </c>
    </row>
    <row r="43" spans="1:2" x14ac:dyDescent="0.25">
      <c r="A43" t="str">
        <f>RIGHT(kraina_dataset!A41,1)</f>
        <v>A</v>
      </c>
      <c r="B43">
        <f>(kraina_dataset!B41&lt;kraina_dataset!D41) * (kraina_dataset!C41 &lt; kraina_dataset!E41)</f>
        <v>1</v>
      </c>
    </row>
    <row r="44" spans="1:2" x14ac:dyDescent="0.25">
      <c r="A44" t="str">
        <f>RIGHT(kraina_dataset!A42,1)</f>
        <v>D</v>
      </c>
      <c r="B44">
        <f>(kraina_dataset!B42&lt;kraina_dataset!D42) * (kraina_dataset!C42 &lt; kraina_dataset!E42)</f>
        <v>0</v>
      </c>
    </row>
    <row r="45" spans="1:2" x14ac:dyDescent="0.25">
      <c r="A45" t="str">
        <f>RIGHT(kraina_dataset!A43,1)</f>
        <v>B</v>
      </c>
      <c r="B45">
        <f>(kraina_dataset!B43&lt;kraina_dataset!D43) * (kraina_dataset!C43 &lt; kraina_dataset!E43)</f>
        <v>0</v>
      </c>
    </row>
    <row r="46" spans="1:2" x14ac:dyDescent="0.25">
      <c r="A46" t="str">
        <f>RIGHT(kraina_dataset!A44,1)</f>
        <v>D</v>
      </c>
      <c r="B46">
        <f>(kraina_dataset!B44&lt;kraina_dataset!D44) * (kraina_dataset!C44 &lt; kraina_dataset!E44)</f>
        <v>0</v>
      </c>
    </row>
    <row r="47" spans="1:2" x14ac:dyDescent="0.25">
      <c r="A47" t="str">
        <f>RIGHT(kraina_dataset!A45,1)</f>
        <v>C</v>
      </c>
      <c r="B47">
        <f>(kraina_dataset!B45&lt;kraina_dataset!D45) * (kraina_dataset!C45 &lt; kraina_dataset!E45)</f>
        <v>1</v>
      </c>
    </row>
    <row r="48" spans="1:2" x14ac:dyDescent="0.25">
      <c r="A48" t="str">
        <f>RIGHT(kraina_dataset!A46,1)</f>
        <v>B</v>
      </c>
      <c r="B48">
        <f>(kraina_dataset!B46&lt;kraina_dataset!D46) * (kraina_dataset!C46 &lt; kraina_dataset!E46)</f>
        <v>1</v>
      </c>
    </row>
    <row r="49" spans="1:2" x14ac:dyDescent="0.25">
      <c r="A49" t="str">
        <f>RIGHT(kraina_dataset!A47,1)</f>
        <v>C</v>
      </c>
      <c r="B49">
        <f>(kraina_dataset!B47&lt;kraina_dataset!D47) * (kraina_dataset!C47 &lt; kraina_dataset!E47)</f>
        <v>1</v>
      </c>
    </row>
    <row r="50" spans="1:2" x14ac:dyDescent="0.25">
      <c r="A50" t="str">
        <f>RIGHT(kraina_dataset!A48,1)</f>
        <v>B</v>
      </c>
      <c r="B50">
        <f>(kraina_dataset!B48&lt;kraina_dataset!D48) * (kraina_dataset!C48 &lt; kraina_dataset!E48)</f>
        <v>1</v>
      </c>
    </row>
    <row r="51" spans="1:2" x14ac:dyDescent="0.25">
      <c r="A51" t="str">
        <f>RIGHT(kraina_dataset!A49,1)</f>
        <v>C</v>
      </c>
      <c r="B51">
        <f>(kraina_dataset!B49&lt;kraina_dataset!D49) * (kraina_dataset!C49 &lt; kraina_dataset!E49)</f>
        <v>1</v>
      </c>
    </row>
    <row r="52" spans="1:2" x14ac:dyDescent="0.25">
      <c r="A52" t="str">
        <f>RIGHT(kraina_dataset!A50,1)</f>
        <v>C</v>
      </c>
      <c r="B52">
        <f>(kraina_dataset!B50&lt;kraina_dataset!D50) * (kraina_dataset!C50 &lt; kraina_dataset!E50)</f>
        <v>1</v>
      </c>
    </row>
    <row r="53" spans="1:2" x14ac:dyDescent="0.25">
      <c r="A53" t="str">
        <f>RIGHT(kraina_dataset!A51,1)</f>
        <v>B</v>
      </c>
      <c r="B53">
        <f>(kraina_dataset!B51&lt;kraina_dataset!D51) * (kraina_dataset!C51 &lt; kraina_dataset!E51)</f>
        <v>0</v>
      </c>
    </row>
  </sheetData>
  <mergeCells count="1">
    <mergeCell ref="A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R31" sqref="R31"/>
    </sheetView>
  </sheetViews>
  <sheetFormatPr defaultRowHeight="15" x14ac:dyDescent="0.25"/>
  <cols>
    <col min="1" max="1" width="11.85546875" bestFit="1" customWidth="1"/>
    <col min="5" max="13" width="11.5703125" bestFit="1" customWidth="1"/>
    <col min="14" max="14" width="14.5703125" bestFit="1" customWidth="1"/>
    <col min="15" max="15" width="11.5703125" bestFit="1" customWidth="1"/>
  </cols>
  <sheetData>
    <row r="1" spans="1:17" ht="15.75" x14ac:dyDescent="0.25">
      <c r="A1" s="9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Q1" s="8" t="s">
        <v>69</v>
      </c>
    </row>
    <row r="2" spans="1:17" ht="15.75" x14ac:dyDescent="0.25">
      <c r="A2" s="5" t="s">
        <v>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Q2" s="8" t="s">
        <v>70</v>
      </c>
    </row>
    <row r="3" spans="1:17" ht="15.75" x14ac:dyDescent="0.25">
      <c r="A3" t="s">
        <v>51</v>
      </c>
      <c r="B3" t="s">
        <v>63</v>
      </c>
      <c r="C3">
        <v>2013</v>
      </c>
      <c r="D3">
        <v>2014</v>
      </c>
      <c r="E3">
        <v>2015</v>
      </c>
      <c r="F3">
        <v>2016</v>
      </c>
      <c r="G3">
        <v>2017</v>
      </c>
      <c r="H3">
        <v>2018</v>
      </c>
      <c r="I3">
        <v>2019</v>
      </c>
      <c r="J3">
        <v>2020</v>
      </c>
      <c r="K3">
        <v>2021</v>
      </c>
      <c r="L3">
        <v>2022</v>
      </c>
      <c r="M3">
        <v>2023</v>
      </c>
      <c r="N3">
        <v>2024</v>
      </c>
      <c r="O3">
        <v>2025</v>
      </c>
      <c r="Q3" s="8" t="s">
        <v>71</v>
      </c>
    </row>
    <row r="4" spans="1:17" ht="15.75" x14ac:dyDescent="0.25">
      <c r="A4" t="s">
        <v>0</v>
      </c>
      <c r="B4" cm="1">
        <f t="array" ref="B4:B53">ROUNDDOWN(_xlfn.ANCHORARRAY(D4)/_xlfn.ANCHORARRAY(C4),4)</f>
        <v>1.0597000000000001</v>
      </c>
      <c r="C4" cm="1">
        <f t="array" ref="C4:C53">kraina_dataset!B2:B51+kraina_dataset!C2:C51</f>
        <v>2812202</v>
      </c>
      <c r="D4" cm="1">
        <f t="array" ref="D4:D53">kraina_dataset!D2:D51+kraina_dataset!E2:E51</f>
        <v>2980175</v>
      </c>
      <c r="E4" s="1" cm="1">
        <f t="array" ref="E4:E53">IF(_xlfn.ANCHORARRAY(D4)&gt;_xlfn.ANCHORARRAY($C4)*2,_xlfn.ANCHORARRAY(D4), ROUNDDOWN(_xlfn.ANCHORARRAY(D4)*_xlfn.ANCHORARRAY($B4),0) )</f>
        <v>3158091</v>
      </c>
      <c r="F4" s="1" cm="1">
        <f t="array" ref="F4:F53">IF(_xlfn.ANCHORARRAY(E4)&gt;_xlfn.ANCHORARRAY($C4)*2,_xlfn.ANCHORARRAY(E4), ROUNDDOWN(_xlfn.ANCHORARRAY(E4)*_xlfn.ANCHORARRAY($B4),0) )</f>
        <v>3346629</v>
      </c>
      <c r="G4" s="1" cm="1">
        <f t="array" ref="G4:G53">IF(_xlfn.ANCHORARRAY(F4)&gt;_xlfn.ANCHORARRAY($C4)*2,_xlfn.ANCHORARRAY(F4), ROUNDDOWN(_xlfn.ANCHORARRAY(F4)*_xlfn.ANCHORARRAY($B4),0) )</f>
        <v>3546422</v>
      </c>
      <c r="H4" s="1" cm="1">
        <f t="array" ref="H4:H53">IF(_xlfn.ANCHORARRAY(G4)&gt;_xlfn.ANCHORARRAY($C4)*2,_xlfn.ANCHORARRAY(G4), ROUNDDOWN(_xlfn.ANCHORARRAY(G4)*_xlfn.ANCHORARRAY($B4),0) )</f>
        <v>3758143</v>
      </c>
      <c r="I4" s="1" cm="1">
        <f t="array" ref="I4:I53">IF(_xlfn.ANCHORARRAY(H4)&gt;_xlfn.ANCHORARRAY($C4)*2,_xlfn.ANCHORARRAY(H4), ROUNDDOWN(_xlfn.ANCHORARRAY(H4)*_xlfn.ANCHORARRAY($B4),0) )</f>
        <v>3982504</v>
      </c>
      <c r="J4" s="1" cm="1">
        <f t="array" ref="J4:J53">IF(_xlfn.ANCHORARRAY(I4)&gt;_xlfn.ANCHORARRAY($C4)*2,_xlfn.ANCHORARRAY(I4), ROUNDDOWN(_xlfn.ANCHORARRAY(I4)*_xlfn.ANCHORARRAY($B4),0) )</f>
        <v>4220259</v>
      </c>
      <c r="K4" s="1" cm="1">
        <f t="array" ref="K4:K53">IF(_xlfn.ANCHORARRAY(J4)&gt;_xlfn.ANCHORARRAY($C4)*2,_xlfn.ANCHORARRAY(J4), ROUNDDOWN(_xlfn.ANCHORARRAY(J4)*_xlfn.ANCHORARRAY($B4),0) )</f>
        <v>4472208</v>
      </c>
      <c r="L4" s="1" cm="1">
        <f t="array" ref="L4:L53">IF(_xlfn.ANCHORARRAY(K4)&gt;_xlfn.ANCHORARRAY($C4)*2,_xlfn.ANCHORARRAY(K4), ROUNDDOWN(_xlfn.ANCHORARRAY(K4)*_xlfn.ANCHORARRAY($B4),0) )</f>
        <v>4739198</v>
      </c>
      <c r="M4" s="1" cm="1">
        <f t="array" ref="M4:M53">IF(_xlfn.ANCHORARRAY(L4)&gt;_xlfn.ANCHORARRAY($C4)*2,_xlfn.ANCHORARRAY(L4), ROUNDDOWN(_xlfn.ANCHORARRAY(L4)*_xlfn.ANCHORARRAY($B4),0) )</f>
        <v>5022128</v>
      </c>
      <c r="N4" s="1" cm="1">
        <f t="array" ref="N4:N53">IF(_xlfn.ANCHORARRAY(M4)&gt;_xlfn.ANCHORARRAY($C4)*2,_xlfn.ANCHORARRAY(M4), ROUNDDOWN(_xlfn.ANCHORARRAY(M4)*_xlfn.ANCHORARRAY($B4),0) )</f>
        <v>5321949</v>
      </c>
      <c r="O4" s="1" cm="1">
        <f t="array" ref="O4:O53">IF(_xlfn.ANCHORARRAY(N4)&gt;_xlfn.ANCHORARRAY($C4)*2,_xlfn.ANCHORARRAY(N4), ROUNDDOWN(_xlfn.ANCHORARRAY(N4)*_xlfn.ANCHORARRAY($B4),0) )</f>
        <v>5639669</v>
      </c>
      <c r="Q4" s="8" t="s">
        <v>72</v>
      </c>
    </row>
    <row r="5" spans="1:17" ht="15.75" x14ac:dyDescent="0.25">
      <c r="A5" t="s">
        <v>1</v>
      </c>
      <c r="B5">
        <v>0.93659999999999999</v>
      </c>
      <c r="C5">
        <v>3353163</v>
      </c>
      <c r="D5">
        <v>3140763</v>
      </c>
      <c r="E5" s="1">
        <v>2941638</v>
      </c>
      <c r="F5" s="1">
        <v>2755138</v>
      </c>
      <c r="G5" s="1">
        <v>2580462</v>
      </c>
      <c r="H5" s="1">
        <v>2416860</v>
      </c>
      <c r="I5" s="1">
        <v>2263631</v>
      </c>
      <c r="J5" s="1">
        <v>2120116</v>
      </c>
      <c r="K5" s="1">
        <v>1985700</v>
      </c>
      <c r="L5" s="1">
        <v>1859806</v>
      </c>
      <c r="M5" s="1">
        <v>1741894</v>
      </c>
      <c r="N5" s="1">
        <v>1631457</v>
      </c>
      <c r="O5" s="1">
        <v>1528022</v>
      </c>
      <c r="Q5" s="8" t="s">
        <v>73</v>
      </c>
    </row>
    <row r="6" spans="1:17" ht="15.75" x14ac:dyDescent="0.25">
      <c r="A6" t="s">
        <v>2</v>
      </c>
      <c r="B6">
        <v>1.0195000000000001</v>
      </c>
      <c r="C6">
        <v>2443837</v>
      </c>
      <c r="D6">
        <v>2491574</v>
      </c>
      <c r="E6" s="1">
        <v>2540159</v>
      </c>
      <c r="F6" s="1">
        <v>2589692</v>
      </c>
      <c r="G6" s="1">
        <v>2640190</v>
      </c>
      <c r="H6" s="1">
        <v>2691673</v>
      </c>
      <c r="I6" s="1">
        <v>2744160</v>
      </c>
      <c r="J6" s="1">
        <v>2797671</v>
      </c>
      <c r="K6" s="1">
        <v>2852225</v>
      </c>
      <c r="L6" s="1">
        <v>2907843</v>
      </c>
      <c r="M6" s="1">
        <v>2964545</v>
      </c>
      <c r="N6" s="1">
        <v>3022353</v>
      </c>
      <c r="O6" s="1">
        <v>3081288</v>
      </c>
      <c r="Q6" s="8" t="s">
        <v>74</v>
      </c>
    </row>
    <row r="7" spans="1:17" x14ac:dyDescent="0.25">
      <c r="A7" t="s">
        <v>3</v>
      </c>
      <c r="B7">
        <v>0.71450000000000002</v>
      </c>
      <c r="C7">
        <v>1975115</v>
      </c>
      <c r="D7">
        <v>1411260</v>
      </c>
      <c r="E7" s="1">
        <v>1008345</v>
      </c>
      <c r="F7" s="1">
        <v>720462</v>
      </c>
      <c r="G7" s="1">
        <v>514770</v>
      </c>
      <c r="H7" s="1">
        <v>367803</v>
      </c>
      <c r="I7" s="1">
        <v>262795</v>
      </c>
      <c r="J7" s="1">
        <v>187767</v>
      </c>
      <c r="K7" s="1">
        <v>134159</v>
      </c>
      <c r="L7" s="1">
        <v>95856</v>
      </c>
      <c r="M7" s="1">
        <v>68489</v>
      </c>
      <c r="N7" s="1">
        <v>48935</v>
      </c>
      <c r="O7" s="1">
        <v>34964</v>
      </c>
    </row>
    <row r="8" spans="1:17" x14ac:dyDescent="0.25">
      <c r="A8" t="s">
        <v>4</v>
      </c>
      <c r="B8">
        <v>0.81289999999999996</v>
      </c>
      <c r="C8">
        <v>4664729</v>
      </c>
      <c r="D8">
        <v>3792224</v>
      </c>
      <c r="E8" s="1">
        <v>3082698</v>
      </c>
      <c r="F8" s="1">
        <v>2505925</v>
      </c>
      <c r="G8" s="1">
        <v>2037066</v>
      </c>
      <c r="H8" s="1">
        <v>1655930</v>
      </c>
      <c r="I8" s="1">
        <v>1346105</v>
      </c>
      <c r="J8" s="1">
        <v>1094248</v>
      </c>
      <c r="K8" s="1">
        <v>889514</v>
      </c>
      <c r="L8" s="1">
        <v>723085</v>
      </c>
      <c r="M8" s="1">
        <v>587795</v>
      </c>
      <c r="N8" s="1">
        <v>477818</v>
      </c>
      <c r="O8" s="1">
        <v>388418</v>
      </c>
    </row>
    <row r="9" spans="1:17" x14ac:dyDescent="0.25">
      <c r="A9" t="s">
        <v>5</v>
      </c>
      <c r="B9">
        <v>1.1231</v>
      </c>
      <c r="C9">
        <v>3698361</v>
      </c>
      <c r="D9">
        <v>4153748</v>
      </c>
      <c r="E9" s="1">
        <v>4665074</v>
      </c>
      <c r="F9" s="1">
        <v>5239344</v>
      </c>
      <c r="G9" s="1">
        <v>5884307</v>
      </c>
      <c r="H9" s="1">
        <v>6608665</v>
      </c>
      <c r="I9" s="1">
        <v>7422191</v>
      </c>
      <c r="J9" s="1">
        <v>7422191</v>
      </c>
      <c r="K9" s="1">
        <v>7422191</v>
      </c>
      <c r="L9" s="1">
        <v>7422191</v>
      </c>
      <c r="M9" s="1">
        <v>7422191</v>
      </c>
      <c r="N9" s="1">
        <v>7422191</v>
      </c>
      <c r="O9" s="1">
        <v>7422191</v>
      </c>
    </row>
    <row r="10" spans="1:17" x14ac:dyDescent="0.25">
      <c r="A10" t="s">
        <v>6</v>
      </c>
      <c r="B10">
        <v>0.87370000000000003</v>
      </c>
      <c r="C10">
        <v>7689971</v>
      </c>
      <c r="D10">
        <v>6719014</v>
      </c>
      <c r="E10" s="1">
        <v>5870402</v>
      </c>
      <c r="F10" s="1">
        <v>5128970</v>
      </c>
      <c r="G10" s="1">
        <v>4481181</v>
      </c>
      <c r="H10" s="1">
        <v>3915207</v>
      </c>
      <c r="I10" s="1">
        <v>3420716</v>
      </c>
      <c r="J10" s="1">
        <v>2988679</v>
      </c>
      <c r="K10" s="1">
        <v>2611208</v>
      </c>
      <c r="L10" s="1">
        <v>2281412</v>
      </c>
      <c r="M10" s="1">
        <v>1993269</v>
      </c>
      <c r="N10" s="1">
        <v>1741519</v>
      </c>
      <c r="O10" s="1">
        <v>1521565</v>
      </c>
    </row>
    <row r="11" spans="1:17" x14ac:dyDescent="0.25">
      <c r="A11" t="s">
        <v>7</v>
      </c>
      <c r="B11">
        <v>1.5571999999999999</v>
      </c>
      <c r="C11">
        <v>1335057</v>
      </c>
      <c r="D11">
        <v>2079034</v>
      </c>
      <c r="E11" s="1">
        <v>3237471</v>
      </c>
      <c r="F11" s="1">
        <v>3237471</v>
      </c>
      <c r="G11" s="1">
        <v>3237471</v>
      </c>
      <c r="H11" s="1">
        <v>3237471</v>
      </c>
      <c r="I11" s="1">
        <v>3237471</v>
      </c>
      <c r="J11" s="1">
        <v>3237471</v>
      </c>
      <c r="K11" s="1">
        <v>3237471</v>
      </c>
      <c r="L11" s="1">
        <v>3237471</v>
      </c>
      <c r="M11" s="1">
        <v>3237471</v>
      </c>
      <c r="N11" s="1">
        <v>3237471</v>
      </c>
      <c r="O11" s="1">
        <v>3237471</v>
      </c>
    </row>
    <row r="12" spans="1:17" x14ac:dyDescent="0.25">
      <c r="A12" t="s">
        <v>8</v>
      </c>
      <c r="B12">
        <v>0.67149999999999999</v>
      </c>
      <c r="C12">
        <v>3291343</v>
      </c>
      <c r="D12">
        <v>2210357</v>
      </c>
      <c r="E12" s="1">
        <v>1484254</v>
      </c>
      <c r="F12" s="1">
        <v>996676</v>
      </c>
      <c r="G12" s="1">
        <v>669267</v>
      </c>
      <c r="H12" s="1">
        <v>449412</v>
      </c>
      <c r="I12" s="1">
        <v>301780</v>
      </c>
      <c r="J12" s="1">
        <v>202645</v>
      </c>
      <c r="K12" s="1">
        <v>136076</v>
      </c>
      <c r="L12" s="1">
        <v>91375</v>
      </c>
      <c r="M12" s="1">
        <v>61358</v>
      </c>
      <c r="N12" s="1">
        <v>41201</v>
      </c>
      <c r="O12" s="1">
        <v>27666</v>
      </c>
    </row>
    <row r="13" spans="1:17" x14ac:dyDescent="0.25">
      <c r="A13" t="s">
        <v>9</v>
      </c>
      <c r="B13">
        <v>0.71130000000000004</v>
      </c>
      <c r="C13">
        <v>2339967</v>
      </c>
      <c r="D13">
        <v>1664564</v>
      </c>
      <c r="E13" s="1">
        <v>1184004</v>
      </c>
      <c r="F13" s="1">
        <v>842182</v>
      </c>
      <c r="G13" s="1">
        <v>599044</v>
      </c>
      <c r="H13" s="1">
        <v>426099</v>
      </c>
      <c r="I13" s="1">
        <v>303084</v>
      </c>
      <c r="J13" s="1">
        <v>215583</v>
      </c>
      <c r="K13" s="1">
        <v>153344</v>
      </c>
      <c r="L13" s="1">
        <v>109073</v>
      </c>
      <c r="M13" s="1">
        <v>77583</v>
      </c>
      <c r="N13" s="1">
        <v>55184</v>
      </c>
      <c r="O13" s="1">
        <v>39252</v>
      </c>
    </row>
    <row r="14" spans="1:17" x14ac:dyDescent="0.25">
      <c r="A14" t="s">
        <v>10</v>
      </c>
      <c r="B14">
        <v>0.94169999999999998</v>
      </c>
      <c r="C14">
        <v>3983255</v>
      </c>
      <c r="D14">
        <v>3751139</v>
      </c>
      <c r="E14" s="1">
        <v>3532447</v>
      </c>
      <c r="F14" s="1">
        <v>3326505</v>
      </c>
      <c r="G14" s="1">
        <v>3132569</v>
      </c>
      <c r="H14" s="1">
        <v>2949940</v>
      </c>
      <c r="I14" s="1">
        <v>2777958</v>
      </c>
      <c r="J14" s="1">
        <v>2616003</v>
      </c>
      <c r="K14" s="1">
        <v>2463490</v>
      </c>
      <c r="L14" s="1">
        <v>2319868</v>
      </c>
      <c r="M14" s="1">
        <v>2184619</v>
      </c>
      <c r="N14" s="1">
        <v>2057255</v>
      </c>
      <c r="O14" s="1">
        <v>1937317</v>
      </c>
    </row>
    <row r="15" spans="1:17" x14ac:dyDescent="0.25">
      <c r="A15" t="s">
        <v>11</v>
      </c>
      <c r="B15">
        <v>1.1677999999999999</v>
      </c>
      <c r="C15">
        <v>7688480</v>
      </c>
      <c r="D15">
        <v>8979036</v>
      </c>
      <c r="E15" s="1">
        <v>10485718</v>
      </c>
      <c r="F15" s="1">
        <v>12245221</v>
      </c>
      <c r="G15" s="1">
        <v>14299969</v>
      </c>
      <c r="H15" s="1">
        <v>16699503</v>
      </c>
      <c r="I15" s="1">
        <v>16699503</v>
      </c>
      <c r="J15" s="1">
        <v>16699503</v>
      </c>
      <c r="K15" s="1">
        <v>16699503</v>
      </c>
      <c r="L15" s="1">
        <v>16699503</v>
      </c>
      <c r="M15" s="1">
        <v>16699503</v>
      </c>
      <c r="N15" s="1">
        <v>16699503</v>
      </c>
      <c r="O15" s="1">
        <v>16699503</v>
      </c>
    </row>
    <row r="16" spans="1:17" x14ac:dyDescent="0.25">
      <c r="A16" t="s">
        <v>12</v>
      </c>
      <c r="B16">
        <v>1.0923</v>
      </c>
      <c r="C16">
        <v>1960392</v>
      </c>
      <c r="D16">
        <v>2141427</v>
      </c>
      <c r="E16" s="1">
        <v>2339080</v>
      </c>
      <c r="F16" s="1">
        <v>2554977</v>
      </c>
      <c r="G16" s="1">
        <v>2790801</v>
      </c>
      <c r="H16" s="1">
        <v>3048391</v>
      </c>
      <c r="I16" s="1">
        <v>3329757</v>
      </c>
      <c r="J16" s="1">
        <v>3637093</v>
      </c>
      <c r="K16" s="1">
        <v>3972796</v>
      </c>
      <c r="L16" s="1">
        <v>3972796</v>
      </c>
      <c r="M16" s="1">
        <v>3972796</v>
      </c>
      <c r="N16" s="1">
        <v>3972796</v>
      </c>
      <c r="O16" s="1">
        <v>3972796</v>
      </c>
    </row>
    <row r="17" spans="1:15" x14ac:dyDescent="0.25">
      <c r="A17" t="s">
        <v>13</v>
      </c>
      <c r="B17">
        <v>0.81089999999999995</v>
      </c>
      <c r="C17">
        <v>2177470</v>
      </c>
      <c r="D17">
        <v>1765883</v>
      </c>
      <c r="E17" s="1">
        <v>1431954</v>
      </c>
      <c r="F17" s="1">
        <v>1161171</v>
      </c>
      <c r="G17" s="1">
        <v>941593</v>
      </c>
      <c r="H17" s="1">
        <v>763537</v>
      </c>
      <c r="I17" s="1">
        <v>619152</v>
      </c>
      <c r="J17" s="1">
        <v>502070</v>
      </c>
      <c r="K17" s="1">
        <v>407128</v>
      </c>
      <c r="L17" s="1">
        <v>330140</v>
      </c>
      <c r="M17" s="1">
        <v>267710</v>
      </c>
      <c r="N17" s="1">
        <v>217086</v>
      </c>
      <c r="O17" s="1">
        <v>176035</v>
      </c>
    </row>
    <row r="18" spans="1:15" x14ac:dyDescent="0.25">
      <c r="A18" t="s">
        <v>14</v>
      </c>
      <c r="B18">
        <v>0.79849999999999999</v>
      </c>
      <c r="C18">
        <v>5134027</v>
      </c>
      <c r="D18">
        <v>4099997</v>
      </c>
      <c r="E18" s="1">
        <v>3273847</v>
      </c>
      <c r="F18" s="1">
        <v>2614166</v>
      </c>
      <c r="G18" s="1">
        <v>2087411</v>
      </c>
      <c r="H18" s="1">
        <v>1666797</v>
      </c>
      <c r="I18" s="1">
        <v>1330937</v>
      </c>
      <c r="J18" s="1">
        <v>1062753</v>
      </c>
      <c r="K18" s="1">
        <v>848608</v>
      </c>
      <c r="L18" s="1">
        <v>677613</v>
      </c>
      <c r="M18" s="1">
        <v>541073</v>
      </c>
      <c r="N18" s="1">
        <v>432046</v>
      </c>
      <c r="O18" s="1">
        <v>344988</v>
      </c>
    </row>
    <row r="19" spans="1:15" x14ac:dyDescent="0.25">
      <c r="A19" t="s">
        <v>15</v>
      </c>
      <c r="B19">
        <v>1.2492000000000001</v>
      </c>
      <c r="C19">
        <v>2728601</v>
      </c>
      <c r="D19">
        <v>3408578</v>
      </c>
      <c r="E19" s="1">
        <v>4257995</v>
      </c>
      <c r="F19" s="1">
        <v>5319087</v>
      </c>
      <c r="G19" s="1">
        <v>6644603</v>
      </c>
      <c r="H19" s="1">
        <v>6644603</v>
      </c>
      <c r="I19" s="1">
        <v>6644603</v>
      </c>
      <c r="J19" s="1">
        <v>6644603</v>
      </c>
      <c r="K19" s="1">
        <v>6644603</v>
      </c>
      <c r="L19" s="1">
        <v>6644603</v>
      </c>
      <c r="M19" s="1">
        <v>6644603</v>
      </c>
      <c r="N19" s="1">
        <v>6644603</v>
      </c>
      <c r="O19" s="1">
        <v>6644603</v>
      </c>
    </row>
    <row r="20" spans="1:15" x14ac:dyDescent="0.25">
      <c r="A20" t="s">
        <v>16</v>
      </c>
      <c r="B20">
        <v>0.60299999999999998</v>
      </c>
      <c r="C20">
        <v>5009321</v>
      </c>
      <c r="D20">
        <v>3020942</v>
      </c>
      <c r="E20" s="1">
        <v>1821628</v>
      </c>
      <c r="F20" s="1">
        <v>1098441</v>
      </c>
      <c r="G20" s="1">
        <v>662359</v>
      </c>
      <c r="H20" s="1">
        <v>399402</v>
      </c>
      <c r="I20" s="1">
        <v>240839</v>
      </c>
      <c r="J20" s="1">
        <v>145225</v>
      </c>
      <c r="K20" s="1">
        <v>87570</v>
      </c>
      <c r="L20" s="1">
        <v>52804</v>
      </c>
      <c r="M20" s="1">
        <v>31840</v>
      </c>
      <c r="N20" s="1">
        <v>19199</v>
      </c>
      <c r="O20" s="1">
        <v>11576</v>
      </c>
    </row>
    <row r="21" spans="1:15" x14ac:dyDescent="0.25">
      <c r="A21" t="s">
        <v>17</v>
      </c>
      <c r="B21">
        <v>0.46029999999999999</v>
      </c>
      <c r="C21">
        <v>2729291</v>
      </c>
      <c r="D21">
        <v>1256318</v>
      </c>
      <c r="E21" s="1">
        <v>578283</v>
      </c>
      <c r="F21" s="1">
        <v>266183</v>
      </c>
      <c r="G21" s="1">
        <v>122524</v>
      </c>
      <c r="H21" s="1">
        <v>56397</v>
      </c>
      <c r="I21" s="1">
        <v>25959</v>
      </c>
      <c r="J21" s="1">
        <v>11948</v>
      </c>
      <c r="K21" s="1">
        <v>5499</v>
      </c>
      <c r="L21" s="1">
        <v>2531</v>
      </c>
      <c r="M21" s="1">
        <v>1165</v>
      </c>
      <c r="N21" s="1">
        <v>536</v>
      </c>
      <c r="O21" s="1">
        <v>246</v>
      </c>
    </row>
    <row r="22" spans="1:15" x14ac:dyDescent="0.25">
      <c r="A22" t="s">
        <v>18</v>
      </c>
      <c r="B22">
        <v>0.55459999999999998</v>
      </c>
      <c r="C22">
        <v>6175874</v>
      </c>
      <c r="D22">
        <v>3425717</v>
      </c>
      <c r="E22" s="1">
        <v>1899902</v>
      </c>
      <c r="F22" s="1">
        <v>1053685</v>
      </c>
      <c r="G22" s="1">
        <v>584373</v>
      </c>
      <c r="H22" s="1">
        <v>324093</v>
      </c>
      <c r="I22" s="1">
        <v>179741</v>
      </c>
      <c r="J22" s="1">
        <v>99684</v>
      </c>
      <c r="K22" s="1">
        <v>55284</v>
      </c>
      <c r="L22" s="1">
        <v>30660</v>
      </c>
      <c r="M22" s="1">
        <v>17004</v>
      </c>
      <c r="N22" s="1">
        <v>9430</v>
      </c>
      <c r="O22" s="1">
        <v>5229</v>
      </c>
    </row>
    <row r="23" spans="1:15" x14ac:dyDescent="0.25">
      <c r="A23" t="s">
        <v>19</v>
      </c>
      <c r="B23">
        <v>0.9234</v>
      </c>
      <c r="C23">
        <v>3008890</v>
      </c>
      <c r="D23">
        <v>2778690</v>
      </c>
      <c r="E23" s="1">
        <v>2565842</v>
      </c>
      <c r="F23" s="1">
        <v>2369298</v>
      </c>
      <c r="G23" s="1">
        <v>2187809</v>
      </c>
      <c r="H23" s="1">
        <v>2020222</v>
      </c>
      <c r="I23" s="1">
        <v>1865472</v>
      </c>
      <c r="J23" s="1">
        <v>1722576</v>
      </c>
      <c r="K23" s="1">
        <v>1590626</v>
      </c>
      <c r="L23" s="1">
        <v>1468784</v>
      </c>
      <c r="M23" s="1">
        <v>1356275</v>
      </c>
      <c r="N23" s="1">
        <v>1252384</v>
      </c>
      <c r="O23" s="1">
        <v>1156451</v>
      </c>
    </row>
    <row r="24" spans="1:15" x14ac:dyDescent="0.25">
      <c r="A24" t="s">
        <v>20</v>
      </c>
      <c r="B24">
        <v>0.1203</v>
      </c>
      <c r="C24">
        <v>4752576</v>
      </c>
      <c r="D24">
        <v>572183</v>
      </c>
      <c r="E24" s="1">
        <v>68833</v>
      </c>
      <c r="F24" s="1">
        <v>8280</v>
      </c>
      <c r="G24" s="1">
        <v>996</v>
      </c>
      <c r="H24" s="1">
        <v>119</v>
      </c>
      <c r="I24" s="1">
        <v>14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t="s">
        <v>21</v>
      </c>
      <c r="B25">
        <v>3.8473000000000002</v>
      </c>
      <c r="C25">
        <v>1434562</v>
      </c>
      <c r="D25">
        <v>5519227</v>
      </c>
      <c r="E25" s="1">
        <v>5519227</v>
      </c>
      <c r="F25" s="1">
        <v>5519227</v>
      </c>
      <c r="G25" s="1">
        <v>5519227</v>
      </c>
      <c r="H25" s="1">
        <v>5519227</v>
      </c>
      <c r="I25" s="1">
        <v>5519227</v>
      </c>
      <c r="J25" s="1">
        <v>5519227</v>
      </c>
      <c r="K25" s="1">
        <v>5519227</v>
      </c>
      <c r="L25" s="1">
        <v>5519227</v>
      </c>
      <c r="M25" s="1">
        <v>5519227</v>
      </c>
      <c r="N25" s="1">
        <v>5519227</v>
      </c>
      <c r="O25" s="1">
        <v>5519227</v>
      </c>
    </row>
    <row r="26" spans="1:15" x14ac:dyDescent="0.25">
      <c r="A26" t="s">
        <v>22</v>
      </c>
      <c r="B26">
        <v>0.72660000000000002</v>
      </c>
      <c r="C26">
        <v>4505451</v>
      </c>
      <c r="D26">
        <v>3273876</v>
      </c>
      <c r="E26" s="1">
        <v>2378798</v>
      </c>
      <c r="F26" s="1">
        <v>1728434</v>
      </c>
      <c r="G26" s="1">
        <v>1255880</v>
      </c>
      <c r="H26" s="1">
        <v>912522</v>
      </c>
      <c r="I26" s="1">
        <v>663038</v>
      </c>
      <c r="J26" s="1">
        <v>481763</v>
      </c>
      <c r="K26" s="1">
        <v>350048</v>
      </c>
      <c r="L26" s="1">
        <v>254344</v>
      </c>
      <c r="M26" s="1">
        <v>184806</v>
      </c>
      <c r="N26" s="1">
        <v>134280</v>
      </c>
      <c r="O26" s="1">
        <v>97567</v>
      </c>
    </row>
    <row r="27" spans="1:15" x14ac:dyDescent="0.25">
      <c r="A27" t="s">
        <v>23</v>
      </c>
      <c r="B27">
        <v>1.2537</v>
      </c>
      <c r="C27">
        <v>1327364</v>
      </c>
      <c r="D27">
        <v>1664117</v>
      </c>
      <c r="E27" s="1">
        <v>2086303</v>
      </c>
      <c r="F27" s="1">
        <v>2615598</v>
      </c>
      <c r="G27" s="1">
        <v>3279175</v>
      </c>
      <c r="H27" s="1">
        <v>3279175</v>
      </c>
      <c r="I27" s="1">
        <v>3279175</v>
      </c>
      <c r="J27" s="1">
        <v>3279175</v>
      </c>
      <c r="K27" s="1">
        <v>3279175</v>
      </c>
      <c r="L27" s="1">
        <v>3279175</v>
      </c>
      <c r="M27" s="1">
        <v>3279175</v>
      </c>
      <c r="N27" s="1">
        <v>3279175</v>
      </c>
      <c r="O27" s="1">
        <v>3279175</v>
      </c>
    </row>
    <row r="28" spans="1:15" x14ac:dyDescent="0.25">
      <c r="A28" t="s">
        <v>24</v>
      </c>
      <c r="B28">
        <v>3.7826</v>
      </c>
      <c r="C28">
        <v>884947</v>
      </c>
      <c r="D28">
        <v>3347446</v>
      </c>
      <c r="E28" s="1">
        <v>3347446</v>
      </c>
      <c r="F28" s="1">
        <v>3347446</v>
      </c>
      <c r="G28" s="1">
        <v>3347446</v>
      </c>
      <c r="H28" s="1">
        <v>3347446</v>
      </c>
      <c r="I28" s="1">
        <v>3347446</v>
      </c>
      <c r="J28" s="1">
        <v>3347446</v>
      </c>
      <c r="K28" s="1">
        <v>3347446</v>
      </c>
      <c r="L28" s="1">
        <v>3347446</v>
      </c>
      <c r="M28" s="1">
        <v>3347446</v>
      </c>
      <c r="N28" s="1">
        <v>3347446</v>
      </c>
      <c r="O28" s="1">
        <v>3347446</v>
      </c>
    </row>
    <row r="29" spans="1:15" x14ac:dyDescent="0.25">
      <c r="A29" t="s">
        <v>25</v>
      </c>
      <c r="B29">
        <v>0.86829999999999996</v>
      </c>
      <c r="C29">
        <v>2151563</v>
      </c>
      <c r="D29">
        <v>1868301</v>
      </c>
      <c r="E29" s="1">
        <v>1622245</v>
      </c>
      <c r="F29" s="1">
        <v>1408595</v>
      </c>
      <c r="G29" s="1">
        <v>1223083</v>
      </c>
      <c r="H29" s="1">
        <v>1062002</v>
      </c>
      <c r="I29" s="1">
        <v>922136</v>
      </c>
      <c r="J29" s="1">
        <v>800690</v>
      </c>
      <c r="K29" s="1">
        <v>695239</v>
      </c>
      <c r="L29" s="1">
        <v>603676</v>
      </c>
      <c r="M29" s="1">
        <v>524171</v>
      </c>
      <c r="N29" s="1">
        <v>455137</v>
      </c>
      <c r="O29" s="1">
        <v>395195</v>
      </c>
    </row>
    <row r="30" spans="1:15" x14ac:dyDescent="0.25">
      <c r="A30" t="s">
        <v>26</v>
      </c>
      <c r="B30">
        <v>0.4713</v>
      </c>
      <c r="C30">
        <v>4709695</v>
      </c>
      <c r="D30">
        <v>2219872</v>
      </c>
      <c r="E30" s="1">
        <v>1046225</v>
      </c>
      <c r="F30" s="1">
        <v>493085</v>
      </c>
      <c r="G30" s="1">
        <v>232390</v>
      </c>
      <c r="H30" s="1">
        <v>109525</v>
      </c>
      <c r="I30" s="1">
        <v>51619</v>
      </c>
      <c r="J30" s="1">
        <v>24328</v>
      </c>
      <c r="K30" s="1">
        <v>11465</v>
      </c>
      <c r="L30" s="1">
        <v>5403</v>
      </c>
      <c r="M30" s="1">
        <v>2546</v>
      </c>
      <c r="N30" s="1">
        <v>1199</v>
      </c>
      <c r="O30" s="1">
        <v>565</v>
      </c>
    </row>
    <row r="31" spans="1:15" x14ac:dyDescent="0.25">
      <c r="A31" t="s">
        <v>27</v>
      </c>
      <c r="B31">
        <v>0.15870000000000001</v>
      </c>
      <c r="C31">
        <v>5450595</v>
      </c>
      <c r="D31">
        <v>865257</v>
      </c>
      <c r="E31" s="1">
        <v>137316</v>
      </c>
      <c r="F31" s="1">
        <v>21792</v>
      </c>
      <c r="G31" s="1">
        <v>3458</v>
      </c>
      <c r="H31" s="1">
        <v>548</v>
      </c>
      <c r="I31" s="1">
        <v>86</v>
      </c>
      <c r="J31" s="1">
        <v>13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t="s">
        <v>28</v>
      </c>
      <c r="B32">
        <v>0.82220000000000004</v>
      </c>
      <c r="C32">
        <v>3703941</v>
      </c>
      <c r="D32">
        <v>3045392</v>
      </c>
      <c r="E32" s="1">
        <v>2503921</v>
      </c>
      <c r="F32" s="1">
        <v>2058723</v>
      </c>
      <c r="G32" s="1">
        <v>1692682</v>
      </c>
      <c r="H32" s="1">
        <v>1391723</v>
      </c>
      <c r="I32" s="1">
        <v>1144274</v>
      </c>
      <c r="J32" s="1">
        <v>940822</v>
      </c>
      <c r="K32" s="1">
        <v>773543</v>
      </c>
      <c r="L32" s="1">
        <v>636007</v>
      </c>
      <c r="M32" s="1">
        <v>522924</v>
      </c>
      <c r="N32" s="1">
        <v>429948</v>
      </c>
      <c r="O32" s="1">
        <v>353503</v>
      </c>
    </row>
    <row r="33" spans="1:15" x14ac:dyDescent="0.25">
      <c r="A33" t="s">
        <v>29</v>
      </c>
      <c r="B33">
        <v>1.17E-2</v>
      </c>
      <c r="C33">
        <v>5040530</v>
      </c>
      <c r="D33">
        <v>59431</v>
      </c>
      <c r="E33" s="1">
        <v>695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t="s">
        <v>30</v>
      </c>
      <c r="B34">
        <v>0.92610000000000003</v>
      </c>
      <c r="C34">
        <v>3754769</v>
      </c>
      <c r="D34">
        <v>3477577</v>
      </c>
      <c r="E34" s="1">
        <v>3220584</v>
      </c>
      <c r="F34" s="1">
        <v>2982582</v>
      </c>
      <c r="G34" s="1">
        <v>2762169</v>
      </c>
      <c r="H34" s="1">
        <v>2558044</v>
      </c>
      <c r="I34" s="1">
        <v>2369004</v>
      </c>
      <c r="J34" s="1">
        <v>2193934</v>
      </c>
      <c r="K34" s="1">
        <v>2031802</v>
      </c>
      <c r="L34" s="1">
        <v>1881651</v>
      </c>
      <c r="M34" s="1">
        <v>1742596</v>
      </c>
      <c r="N34" s="1">
        <v>1613818</v>
      </c>
      <c r="O34" s="1">
        <v>1494556</v>
      </c>
    </row>
    <row r="35" spans="1:15" x14ac:dyDescent="0.25">
      <c r="A35" t="s">
        <v>31</v>
      </c>
      <c r="B35">
        <v>1.9078999999999999</v>
      </c>
      <c r="C35">
        <v>2021024</v>
      </c>
      <c r="D35">
        <v>3855970</v>
      </c>
      <c r="E35" s="1">
        <v>7356805</v>
      </c>
      <c r="F35" s="1">
        <v>7356805</v>
      </c>
      <c r="G35" s="1">
        <v>7356805</v>
      </c>
      <c r="H35" s="1">
        <v>7356805</v>
      </c>
      <c r="I35" s="1">
        <v>7356805</v>
      </c>
      <c r="J35" s="1">
        <v>7356805</v>
      </c>
      <c r="K35" s="1">
        <v>7356805</v>
      </c>
      <c r="L35" s="1">
        <v>7356805</v>
      </c>
      <c r="M35" s="1">
        <v>7356805</v>
      </c>
      <c r="N35" s="1">
        <v>7356805</v>
      </c>
      <c r="O35" s="1">
        <v>7356805</v>
      </c>
    </row>
    <row r="36" spans="1:15" x14ac:dyDescent="0.25">
      <c r="A36" t="s">
        <v>32</v>
      </c>
      <c r="B36">
        <v>0.16200000000000001</v>
      </c>
      <c r="C36">
        <v>5856254</v>
      </c>
      <c r="D36">
        <v>948807</v>
      </c>
      <c r="E36" s="1">
        <v>153706</v>
      </c>
      <c r="F36" s="1">
        <v>24900</v>
      </c>
      <c r="G36" s="1">
        <v>4033</v>
      </c>
      <c r="H36" s="1">
        <v>653</v>
      </c>
      <c r="I36" s="1">
        <v>105</v>
      </c>
      <c r="J36" s="1">
        <v>17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t="s">
        <v>33</v>
      </c>
      <c r="B37">
        <v>17.4284</v>
      </c>
      <c r="C37">
        <v>158033</v>
      </c>
      <c r="D37">
        <v>2754275</v>
      </c>
      <c r="E37" s="1">
        <v>2754275</v>
      </c>
      <c r="F37" s="1">
        <v>2754275</v>
      </c>
      <c r="G37" s="1">
        <v>2754275</v>
      </c>
      <c r="H37" s="1">
        <v>2754275</v>
      </c>
      <c r="I37" s="1">
        <v>2754275</v>
      </c>
      <c r="J37" s="1">
        <v>2754275</v>
      </c>
      <c r="K37" s="1">
        <v>2754275</v>
      </c>
      <c r="L37" s="1">
        <v>2754275</v>
      </c>
      <c r="M37" s="1">
        <v>2754275</v>
      </c>
      <c r="N37" s="1">
        <v>2754275</v>
      </c>
      <c r="O37" s="1">
        <v>2754275</v>
      </c>
    </row>
    <row r="38" spans="1:15" x14ac:dyDescent="0.25">
      <c r="A38" t="s">
        <v>34</v>
      </c>
      <c r="B38">
        <v>0.39850000000000002</v>
      </c>
      <c r="C38">
        <v>4984142</v>
      </c>
      <c r="D38">
        <v>1986529</v>
      </c>
      <c r="E38" s="1">
        <v>791631</v>
      </c>
      <c r="F38" s="1">
        <v>315464</v>
      </c>
      <c r="G38" s="1">
        <v>125712</v>
      </c>
      <c r="H38" s="1">
        <v>50096</v>
      </c>
      <c r="I38" s="1">
        <v>19963</v>
      </c>
      <c r="J38" s="1">
        <v>7955</v>
      </c>
      <c r="K38" s="1">
        <v>3170</v>
      </c>
      <c r="L38" s="1">
        <v>1263</v>
      </c>
      <c r="M38" s="1">
        <v>503</v>
      </c>
      <c r="N38" s="1">
        <v>200</v>
      </c>
      <c r="O38" s="1">
        <v>79</v>
      </c>
    </row>
    <row r="39" spans="1:15" x14ac:dyDescent="0.25">
      <c r="A39" t="s">
        <v>35</v>
      </c>
      <c r="B39">
        <v>6.2600000000000003E-2</v>
      </c>
      <c r="C39">
        <v>3653434</v>
      </c>
      <c r="D39">
        <v>229037</v>
      </c>
      <c r="E39" s="1">
        <v>14337</v>
      </c>
      <c r="F39" s="1">
        <v>897</v>
      </c>
      <c r="G39" s="1">
        <v>56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t="s">
        <v>36</v>
      </c>
      <c r="B40">
        <v>0.81579999999999997</v>
      </c>
      <c r="C40">
        <v>2921428</v>
      </c>
      <c r="D40">
        <v>2383387</v>
      </c>
      <c r="E40" s="1">
        <v>1944367</v>
      </c>
      <c r="F40" s="1">
        <v>1586214</v>
      </c>
      <c r="G40" s="1">
        <v>1294033</v>
      </c>
      <c r="H40" s="1">
        <v>1055672</v>
      </c>
      <c r="I40" s="1">
        <v>861217</v>
      </c>
      <c r="J40" s="1">
        <v>702580</v>
      </c>
      <c r="K40" s="1">
        <v>573164</v>
      </c>
      <c r="L40" s="1">
        <v>467587</v>
      </c>
      <c r="M40" s="1">
        <v>381457</v>
      </c>
      <c r="N40" s="1">
        <v>311192</v>
      </c>
      <c r="O40" s="1">
        <v>253870</v>
      </c>
    </row>
    <row r="41" spans="1:15" x14ac:dyDescent="0.25">
      <c r="A41" t="s">
        <v>37</v>
      </c>
      <c r="B41">
        <v>0.26690000000000003</v>
      </c>
      <c r="C41">
        <v>3286803</v>
      </c>
      <c r="D41">
        <v>877403</v>
      </c>
      <c r="E41" s="1">
        <v>234178</v>
      </c>
      <c r="F41" s="1">
        <v>62502</v>
      </c>
      <c r="G41" s="1">
        <v>16681</v>
      </c>
      <c r="H41" s="1">
        <v>4452</v>
      </c>
      <c r="I41" s="1">
        <v>1188</v>
      </c>
      <c r="J41" s="1">
        <v>317</v>
      </c>
      <c r="K41" s="1">
        <v>84</v>
      </c>
      <c r="L41" s="1">
        <v>22</v>
      </c>
      <c r="M41" s="1">
        <v>5</v>
      </c>
      <c r="N41" s="1">
        <v>1</v>
      </c>
      <c r="O41" s="1">
        <v>0</v>
      </c>
    </row>
    <row r="42" spans="1:15" x14ac:dyDescent="0.25">
      <c r="A42" t="s">
        <v>38</v>
      </c>
      <c r="B42">
        <v>5.6017999999999999</v>
      </c>
      <c r="C42">
        <v>1063625</v>
      </c>
      <c r="D42">
        <v>5958241</v>
      </c>
      <c r="E42" s="1">
        <v>5958241</v>
      </c>
      <c r="F42" s="1">
        <v>5958241</v>
      </c>
      <c r="G42" s="1">
        <v>5958241</v>
      </c>
      <c r="H42" s="1">
        <v>5958241</v>
      </c>
      <c r="I42" s="1">
        <v>5958241</v>
      </c>
      <c r="J42" s="1">
        <v>5958241</v>
      </c>
      <c r="K42" s="1">
        <v>5958241</v>
      </c>
      <c r="L42" s="1">
        <v>5958241</v>
      </c>
      <c r="M42" s="1">
        <v>5958241</v>
      </c>
      <c r="N42" s="1">
        <v>5958241</v>
      </c>
      <c r="O42" s="1">
        <v>5958241</v>
      </c>
    </row>
    <row r="43" spans="1:15" x14ac:dyDescent="0.25">
      <c r="A43" t="s">
        <v>39</v>
      </c>
      <c r="B43">
        <v>2.2675999999999998</v>
      </c>
      <c r="C43">
        <v>2270638</v>
      </c>
      <c r="D43">
        <v>5149121</v>
      </c>
      <c r="E43" s="1">
        <v>5149121</v>
      </c>
      <c r="F43" s="1">
        <v>5149121</v>
      </c>
      <c r="G43" s="1">
        <v>5149121</v>
      </c>
      <c r="H43" s="1">
        <v>5149121</v>
      </c>
      <c r="I43" s="1">
        <v>5149121</v>
      </c>
      <c r="J43" s="1">
        <v>5149121</v>
      </c>
      <c r="K43" s="1">
        <v>5149121</v>
      </c>
      <c r="L43" s="1">
        <v>5149121</v>
      </c>
      <c r="M43" s="1">
        <v>5149121</v>
      </c>
      <c r="N43" s="1">
        <v>5149121</v>
      </c>
      <c r="O43" s="1">
        <v>5149121</v>
      </c>
    </row>
    <row r="44" spans="1:15" x14ac:dyDescent="0.25">
      <c r="A44" t="s">
        <v>40</v>
      </c>
      <c r="B44">
        <v>6.8999999999999999E-3</v>
      </c>
      <c r="C44">
        <v>4318105</v>
      </c>
      <c r="D44">
        <v>29991</v>
      </c>
      <c r="E44" s="1">
        <v>206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t="s">
        <v>41</v>
      </c>
      <c r="B45">
        <v>0.15989999999999999</v>
      </c>
      <c r="C45">
        <v>4544199</v>
      </c>
      <c r="D45">
        <v>726835</v>
      </c>
      <c r="E45" s="1">
        <v>116220</v>
      </c>
      <c r="F45" s="1">
        <v>18583</v>
      </c>
      <c r="G45" s="1">
        <v>2971</v>
      </c>
      <c r="H45" s="1">
        <v>475</v>
      </c>
      <c r="I45" s="1">
        <v>75</v>
      </c>
      <c r="J45" s="1">
        <v>11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t="s">
        <v>42</v>
      </c>
      <c r="B46">
        <v>1.47E-2</v>
      </c>
      <c r="C46">
        <v>5125651</v>
      </c>
      <c r="D46">
        <v>75752</v>
      </c>
      <c r="E46" s="1">
        <v>1113</v>
      </c>
      <c r="F46" s="1">
        <v>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t="s">
        <v>43</v>
      </c>
      <c r="B47">
        <v>1.2096</v>
      </c>
      <c r="C47">
        <v>1673241</v>
      </c>
      <c r="D47">
        <v>2023958</v>
      </c>
      <c r="E47" s="1">
        <v>2448179</v>
      </c>
      <c r="F47" s="1">
        <v>2961317</v>
      </c>
      <c r="G47" s="1">
        <v>3582009</v>
      </c>
      <c r="H47" s="1">
        <v>3582009</v>
      </c>
      <c r="I47" s="1">
        <v>3582009</v>
      </c>
      <c r="J47" s="1">
        <v>3582009</v>
      </c>
      <c r="K47" s="1">
        <v>3582009</v>
      </c>
      <c r="L47" s="1">
        <v>3582009</v>
      </c>
      <c r="M47" s="1">
        <v>3582009</v>
      </c>
      <c r="N47" s="1">
        <v>3582009</v>
      </c>
      <c r="O47" s="1">
        <v>3582009</v>
      </c>
    </row>
    <row r="48" spans="1:15" x14ac:dyDescent="0.25">
      <c r="A48" t="s">
        <v>44</v>
      </c>
      <c r="B48">
        <v>1.4444999999999999</v>
      </c>
      <c r="C48">
        <v>2257874</v>
      </c>
      <c r="D48">
        <v>3261598</v>
      </c>
      <c r="E48" s="1">
        <v>4711378</v>
      </c>
      <c r="F48" s="1">
        <v>4711378</v>
      </c>
      <c r="G48" s="1">
        <v>4711378</v>
      </c>
      <c r="H48" s="1">
        <v>4711378</v>
      </c>
      <c r="I48" s="1">
        <v>4711378</v>
      </c>
      <c r="J48" s="1">
        <v>4711378</v>
      </c>
      <c r="K48" s="1">
        <v>4711378</v>
      </c>
      <c r="L48" s="1">
        <v>4711378</v>
      </c>
      <c r="M48" s="1">
        <v>4711378</v>
      </c>
      <c r="N48" s="1">
        <v>4711378</v>
      </c>
      <c r="O48" s="1">
        <v>4711378</v>
      </c>
    </row>
    <row r="49" spans="1:15" x14ac:dyDescent="0.25">
      <c r="A49" t="s">
        <v>45</v>
      </c>
      <c r="B49">
        <v>19.212599999999998</v>
      </c>
      <c r="C49">
        <v>286380</v>
      </c>
      <c r="D49">
        <v>5502111</v>
      </c>
      <c r="E49" s="1">
        <v>5502111</v>
      </c>
      <c r="F49" s="1">
        <v>5502111</v>
      </c>
      <c r="G49" s="1">
        <v>5502111</v>
      </c>
      <c r="H49" s="1">
        <v>5502111</v>
      </c>
      <c r="I49" s="1">
        <v>5502111</v>
      </c>
      <c r="J49" s="1">
        <v>5502111</v>
      </c>
      <c r="K49" s="1">
        <v>5502111</v>
      </c>
      <c r="L49" s="1">
        <v>5502111</v>
      </c>
      <c r="M49" s="1">
        <v>5502111</v>
      </c>
      <c r="N49" s="1">
        <v>5502111</v>
      </c>
      <c r="O49" s="1">
        <v>5502111</v>
      </c>
    </row>
    <row r="50" spans="1:15" x14ac:dyDescent="0.25">
      <c r="A50" t="s">
        <v>46</v>
      </c>
      <c r="B50">
        <v>2.1524000000000001</v>
      </c>
      <c r="C50">
        <v>2503710</v>
      </c>
      <c r="D50">
        <v>5389136</v>
      </c>
      <c r="E50" s="1">
        <v>5389136</v>
      </c>
      <c r="F50" s="1">
        <v>5389136</v>
      </c>
      <c r="G50" s="1">
        <v>5389136</v>
      </c>
      <c r="H50" s="1">
        <v>5389136</v>
      </c>
      <c r="I50" s="1">
        <v>5389136</v>
      </c>
      <c r="J50" s="1">
        <v>5389136</v>
      </c>
      <c r="K50" s="1">
        <v>5389136</v>
      </c>
      <c r="L50" s="1">
        <v>5389136</v>
      </c>
      <c r="M50" s="1">
        <v>5389136</v>
      </c>
      <c r="N50" s="1">
        <v>5389136</v>
      </c>
      <c r="O50" s="1">
        <v>5389136</v>
      </c>
    </row>
    <row r="51" spans="1:15" x14ac:dyDescent="0.25">
      <c r="A51" t="s">
        <v>47</v>
      </c>
      <c r="B51">
        <v>1.0593999999999999</v>
      </c>
      <c r="C51">
        <v>5369399</v>
      </c>
      <c r="D51">
        <v>5688389</v>
      </c>
      <c r="E51" s="1">
        <v>6026279</v>
      </c>
      <c r="F51" s="1">
        <v>6384239</v>
      </c>
      <c r="G51" s="1">
        <v>6763462</v>
      </c>
      <c r="H51" s="1">
        <v>7165211</v>
      </c>
      <c r="I51" s="1">
        <v>7590824</v>
      </c>
      <c r="J51" s="1">
        <v>8041718</v>
      </c>
      <c r="K51" s="1">
        <v>8519396</v>
      </c>
      <c r="L51" s="1">
        <v>9025448</v>
      </c>
      <c r="M51" s="1">
        <v>9561559</v>
      </c>
      <c r="N51" s="1">
        <v>10129515</v>
      </c>
      <c r="O51" s="1">
        <v>10731208</v>
      </c>
    </row>
    <row r="52" spans="1:15" x14ac:dyDescent="0.25">
      <c r="A52" t="s">
        <v>48</v>
      </c>
      <c r="B52">
        <v>11.7956</v>
      </c>
      <c r="C52">
        <v>516909</v>
      </c>
      <c r="D52">
        <v>6097264</v>
      </c>
      <c r="E52" s="1">
        <v>6097264</v>
      </c>
      <c r="F52" s="1">
        <v>6097264</v>
      </c>
      <c r="G52" s="1">
        <v>6097264</v>
      </c>
      <c r="H52" s="1">
        <v>6097264</v>
      </c>
      <c r="I52" s="1">
        <v>6097264</v>
      </c>
      <c r="J52" s="1">
        <v>6097264</v>
      </c>
      <c r="K52" s="1">
        <v>6097264</v>
      </c>
      <c r="L52" s="1">
        <v>6097264</v>
      </c>
      <c r="M52" s="1">
        <v>6097264</v>
      </c>
      <c r="N52" s="1">
        <v>6097264</v>
      </c>
      <c r="O52" s="1">
        <v>6097264</v>
      </c>
    </row>
    <row r="53" spans="1:15" x14ac:dyDescent="0.25">
      <c r="A53" t="s">
        <v>49</v>
      </c>
      <c r="B53">
        <v>0.71289999999999998</v>
      </c>
      <c r="C53">
        <v>5119414</v>
      </c>
      <c r="D53">
        <v>3649895</v>
      </c>
      <c r="E53" s="1">
        <v>2602010</v>
      </c>
      <c r="F53" s="1">
        <v>1854972</v>
      </c>
      <c r="G53" s="1">
        <v>1322409</v>
      </c>
      <c r="H53" s="1">
        <v>942745</v>
      </c>
      <c r="I53" s="1">
        <v>672082</v>
      </c>
      <c r="J53" s="1">
        <v>479127</v>
      </c>
      <c r="K53" s="1">
        <v>341569</v>
      </c>
      <c r="L53" s="1">
        <v>243504</v>
      </c>
      <c r="M53" s="1">
        <v>173594</v>
      </c>
      <c r="N53" s="1">
        <v>123755</v>
      </c>
      <c r="O53" s="1">
        <v>88224</v>
      </c>
    </row>
    <row r="54" spans="1:15" x14ac:dyDescent="0.25">
      <c r="N54" t="s">
        <v>64</v>
      </c>
      <c r="O54" s="2">
        <f>SUM(_xlfn.ANCHORARRAY(O4))</f>
        <v>125930205</v>
      </c>
    </row>
    <row r="55" spans="1:15" x14ac:dyDescent="0.25">
      <c r="N55" t="s">
        <v>65</v>
      </c>
      <c r="O55" s="3">
        <f>COUNTIF(_xlfn.ANCHORARRAY(B4),"&gt;="&amp;POWER(2,1/12))</f>
        <v>18</v>
      </c>
    </row>
    <row r="56" spans="1:15" x14ac:dyDescent="0.25">
      <c r="N56" t="s">
        <v>66</v>
      </c>
      <c r="O56" s="1" t="str">
        <f>_xlfn.XLOOKUP(MAX(_xlfn.ANCHORARRAY(O4)),O4:O53,A4:A53)</f>
        <v>w12C</v>
      </c>
    </row>
  </sheetData>
  <mergeCells count="1">
    <mergeCell ref="A2:L2"/>
  </mergeCells>
  <conditionalFormatting sqref="D4:O53">
    <cfRule type="expression" dxfId="0" priority="1">
      <formula>D4&gt;$C4*2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kraina_dataset</vt:lpstr>
      <vt:lpstr>zadanie 5.1</vt:lpstr>
      <vt:lpstr>zadanie 5.2</vt:lpstr>
      <vt:lpstr>zadanie 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profsor500</dc:creator>
  <cp:lastModifiedBy>profsor500</cp:lastModifiedBy>
  <dcterms:created xsi:type="dcterms:W3CDTF">2021-08-22T16:29:57Z</dcterms:created>
  <dcterms:modified xsi:type="dcterms:W3CDTF">2021-08-22T21:02:01Z</dcterms:modified>
</cp:coreProperties>
</file>