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5900" yWindow="1660" windowWidth="24880" windowHeight="13680" tabRatio="704" activeTab="3"/>
  </bookViews>
  <sheets>
    <sheet name="Users_Survey" sheetId="21" r:id="rId1"/>
    <sheet name="Model_User_View" sheetId="20" r:id="rId2"/>
    <sheet name="RESULTS" sheetId="27" r:id="rId3"/>
    <sheet name="Providers_Survey" sheetId="19" r:id="rId4"/>
    <sheet name="Model_Provider_View" sheetId="1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7" l="1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E23" i="21"/>
  <c r="I25" i="20"/>
  <c r="E22" i="21"/>
  <c r="I24" i="20"/>
  <c r="E21" i="21"/>
  <c r="I23" i="20"/>
  <c r="E20" i="21"/>
  <c r="I22" i="20"/>
  <c r="E19" i="21"/>
  <c r="G22" i="20"/>
  <c r="E18" i="21"/>
  <c r="M20" i="20"/>
  <c r="E17" i="21"/>
  <c r="M19" i="20"/>
  <c r="E15" i="21"/>
  <c r="E16" i="21"/>
  <c r="I19" i="20"/>
  <c r="E13" i="21"/>
  <c r="E14" i="21"/>
  <c r="G18" i="20"/>
  <c r="B14" i="21"/>
  <c r="B15" i="21"/>
  <c r="B16" i="21"/>
  <c r="B17" i="21"/>
  <c r="B18" i="21"/>
  <c r="B19" i="21"/>
  <c r="B20" i="21"/>
  <c r="B21" i="21"/>
  <c r="B22" i="21"/>
  <c r="B23" i="21"/>
  <c r="E8" i="21"/>
  <c r="I11" i="20"/>
  <c r="E9" i="21"/>
  <c r="G14" i="20"/>
  <c r="E10" i="21"/>
  <c r="I14" i="20"/>
  <c r="E11" i="21"/>
  <c r="K15" i="20"/>
  <c r="I15" i="20"/>
  <c r="G15" i="20"/>
  <c r="E12" i="21"/>
  <c r="G17" i="20"/>
  <c r="G19" i="20"/>
  <c r="I12" i="20"/>
  <c r="G12" i="20"/>
  <c r="E6" i="21"/>
  <c r="E7" i="21"/>
  <c r="G11" i="20"/>
  <c r="E4" i="21"/>
  <c r="E5" i="21"/>
  <c r="G10" i="20"/>
  <c r="E10" i="20"/>
  <c r="G3" i="20"/>
  <c r="G5" i="20"/>
  <c r="G6" i="20"/>
  <c r="E17" i="20"/>
  <c r="K3" i="20"/>
  <c r="K5" i="20"/>
  <c r="K6" i="20"/>
  <c r="G23" i="20"/>
  <c r="E22" i="20"/>
  <c r="M3" i="20"/>
  <c r="M7" i="20"/>
  <c r="E14" i="20"/>
  <c r="I3" i="20"/>
  <c r="I5" i="20"/>
  <c r="E4" i="19"/>
  <c r="G10" i="12"/>
  <c r="E5" i="19"/>
  <c r="E6" i="19"/>
  <c r="E7" i="19"/>
  <c r="E8" i="19"/>
  <c r="G11" i="12"/>
  <c r="E9" i="19"/>
  <c r="I11" i="12"/>
  <c r="E10" i="19"/>
  <c r="G14" i="12"/>
  <c r="E11" i="19"/>
  <c r="I14" i="12"/>
  <c r="E12" i="19"/>
  <c r="K15" i="12"/>
  <c r="I15" i="12"/>
  <c r="G15" i="12"/>
  <c r="E13" i="19"/>
  <c r="E14" i="19"/>
  <c r="E15" i="19"/>
  <c r="E16" i="19"/>
  <c r="E17" i="19"/>
  <c r="G17" i="12"/>
  <c r="E18" i="19"/>
  <c r="E19" i="19"/>
  <c r="G18" i="12"/>
  <c r="E20" i="19"/>
  <c r="E21" i="19"/>
  <c r="I19" i="12"/>
  <c r="E22" i="19"/>
  <c r="M19" i="12"/>
  <c r="E23" i="19"/>
  <c r="M20" i="12"/>
  <c r="G19" i="12"/>
  <c r="I12" i="12"/>
  <c r="G12" i="12"/>
  <c r="E10" i="12"/>
  <c r="G3" i="12"/>
  <c r="G5" i="12"/>
  <c r="E17" i="12"/>
  <c r="K3" i="12"/>
  <c r="K5" i="12"/>
  <c r="E25" i="19"/>
  <c r="I22" i="12"/>
  <c r="E26" i="19"/>
  <c r="I23" i="12"/>
  <c r="E27" i="19"/>
  <c r="I24" i="12"/>
  <c r="E28" i="19"/>
  <c r="I25" i="12"/>
  <c r="G23" i="12"/>
  <c r="E24" i="19"/>
  <c r="G22" i="12"/>
  <c r="E22" i="12"/>
  <c r="M3" i="12"/>
  <c r="M5" i="12"/>
  <c r="G6" i="12"/>
  <c r="E14" i="12"/>
  <c r="I3" i="12"/>
  <c r="I6" i="12"/>
  <c r="K6" i="12"/>
  <c r="M7" i="12"/>
  <c r="C5" i="12"/>
  <c r="C5" i="20"/>
  <c r="E27" i="12"/>
  <c r="B5" i="21"/>
  <c r="B6" i="21"/>
  <c r="B7" i="21"/>
  <c r="B8" i="21"/>
  <c r="B9" i="21"/>
  <c r="B10" i="21"/>
  <c r="B11" i="21"/>
  <c r="B12" i="21"/>
  <c r="B13" i="21"/>
  <c r="E27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H6" i="12"/>
</calcChain>
</file>

<file path=xl/sharedStrings.xml><?xml version="1.0" encoding="utf-8"?>
<sst xmlns="http://schemas.openxmlformats.org/spreadsheetml/2006/main" count="300" uniqueCount="110">
  <si>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</si>
  <si>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</si>
  <si>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</si>
  <si>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</si>
  <si>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</si>
  <si>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</si>
  <si>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</si>
  <si>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</si>
  <si>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</si>
  <si>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</si>
  <si>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</si>
  <si>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</si>
  <si>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</si>
  <si>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</si>
  <si>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</si>
  <si>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</si>
  <si>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</si>
  <si>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Transaction Capability</t>
  </si>
  <si>
    <t>Safety</t>
  </si>
  <si>
    <t>Authenticity</t>
  </si>
  <si>
    <t>Privacy</t>
  </si>
  <si>
    <t>Integrity</t>
  </si>
  <si>
    <t>Confidentiality</t>
  </si>
  <si>
    <t>Reliability</t>
  </si>
  <si>
    <t>E-Service Quality in use</t>
  </si>
  <si>
    <t>Completeness</t>
  </si>
  <si>
    <t>Correctness</t>
  </si>
  <si>
    <t>Time behavior</t>
  </si>
  <si>
    <t>#</t>
  </si>
  <si>
    <t>Question</t>
  </si>
  <si>
    <t>Was it easy to know about the existence of the e-service?</t>
  </si>
  <si>
    <t>Did you saved time and effort using the e-service?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</si>
  <si>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</si>
  <si>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</si>
  <si>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</si>
  <si>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</si>
  <si>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</si>
  <si>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</si>
  <si>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</si>
  <si>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</si>
  <si>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</si>
  <si>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Fault tolerance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</si>
  <si>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</si>
  <si>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</si>
  <si>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</si>
  <si>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</si>
  <si>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</si>
  <si>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</si>
  <si>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</si>
  <si>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</si>
  <si>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</si>
  <si>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</si>
  <si>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</si>
  <si>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</si>
  <si>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</si>
  <si>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</si>
  <si>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</si>
  <si>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</si>
  <si>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</si>
  <si>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</si>
  <si>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</si>
  <si>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</si>
  <si>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</si>
  <si>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</si>
  <si>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</si>
  <si>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</si>
  <si>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</si>
  <si>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</si>
  <si>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</si>
  <si>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</si>
  <si>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</si>
  <si>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</si>
  <si>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</si>
  <si>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</si>
  <si>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</si>
  <si>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</si>
  <si>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</si>
  <si>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</si>
  <si>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</si>
  <si>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</si>
  <si>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Is the service able to properly deal with external organizations?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</si>
  <si>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</si>
  <si>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</si>
  <si>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</si>
  <si>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</si>
  <si>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</si>
  <si>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</si>
  <si>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</si>
  <si>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</si>
  <si>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</si>
  <si>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Was the service interrupted when you were using it (not because Internet connection)?</t>
  </si>
  <si>
    <t>K1</t>
  </si>
  <si>
    <t>K2</t>
  </si>
  <si>
    <t>K0</t>
  </si>
  <si>
    <t>K3</t>
  </si>
  <si>
    <t>Were you informed on how to contact provider in case needing help?</t>
  </si>
  <si>
    <t>Do you consider the service functionality as reliable?</t>
  </si>
  <si>
    <t>Do you consider the e-service as useful?</t>
  </si>
  <si>
    <t>Was the graphic interface comprehensive?</t>
  </si>
  <si>
    <t>Was the service provider responsive?</t>
  </si>
  <si>
    <t>NA</t>
  </si>
  <si>
    <t>SURVEY</t>
  </si>
  <si>
    <t>QUALITY RESULT</t>
  </si>
  <si>
    <t>no</t>
  </si>
  <si>
    <t>yes</t>
  </si>
  <si>
    <t>ES1</t>
  </si>
  <si>
    <t>ES2</t>
  </si>
  <si>
    <t>USER</t>
  </si>
  <si>
    <t>PROVIDER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</si>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</sst>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3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5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9" fillId="2" borderId="2" xfId="0" applyFont="1" applyFill="1" applyBorder="1" applyAlignment="1">
      <alignment horizontal="center" vertical="center"/>
    </xf>
    <xf numFmtId="0" fontId="0" fillId="3" borderId="25" xfId="0" applyFill="1" applyBorder="1"/>
    <xf numFmtId="0" fontId="0" fillId="3" borderId="27" xfId="0" applyFill="1" applyBorder="1"/>
    <xf numFmtId="0" fontId="0" fillId="3" borderId="27" xfId="0" applyFill="1" applyBorder="1" applyAlignment="1">
      <alignment horizontal="right"/>
    </xf>
    <xf numFmtId="0" fontId="0" fillId="3" borderId="29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3" borderId="31" xfId="0" applyFill="1" applyBorder="1"/>
    <xf numFmtId="0" fontId="0" fillId="3" borderId="32" xfId="0" applyFill="1" applyBorder="1"/>
    <xf numFmtId="0" fontId="0" fillId="3" borderId="32" xfId="0" applyFill="1" applyBorder="1" applyAlignment="1">
      <alignment horizontal="right"/>
    </xf>
    <xf numFmtId="0" fontId="0" fillId="3" borderId="33" xfId="0" applyFill="1" applyBorder="1"/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9" fontId="7" fillId="0" borderId="19" xfId="359" applyFont="1" applyBorder="1" applyAlignment="1">
      <alignment horizontal="center" vertical="center"/>
    </xf>
    <xf numFmtId="9" fontId="7" fillId="0" borderId="20" xfId="359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4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2" fontId="2" fillId="3" borderId="24" xfId="0" applyNumberFormat="1" applyFont="1" applyFill="1" applyBorder="1" applyAlignment="1">
      <alignment horizontal="center" vertical="center"/>
    </xf>
    <xf numFmtId="2" fontId="2" fillId="3" borderId="23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9" fontId="2" fillId="3" borderId="19" xfId="359" applyFont="1" applyFill="1" applyBorder="1" applyAlignment="1">
      <alignment horizontal="center" vertical="center"/>
    </xf>
    <xf numFmtId="9" fontId="2" fillId="3" borderId="20" xfId="359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2" fontId="0" fillId="3" borderId="19" xfId="0" applyNumberFormat="1" applyFont="1" applyFill="1" applyBorder="1" applyAlignment="1">
      <alignment horizontal="center" vertical="center"/>
    </xf>
    <xf numFmtId="2" fontId="0" fillId="3" borderId="2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4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D11" sqref="D1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8" max="8" width="10.83203125" style="52"/>
    <col min="9" max="9" width="1.33203125" customWidth="1"/>
    <col min="10" max="10" width="10.83203125" customWidth="1"/>
    <col min="11" max="11" width="4.83203125" customWidth="1"/>
    <col min="13" max="13" width="5.5" customWidth="1"/>
  </cols>
  <sheetData>
    <row r="1" spans="1:14">
      <c r="A1" s="108"/>
      <c r="B1" s="108"/>
      <c r="C1" s="108"/>
      <c r="D1" s="108"/>
      <c r="E1" s="108"/>
      <c r="F1" s="108"/>
      <c r="G1" s="108"/>
    </row>
    <row r="2" spans="1:14" ht="18" customHeight="1">
      <c r="A2" s="108"/>
      <c r="B2" s="55" t="s">
        <v>53</v>
      </c>
      <c r="C2" s="55"/>
      <c r="D2" s="55"/>
      <c r="E2" s="55"/>
      <c r="F2" s="55"/>
      <c r="G2" s="108"/>
    </row>
    <row r="3" spans="1:14" ht="38" customHeight="1">
      <c r="A3" s="108"/>
      <c r="B3" s="11" t="s">
        <v>28</v>
      </c>
      <c r="C3" s="11" t="s">
        <v>29</v>
      </c>
      <c r="D3" s="16" t="s">
        <v>85</v>
      </c>
      <c r="E3" s="16" t="s">
        <v>60</v>
      </c>
      <c r="F3" s="11" t="s">
        <v>59</v>
      </c>
      <c r="G3" s="108"/>
    </row>
    <row r="4" spans="1:14" s="4" customFormat="1" ht="18" customHeight="1">
      <c r="A4" s="108"/>
      <c r="B4" s="6">
        <v>1</v>
      </c>
      <c r="C4" s="2" t="s">
        <v>30</v>
      </c>
      <c r="D4" s="53" t="s">
        <v>61</v>
      </c>
      <c r="E4" s="11">
        <f t="shared" ref="E4:E6" si="0">IF(D4="YES",0.5,0)</f>
        <v>0.5</v>
      </c>
      <c r="F4" s="2" t="s">
        <v>9</v>
      </c>
      <c r="G4" s="108"/>
      <c r="H4" s="52"/>
      <c r="J4" s="53" t="s">
        <v>61</v>
      </c>
      <c r="L4" s="53" t="s">
        <v>61</v>
      </c>
      <c r="N4" s="53" t="s">
        <v>61</v>
      </c>
    </row>
    <row r="5" spans="1:14" s="4" customFormat="1" ht="18" customHeight="1">
      <c r="A5" s="108"/>
      <c r="B5" s="6">
        <f>B4+1</f>
        <v>2</v>
      </c>
      <c r="C5" s="2" t="s">
        <v>79</v>
      </c>
      <c r="D5" s="53" t="s">
        <v>61</v>
      </c>
      <c r="E5" s="11">
        <f t="shared" si="0"/>
        <v>0.5</v>
      </c>
      <c r="F5" s="2" t="s">
        <v>9</v>
      </c>
      <c r="G5" s="108"/>
      <c r="H5" s="52"/>
      <c r="J5" s="53" t="s">
        <v>61</v>
      </c>
      <c r="L5" s="53" t="s">
        <v>61</v>
      </c>
      <c r="N5" s="53" t="s">
        <v>61</v>
      </c>
    </row>
    <row r="6" spans="1:14" s="4" customFormat="1" ht="18" customHeight="1">
      <c r="A6" s="108"/>
      <c r="B6" s="6">
        <f t="shared" ref="B6:B23" si="1">B5+1</f>
        <v>3</v>
      </c>
      <c r="C6" s="50" t="s">
        <v>97</v>
      </c>
      <c r="D6" s="53" t="s">
        <v>104</v>
      </c>
      <c r="E6" s="11">
        <f t="shared" si="0"/>
        <v>0.5</v>
      </c>
      <c r="F6" s="2" t="s">
        <v>10</v>
      </c>
      <c r="G6" s="108"/>
      <c r="H6" s="143" t="s">
        <v>93</v>
      </c>
      <c r="J6" s="53" t="s">
        <v>40</v>
      </c>
      <c r="L6" s="53" t="s">
        <v>61</v>
      </c>
      <c r="N6" s="53" t="s">
        <v>61</v>
      </c>
    </row>
    <row r="7" spans="1:14" s="4" customFormat="1" ht="18" customHeight="1">
      <c r="A7" s="108"/>
      <c r="B7" s="6">
        <f t="shared" si="1"/>
        <v>4</v>
      </c>
      <c r="C7" s="2" t="s">
        <v>96</v>
      </c>
      <c r="D7" s="53" t="s">
        <v>104</v>
      </c>
      <c r="E7" s="11">
        <f>IF(D7="YES",0.5,0)</f>
        <v>0.5</v>
      </c>
      <c r="F7" s="2" t="s">
        <v>10</v>
      </c>
      <c r="G7" s="108"/>
      <c r="H7" s="143"/>
      <c r="J7" s="53"/>
      <c r="L7" s="53" t="s">
        <v>61</v>
      </c>
      <c r="N7" s="53" t="s">
        <v>100</v>
      </c>
    </row>
    <row r="8" spans="1:14" s="4" customFormat="1" ht="18" customHeight="1">
      <c r="A8" s="108"/>
      <c r="B8" s="6">
        <f t="shared" si="1"/>
        <v>5</v>
      </c>
      <c r="C8" s="2" t="s">
        <v>90</v>
      </c>
      <c r="D8" s="53" t="s">
        <v>103</v>
      </c>
      <c r="E8" s="11">
        <f>IF(D8="NO",1,0)</f>
        <v>1</v>
      </c>
      <c r="F8" s="2" t="s">
        <v>11</v>
      </c>
      <c r="G8" s="108"/>
      <c r="H8" s="52" t="s">
        <v>91</v>
      </c>
      <c r="J8" s="53" t="s">
        <v>40</v>
      </c>
      <c r="L8" s="53" t="s">
        <v>40</v>
      </c>
      <c r="N8" s="53" t="s">
        <v>40</v>
      </c>
    </row>
    <row r="9" spans="1:14" s="4" customFormat="1" ht="18" customHeight="1">
      <c r="A9" s="108"/>
      <c r="B9" s="6">
        <f t="shared" si="1"/>
        <v>6</v>
      </c>
      <c r="C9" s="2" t="s">
        <v>33</v>
      </c>
      <c r="D9" s="53" t="s">
        <v>104</v>
      </c>
      <c r="E9" s="11">
        <f>IF(D9="YES",1,0)</f>
        <v>1</v>
      </c>
      <c r="F9" s="2" t="s">
        <v>12</v>
      </c>
      <c r="G9" s="108"/>
      <c r="H9" s="52" t="s">
        <v>94</v>
      </c>
      <c r="J9" s="53" t="s">
        <v>61</v>
      </c>
      <c r="L9" s="53" t="s">
        <v>61</v>
      </c>
      <c r="N9" s="53" t="s">
        <v>40</v>
      </c>
    </row>
    <row r="10" spans="1:14" s="4" customFormat="1" ht="18" customHeight="1">
      <c r="A10" s="108"/>
      <c r="B10" s="6">
        <f t="shared" si="1"/>
        <v>7</v>
      </c>
      <c r="C10" s="2" t="s">
        <v>32</v>
      </c>
      <c r="D10" s="53" t="s">
        <v>61</v>
      </c>
      <c r="E10" s="11">
        <f>IF(D10="YES",1,0)</f>
        <v>1</v>
      </c>
      <c r="F10" s="2" t="s">
        <v>13</v>
      </c>
      <c r="G10" s="108"/>
      <c r="H10" s="52" t="s">
        <v>94</v>
      </c>
      <c r="J10" s="53"/>
      <c r="L10" s="53" t="s">
        <v>61</v>
      </c>
      <c r="N10" s="53" t="s">
        <v>61</v>
      </c>
    </row>
    <row r="11" spans="1:14" s="4" customFormat="1" ht="18" customHeight="1">
      <c r="A11" s="108"/>
      <c r="B11" s="6">
        <f t="shared" si="1"/>
        <v>8</v>
      </c>
      <c r="C11" s="2" t="s">
        <v>98</v>
      </c>
      <c r="D11" s="53" t="s">
        <v>61</v>
      </c>
      <c r="E11" s="11">
        <f>IF(D11="YES",1,0)</f>
        <v>1</v>
      </c>
      <c r="F11" s="2" t="s">
        <v>14</v>
      </c>
      <c r="G11" s="108"/>
      <c r="H11" s="52"/>
      <c r="J11" s="53"/>
      <c r="L11" s="53" t="s">
        <v>61</v>
      </c>
      <c r="N11" s="53" t="s">
        <v>100</v>
      </c>
    </row>
    <row r="12" spans="1:14" s="4" customFormat="1" ht="18" customHeight="1">
      <c r="A12" s="108"/>
      <c r="B12" s="6">
        <f t="shared" si="1"/>
        <v>9</v>
      </c>
      <c r="C12" s="2" t="s">
        <v>67</v>
      </c>
      <c r="D12" s="53" t="s">
        <v>40</v>
      </c>
      <c r="E12" s="11">
        <f>IF(D12="NO",1,0)</f>
        <v>1</v>
      </c>
      <c r="F12" s="2" t="s">
        <v>41</v>
      </c>
      <c r="G12" s="108"/>
      <c r="H12" s="52"/>
      <c r="J12" s="53" t="s">
        <v>40</v>
      </c>
      <c r="L12" s="53" t="s">
        <v>40</v>
      </c>
      <c r="N12" s="53" t="s">
        <v>40</v>
      </c>
    </row>
    <row r="13" spans="1:14" s="4" customFormat="1" ht="18" customHeight="1">
      <c r="A13" s="108"/>
      <c r="B13" s="6">
        <f t="shared" si="1"/>
        <v>10</v>
      </c>
      <c r="C13" s="4" t="s">
        <v>95</v>
      </c>
      <c r="D13" s="53" t="s">
        <v>104</v>
      </c>
      <c r="E13" s="54">
        <f>IF(D13="YES",0.5,0)</f>
        <v>0.5</v>
      </c>
      <c r="F13" s="2" t="s">
        <v>16</v>
      </c>
      <c r="G13" s="108"/>
      <c r="H13" s="52" t="s">
        <v>92</v>
      </c>
      <c r="J13" s="53" t="s">
        <v>61</v>
      </c>
      <c r="L13" s="53" t="s">
        <v>61</v>
      </c>
      <c r="N13" s="53" t="s">
        <v>40</v>
      </c>
    </row>
    <row r="14" spans="1:14" s="4" customFormat="1" ht="18" customHeight="1">
      <c r="A14" s="108"/>
      <c r="B14" s="53">
        <f t="shared" si="1"/>
        <v>11</v>
      </c>
      <c r="C14" s="2" t="s">
        <v>99</v>
      </c>
      <c r="D14" s="53" t="s">
        <v>61</v>
      </c>
      <c r="E14" s="11">
        <f>IF(D14="NO",0,0.5)</f>
        <v>0.5</v>
      </c>
      <c r="F14" s="2" t="s">
        <v>16</v>
      </c>
      <c r="G14" s="108"/>
      <c r="H14" s="52"/>
      <c r="J14" s="53" t="s">
        <v>100</v>
      </c>
      <c r="L14" s="53" t="s">
        <v>61</v>
      </c>
      <c r="N14" s="53" t="s">
        <v>100</v>
      </c>
    </row>
    <row r="15" spans="1:14" s="4" customFormat="1" ht="18" customHeight="1">
      <c r="A15" s="108"/>
      <c r="B15" s="53">
        <f t="shared" si="1"/>
        <v>12</v>
      </c>
      <c r="C15" s="51" t="s">
        <v>34</v>
      </c>
      <c r="D15" s="53" t="s">
        <v>104</v>
      </c>
      <c r="E15" s="11">
        <f>IF(D15="YES",0.5,0)</f>
        <v>0.5</v>
      </c>
      <c r="F15" s="2" t="s">
        <v>27</v>
      </c>
      <c r="G15" s="108"/>
      <c r="H15" s="52"/>
      <c r="J15" s="53" t="s">
        <v>61</v>
      </c>
      <c r="L15" s="53" t="s">
        <v>61</v>
      </c>
      <c r="N15" s="53" t="s">
        <v>40</v>
      </c>
    </row>
    <row r="16" spans="1:14" s="4" customFormat="1" ht="18" customHeight="1">
      <c r="A16" s="108"/>
      <c r="B16" s="53">
        <f t="shared" si="1"/>
        <v>13</v>
      </c>
      <c r="C16" s="2" t="s">
        <v>31</v>
      </c>
      <c r="D16" s="53" t="s">
        <v>61</v>
      </c>
      <c r="E16" s="11">
        <f>IF(D16="YES",0.5,0)</f>
        <v>0.5</v>
      </c>
      <c r="F16" s="2" t="s">
        <v>27</v>
      </c>
      <c r="G16" s="108"/>
      <c r="H16" s="52"/>
      <c r="J16" s="53" t="s">
        <v>61</v>
      </c>
      <c r="L16" s="53" t="s">
        <v>61</v>
      </c>
      <c r="N16" s="53" t="s">
        <v>61</v>
      </c>
    </row>
    <row r="17" spans="1:14" s="4" customFormat="1" ht="18" customHeight="1">
      <c r="A17" s="108"/>
      <c r="B17" s="53">
        <f t="shared" si="1"/>
        <v>14</v>
      </c>
      <c r="C17" s="2" t="s">
        <v>36</v>
      </c>
      <c r="D17" s="53" t="s">
        <v>61</v>
      </c>
      <c r="E17" s="11">
        <f>IF(D17="YES",1,0)</f>
        <v>1</v>
      </c>
      <c r="F17" s="2" t="s">
        <v>25</v>
      </c>
      <c r="G17" s="108"/>
      <c r="H17" s="52"/>
      <c r="J17" s="53" t="s">
        <v>61</v>
      </c>
      <c r="L17" s="53" t="s">
        <v>61</v>
      </c>
      <c r="N17" s="53" t="s">
        <v>61</v>
      </c>
    </row>
    <row r="18" spans="1:14" s="4" customFormat="1" ht="18" customHeight="1">
      <c r="A18" s="108"/>
      <c r="B18" s="53">
        <f t="shared" si="1"/>
        <v>15</v>
      </c>
      <c r="C18" s="2" t="s">
        <v>35</v>
      </c>
      <c r="D18" s="53" t="s">
        <v>61</v>
      </c>
      <c r="E18" s="11">
        <f>IF(D18="YES",1,0)</f>
        <v>1</v>
      </c>
      <c r="F18" s="2" t="s">
        <v>26</v>
      </c>
      <c r="G18" s="108"/>
      <c r="H18" s="52"/>
      <c r="J18" s="53" t="s">
        <v>61</v>
      </c>
      <c r="L18" s="53" t="s">
        <v>61</v>
      </c>
      <c r="N18" s="53" t="s">
        <v>61</v>
      </c>
    </row>
    <row r="19" spans="1:14" s="4" customFormat="1" ht="18" customHeight="1">
      <c r="A19" s="108"/>
      <c r="B19" s="53">
        <f t="shared" si="1"/>
        <v>16</v>
      </c>
      <c r="C19" s="2" t="s">
        <v>78</v>
      </c>
      <c r="D19" s="53" t="s">
        <v>40</v>
      </c>
      <c r="E19" s="11">
        <f>IF(D19="NO",1,0)</f>
        <v>1</v>
      </c>
      <c r="F19" s="2" t="s">
        <v>18</v>
      </c>
      <c r="G19" s="108"/>
      <c r="H19" s="52" t="s">
        <v>91</v>
      </c>
      <c r="J19" s="53" t="s">
        <v>40</v>
      </c>
      <c r="L19" s="53" t="s">
        <v>40</v>
      </c>
      <c r="N19" s="53" t="s">
        <v>40</v>
      </c>
    </row>
    <row r="20" spans="1:14" s="4" customFormat="1" ht="18" customHeight="1">
      <c r="A20" s="108"/>
      <c r="B20" s="53">
        <f t="shared" si="1"/>
        <v>17</v>
      </c>
      <c r="C20" s="2" t="s">
        <v>42</v>
      </c>
      <c r="D20" s="53" t="s">
        <v>61</v>
      </c>
      <c r="E20" s="11">
        <f>IF(D20="YES",1,0)</f>
        <v>1</v>
      </c>
      <c r="F20" s="2" t="s">
        <v>19</v>
      </c>
      <c r="G20" s="108"/>
      <c r="H20" s="52"/>
      <c r="J20" s="53" t="s">
        <v>61</v>
      </c>
      <c r="L20" s="53" t="s">
        <v>61</v>
      </c>
      <c r="N20" s="53" t="s">
        <v>61</v>
      </c>
    </row>
    <row r="21" spans="1:14" s="4" customFormat="1" ht="18" customHeight="1">
      <c r="A21" s="108"/>
      <c r="B21" s="53">
        <f t="shared" si="1"/>
        <v>18</v>
      </c>
      <c r="C21" s="2" t="s">
        <v>37</v>
      </c>
      <c r="D21" s="53" t="s">
        <v>61</v>
      </c>
      <c r="E21" s="11">
        <f>IF(D21="YES",1,0)</f>
        <v>1</v>
      </c>
      <c r="F21" s="2" t="s">
        <v>20</v>
      </c>
      <c r="G21" s="108"/>
      <c r="H21" s="52"/>
      <c r="J21" s="53"/>
      <c r="L21" s="53" t="s">
        <v>61</v>
      </c>
      <c r="N21" s="53" t="s">
        <v>100</v>
      </c>
    </row>
    <row r="22" spans="1:14" s="4" customFormat="1" ht="18" customHeight="1">
      <c r="A22" s="108"/>
      <c r="B22" s="53">
        <f t="shared" si="1"/>
        <v>19</v>
      </c>
      <c r="C22" s="2" t="s">
        <v>38</v>
      </c>
      <c r="D22" s="53" t="s">
        <v>40</v>
      </c>
      <c r="E22" s="11">
        <f>IF(D22="NO",1,0)</f>
        <v>1</v>
      </c>
      <c r="F22" s="2" t="s">
        <v>21</v>
      </c>
      <c r="G22" s="108"/>
      <c r="H22" s="52"/>
      <c r="J22" s="53" t="s">
        <v>40</v>
      </c>
      <c r="L22" s="53" t="s">
        <v>40</v>
      </c>
      <c r="N22" s="53" t="s">
        <v>100</v>
      </c>
    </row>
    <row r="23" spans="1:14" s="4" customFormat="1" ht="18" customHeight="1">
      <c r="A23" s="108"/>
      <c r="B23" s="53">
        <f t="shared" si="1"/>
        <v>20</v>
      </c>
      <c r="C23" s="2" t="s">
        <v>39</v>
      </c>
      <c r="D23" s="53" t="s">
        <v>40</v>
      </c>
      <c r="E23" s="11">
        <f>IF(D23="NO",1,0)</f>
        <v>1</v>
      </c>
      <c r="F23" s="2" t="s">
        <v>22</v>
      </c>
      <c r="G23" s="108"/>
      <c r="H23" s="52"/>
      <c r="J23" s="53" t="s">
        <v>40</v>
      </c>
      <c r="L23" s="53" t="s">
        <v>40</v>
      </c>
      <c r="N23" s="53" t="s">
        <v>40</v>
      </c>
    </row>
    <row r="24" spans="1:14" ht="5" customHeight="1">
      <c r="A24" s="108"/>
      <c r="G24" s="108"/>
    </row>
    <row r="25" spans="1:14">
      <c r="A25" s="108"/>
      <c r="B25" s="108"/>
      <c r="C25" s="108"/>
      <c r="D25" s="108"/>
      <c r="E25" s="108"/>
      <c r="F25" s="108"/>
      <c r="G25" s="108"/>
    </row>
  </sheetData>
  <mergeCells count="6">
    <mergeCell ref="H6:H7"/>
    <mergeCell ref="B2:F2"/>
    <mergeCell ref="A1:G1"/>
    <mergeCell ref="G2:G25"/>
    <mergeCell ref="A25:F25"/>
    <mergeCell ref="A2:A24"/>
  </mergeCells>
  <pageMargins left="0.75" right="0.75" top="1" bottom="1" header="0.5" footer="0.5"/>
  <pageSetup paperSize="9" orientation="portrait" horizontalDpi="4294967292" verticalDpi="4294967292"/>
  <ignoredErrors>
    <ignoredError sqref="E4:E11 E15:E18 E20:E23 E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workbookViewId="0">
      <selection activeCell="G12" sqref="G12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9" customWidth="1"/>
    <col min="11" max="11" width="3.83203125" customWidth="1"/>
    <col min="12" max="12" width="12.83203125" bestFit="1" customWidth="1"/>
    <col min="13" max="13" width="3.83203125" customWidth="1"/>
    <col min="16" max="16" width="2.33203125" customWidth="1"/>
    <col min="17" max="17" width="1" customWidth="1"/>
  </cols>
  <sheetData>
    <row r="1" spans="2:16" ht="5" customHeight="1"/>
    <row r="2" spans="2:16" ht="12" customHeight="1" thickBot="1">
      <c r="B2" s="20"/>
      <c r="C2" s="21"/>
      <c r="D2" s="21"/>
      <c r="E2" s="21"/>
      <c r="F2" s="21"/>
      <c r="G2" s="21"/>
      <c r="H2" s="21"/>
      <c r="I2" s="21"/>
      <c r="J2" s="22"/>
      <c r="K2" s="21"/>
      <c r="L2" s="21"/>
      <c r="M2" s="21"/>
      <c r="N2" s="21"/>
      <c r="O2" s="21"/>
      <c r="P2" s="23"/>
    </row>
    <row r="3" spans="2:16" ht="22" customHeight="1">
      <c r="B3" s="24"/>
      <c r="C3" s="68" t="s">
        <v>57</v>
      </c>
      <c r="D3" s="101" t="s">
        <v>83</v>
      </c>
      <c r="E3" s="102"/>
      <c r="F3" s="100"/>
      <c r="G3" s="103">
        <f>E10/4</f>
        <v>5</v>
      </c>
      <c r="H3" s="103"/>
      <c r="I3" s="103">
        <f>E14/2</f>
        <v>3</v>
      </c>
      <c r="J3" s="103"/>
      <c r="K3" s="103">
        <f>E17/4</f>
        <v>2</v>
      </c>
      <c r="L3" s="103"/>
      <c r="M3" s="104">
        <f>E22/3</f>
        <v>3</v>
      </c>
      <c r="N3" s="105"/>
      <c r="O3" s="97" t="s">
        <v>84</v>
      </c>
      <c r="P3" s="25"/>
    </row>
    <row r="4" spans="2:16" ht="22" customHeight="1">
      <c r="B4" s="24"/>
      <c r="C4" s="69"/>
      <c r="D4" s="33" t="s">
        <v>82</v>
      </c>
      <c r="E4" s="99" t="s">
        <v>81</v>
      </c>
      <c r="F4" s="100"/>
      <c r="G4" s="65" t="s">
        <v>0</v>
      </c>
      <c r="H4" s="65"/>
      <c r="I4" s="65" t="s">
        <v>1</v>
      </c>
      <c r="J4" s="65"/>
      <c r="K4" s="65" t="s">
        <v>2</v>
      </c>
      <c r="L4" s="65"/>
      <c r="M4" s="106" t="s">
        <v>3</v>
      </c>
      <c r="N4" s="107"/>
      <c r="O4" s="98"/>
      <c r="P4" s="25"/>
    </row>
    <row r="5" spans="2:16" ht="20" customHeight="1">
      <c r="B5" s="24"/>
      <c r="C5" s="66">
        <f>(G5+K5+G6+K6+M7+I5)/O5</f>
        <v>1</v>
      </c>
      <c r="D5" s="94" t="s">
        <v>24</v>
      </c>
      <c r="E5" s="88" t="s">
        <v>4</v>
      </c>
      <c r="F5" s="89"/>
      <c r="G5" s="63">
        <f>G3</f>
        <v>5</v>
      </c>
      <c r="H5" s="63"/>
      <c r="I5" s="90">
        <f>I3</f>
        <v>3</v>
      </c>
      <c r="J5" s="90"/>
      <c r="K5" s="63">
        <f>K3</f>
        <v>2</v>
      </c>
      <c r="L5" s="63"/>
      <c r="M5" s="82">
        <v>0</v>
      </c>
      <c r="N5" s="83"/>
      <c r="O5" s="86">
        <v>20</v>
      </c>
      <c r="P5" s="25"/>
    </row>
    <row r="6" spans="2:16" ht="20" customHeight="1">
      <c r="B6" s="24"/>
      <c r="C6" s="66"/>
      <c r="D6" s="95"/>
      <c r="E6" s="88" t="s">
        <v>5</v>
      </c>
      <c r="F6" s="89"/>
      <c r="G6" s="90">
        <f>G3</f>
        <v>5</v>
      </c>
      <c r="H6" s="90" t="str">
        <f>$D$9</f>
        <v>Dimension</v>
      </c>
      <c r="I6" s="91">
        <v>0</v>
      </c>
      <c r="J6" s="91"/>
      <c r="K6" s="63">
        <f>K3</f>
        <v>2</v>
      </c>
      <c r="L6" s="63"/>
      <c r="M6" s="92">
        <v>0</v>
      </c>
      <c r="N6" s="93"/>
      <c r="O6" s="86"/>
      <c r="P6" s="25"/>
    </row>
    <row r="7" spans="2:16" ht="20" customHeight="1" thickBot="1">
      <c r="B7" s="24"/>
      <c r="C7" s="67"/>
      <c r="D7" s="96"/>
      <c r="E7" s="88" t="s">
        <v>6</v>
      </c>
      <c r="F7" s="89"/>
      <c r="G7" s="91">
        <v>0</v>
      </c>
      <c r="H7" s="91">
        <v>0</v>
      </c>
      <c r="I7" s="91">
        <v>0</v>
      </c>
      <c r="J7" s="91"/>
      <c r="K7" s="91">
        <v>0</v>
      </c>
      <c r="L7" s="91"/>
      <c r="M7" s="84">
        <f>M3</f>
        <v>3</v>
      </c>
      <c r="N7" s="85"/>
      <c r="O7" s="87"/>
      <c r="P7" s="25"/>
    </row>
    <row r="8" spans="2:16">
      <c r="B8" s="24"/>
      <c r="C8" s="26"/>
      <c r="D8" s="26"/>
      <c r="E8" s="26"/>
      <c r="F8" s="26"/>
      <c r="G8" s="26"/>
      <c r="H8" s="26"/>
      <c r="I8" s="26"/>
      <c r="J8" s="27"/>
      <c r="K8" s="26"/>
      <c r="L8" s="26"/>
      <c r="M8" s="26"/>
      <c r="N8" s="26"/>
      <c r="O8" s="26"/>
      <c r="P8" s="25"/>
    </row>
    <row r="9" spans="2:16" ht="20" customHeight="1">
      <c r="B9" s="24"/>
      <c r="C9" s="17" t="s">
        <v>63</v>
      </c>
      <c r="D9" s="17" t="s">
        <v>64</v>
      </c>
      <c r="E9" s="17" t="s">
        <v>65</v>
      </c>
      <c r="F9" s="17" t="s">
        <v>66</v>
      </c>
      <c r="G9" s="17" t="s">
        <v>65</v>
      </c>
      <c r="H9" s="26"/>
      <c r="I9" s="26"/>
      <c r="J9" s="27"/>
      <c r="K9" s="26"/>
      <c r="L9" s="26"/>
      <c r="M9" s="26"/>
      <c r="N9" s="26"/>
      <c r="O9" s="26"/>
      <c r="P9" s="25"/>
    </row>
    <row r="10" spans="2:16" ht="20" customHeight="1">
      <c r="B10" s="24"/>
      <c r="C10" s="60">
        <v>20</v>
      </c>
      <c r="D10" s="64" t="s">
        <v>0</v>
      </c>
      <c r="E10" s="60">
        <f>G10+G11+G12+I11+I12</f>
        <v>20</v>
      </c>
      <c r="F10" s="6" t="s">
        <v>9</v>
      </c>
      <c r="G10" s="46">
        <f>Users_Survey!E4+Users_Survey!E5</f>
        <v>1</v>
      </c>
      <c r="H10" s="26"/>
      <c r="I10" s="26"/>
      <c r="J10" s="27"/>
      <c r="K10" s="26"/>
      <c r="L10" s="26"/>
      <c r="M10" s="26"/>
      <c r="N10" s="26"/>
      <c r="O10" s="26"/>
      <c r="P10" s="25"/>
    </row>
    <row r="11" spans="2:16" ht="36" customHeight="1">
      <c r="B11" s="24"/>
      <c r="C11" s="61"/>
      <c r="D11" s="70"/>
      <c r="E11" s="61"/>
      <c r="F11" s="63" t="s">
        <v>10</v>
      </c>
      <c r="G11" s="46">
        <f>Users_Survey!E6+Users_Survey!E7</f>
        <v>1</v>
      </c>
      <c r="H11" s="63" t="s">
        <v>11</v>
      </c>
      <c r="I11" s="46">
        <f>Users_Survey!E8</f>
        <v>1</v>
      </c>
      <c r="J11" s="27"/>
      <c r="K11" s="26"/>
      <c r="L11" s="26"/>
      <c r="M11" s="26"/>
      <c r="N11" s="26"/>
      <c r="O11" s="26"/>
      <c r="P11" s="25"/>
    </row>
    <row r="12" spans="2:16" ht="25" customHeight="1">
      <c r="B12" s="24"/>
      <c r="C12" s="62"/>
      <c r="D12" s="65"/>
      <c r="E12" s="62"/>
      <c r="F12" s="63"/>
      <c r="G12" s="47">
        <f>I11+I12</f>
        <v>9</v>
      </c>
      <c r="H12" s="63"/>
      <c r="I12" s="47">
        <f>G14+G15+G17+G18+G19</f>
        <v>8</v>
      </c>
      <c r="J12" s="27"/>
      <c r="K12" s="26"/>
      <c r="L12" s="26"/>
      <c r="M12" s="26"/>
      <c r="N12" s="26"/>
      <c r="O12" s="26"/>
      <c r="P12" s="25"/>
    </row>
    <row r="13" spans="2:16" ht="10" customHeight="1">
      <c r="B13" s="24"/>
      <c r="C13" s="26"/>
      <c r="D13" s="26"/>
      <c r="E13" s="26"/>
      <c r="F13" s="26"/>
      <c r="G13" s="26"/>
      <c r="H13" s="26"/>
      <c r="I13" s="26"/>
      <c r="J13" s="27"/>
      <c r="K13" s="26"/>
      <c r="L13" s="26"/>
      <c r="M13" s="26"/>
      <c r="N13" s="26"/>
      <c r="O13" s="26"/>
      <c r="P13" s="25"/>
    </row>
    <row r="14" spans="2:16" ht="20" customHeight="1">
      <c r="B14" s="24"/>
      <c r="C14" s="60">
        <v>6</v>
      </c>
      <c r="D14" s="64" t="s">
        <v>1</v>
      </c>
      <c r="E14" s="60">
        <f>G14+G15+I14+I15+K15</f>
        <v>6</v>
      </c>
      <c r="F14" s="63" t="s">
        <v>12</v>
      </c>
      <c r="G14" s="46">
        <f>Users_Survey!E9</f>
        <v>1</v>
      </c>
      <c r="H14" s="63" t="s">
        <v>13</v>
      </c>
      <c r="I14" s="46">
        <f>Users_Survey!E10</f>
        <v>1</v>
      </c>
      <c r="J14" s="26"/>
      <c r="K14" s="26"/>
      <c r="L14" s="26"/>
      <c r="M14" s="26"/>
      <c r="N14" s="26"/>
      <c r="O14" s="26"/>
      <c r="P14" s="25"/>
    </row>
    <row r="15" spans="2:16" ht="34" customHeight="1">
      <c r="B15" s="24"/>
      <c r="C15" s="62"/>
      <c r="D15" s="65"/>
      <c r="E15" s="62"/>
      <c r="F15" s="63"/>
      <c r="G15" s="47">
        <f>I14+I15</f>
        <v>2</v>
      </c>
      <c r="H15" s="63"/>
      <c r="I15" s="47">
        <f>K15</f>
        <v>1</v>
      </c>
      <c r="J15" s="7" t="s">
        <v>14</v>
      </c>
      <c r="K15" s="46">
        <f>Users_Survey!E11</f>
        <v>1</v>
      </c>
      <c r="L15" s="26"/>
      <c r="M15" s="26"/>
      <c r="N15" s="26"/>
      <c r="O15" s="26"/>
      <c r="P15" s="25"/>
    </row>
    <row r="16" spans="2:16" ht="10" customHeight="1">
      <c r="B16" s="24"/>
      <c r="C16" s="26"/>
      <c r="D16" s="26"/>
      <c r="E16" s="26"/>
      <c r="F16" s="26"/>
      <c r="G16" s="26"/>
      <c r="H16" s="26"/>
      <c r="I16" s="26"/>
      <c r="J16" s="27"/>
      <c r="K16" s="26"/>
      <c r="L16" s="26"/>
      <c r="M16" s="26"/>
      <c r="N16" s="26"/>
      <c r="O16" s="26"/>
      <c r="P16" s="25"/>
    </row>
    <row r="17" spans="2:16" ht="20" customHeight="1">
      <c r="B17" s="24"/>
      <c r="C17" s="60">
        <v>8</v>
      </c>
      <c r="D17" s="64" t="s">
        <v>2</v>
      </c>
      <c r="E17" s="60">
        <f>G17+G18+G19+I19+M19+M20</f>
        <v>8</v>
      </c>
      <c r="F17" s="3" t="s">
        <v>15</v>
      </c>
      <c r="G17" s="46">
        <f>Users_Survey!E12</f>
        <v>1</v>
      </c>
      <c r="H17" s="26"/>
      <c r="I17" s="26"/>
      <c r="J17" s="27"/>
      <c r="K17" s="26"/>
      <c r="L17" s="26"/>
      <c r="M17" s="26"/>
      <c r="N17" s="26"/>
      <c r="O17" s="26"/>
      <c r="P17" s="25"/>
    </row>
    <row r="18" spans="2:16" ht="20" customHeight="1">
      <c r="B18" s="24"/>
      <c r="C18" s="61"/>
      <c r="D18" s="70"/>
      <c r="E18" s="61"/>
      <c r="F18" s="71" t="s">
        <v>16</v>
      </c>
      <c r="G18" s="46">
        <f>Users_Survey!E13+Users_Survey!E14</f>
        <v>1</v>
      </c>
      <c r="H18" s="8"/>
      <c r="I18" s="14"/>
      <c r="J18" s="27"/>
      <c r="K18" s="26"/>
      <c r="L18" s="26"/>
      <c r="M18" s="26"/>
      <c r="N18" s="26"/>
      <c r="O18" s="26"/>
      <c r="P18" s="25"/>
    </row>
    <row r="19" spans="2:16" ht="20" customHeight="1">
      <c r="B19" s="24"/>
      <c r="C19" s="61"/>
      <c r="D19" s="70"/>
      <c r="E19" s="61"/>
      <c r="F19" s="72"/>
      <c r="G19" s="77">
        <f>I19+M19+M20</f>
        <v>3</v>
      </c>
      <c r="H19" s="79" t="s">
        <v>27</v>
      </c>
      <c r="I19" s="58">
        <f>Users_Survey!E15+Users_Survey!E16</f>
        <v>1</v>
      </c>
      <c r="J19" s="81" t="s">
        <v>17</v>
      </c>
      <c r="K19" s="63" t="s">
        <v>25</v>
      </c>
      <c r="L19" s="63"/>
      <c r="M19" s="46">
        <f>Users_Survey!E17</f>
        <v>1</v>
      </c>
      <c r="N19" s="26"/>
      <c r="O19" s="26"/>
      <c r="P19" s="25"/>
    </row>
    <row r="20" spans="2:16" ht="20" customHeight="1">
      <c r="B20" s="24"/>
      <c r="C20" s="62"/>
      <c r="D20" s="65"/>
      <c r="E20" s="62"/>
      <c r="F20" s="73"/>
      <c r="G20" s="78"/>
      <c r="H20" s="80"/>
      <c r="I20" s="59"/>
      <c r="J20" s="80"/>
      <c r="K20" s="63" t="s">
        <v>26</v>
      </c>
      <c r="L20" s="63"/>
      <c r="M20" s="46">
        <f>Users_Survey!E18</f>
        <v>1</v>
      </c>
      <c r="N20" s="26"/>
      <c r="O20" s="26"/>
      <c r="P20" s="25"/>
    </row>
    <row r="21" spans="2:16" ht="10" customHeight="1">
      <c r="B21" s="24"/>
      <c r="C21" s="26"/>
      <c r="D21" s="28"/>
      <c r="E21" s="26"/>
      <c r="F21" s="26"/>
      <c r="G21" s="26"/>
      <c r="H21" s="26"/>
      <c r="I21" s="26"/>
      <c r="J21" s="27"/>
      <c r="K21" s="26"/>
      <c r="L21" s="26"/>
      <c r="M21" s="26"/>
      <c r="N21" s="26"/>
      <c r="O21" s="26"/>
      <c r="P21" s="25"/>
    </row>
    <row r="22" spans="2:16" ht="20" customHeight="1">
      <c r="B22" s="24"/>
      <c r="C22" s="60">
        <v>9</v>
      </c>
      <c r="D22" s="64" t="s">
        <v>3</v>
      </c>
      <c r="E22" s="60">
        <f>G23+G22+I22+I23+I24+I25</f>
        <v>9</v>
      </c>
      <c r="F22" s="71" t="s">
        <v>18</v>
      </c>
      <c r="G22" s="46">
        <f>Users_Survey!E19</f>
        <v>1</v>
      </c>
      <c r="H22" s="10" t="s">
        <v>19</v>
      </c>
      <c r="I22" s="46">
        <f>Users_Survey!E20</f>
        <v>1</v>
      </c>
      <c r="J22" s="27"/>
      <c r="K22" s="26"/>
      <c r="L22" s="26"/>
      <c r="M22" s="26"/>
      <c r="N22" s="26"/>
      <c r="O22" s="26"/>
      <c r="P22" s="25"/>
    </row>
    <row r="23" spans="2:16" ht="20" customHeight="1">
      <c r="B23" s="24"/>
      <c r="C23" s="61"/>
      <c r="D23" s="70"/>
      <c r="E23" s="61"/>
      <c r="F23" s="72"/>
      <c r="G23" s="74">
        <f>I22+I23+I24+I25</f>
        <v>4</v>
      </c>
      <c r="H23" s="10" t="s">
        <v>20</v>
      </c>
      <c r="I23" s="46">
        <f>Users_Survey!E21</f>
        <v>1</v>
      </c>
      <c r="J23" s="27"/>
      <c r="K23" s="26"/>
      <c r="L23" s="26"/>
      <c r="M23" s="26"/>
      <c r="N23" s="26"/>
      <c r="O23" s="26"/>
      <c r="P23" s="25"/>
    </row>
    <row r="24" spans="2:16" ht="20" customHeight="1">
      <c r="B24" s="24"/>
      <c r="C24" s="61"/>
      <c r="D24" s="70"/>
      <c r="E24" s="61"/>
      <c r="F24" s="72"/>
      <c r="G24" s="75"/>
      <c r="H24" s="10" t="s">
        <v>21</v>
      </c>
      <c r="I24" s="46">
        <f>Users_Survey!E22</f>
        <v>1</v>
      </c>
      <c r="J24" s="27"/>
      <c r="K24" s="26"/>
      <c r="L24" s="26"/>
      <c r="M24" s="26"/>
      <c r="N24" s="26"/>
      <c r="O24" s="26"/>
      <c r="P24" s="25"/>
    </row>
    <row r="25" spans="2:16" ht="20" customHeight="1">
      <c r="B25" s="24"/>
      <c r="C25" s="62"/>
      <c r="D25" s="65"/>
      <c r="E25" s="62"/>
      <c r="F25" s="73"/>
      <c r="G25" s="76"/>
      <c r="H25" s="10" t="s">
        <v>22</v>
      </c>
      <c r="I25" s="46">
        <f>Users_Survey!E23</f>
        <v>1</v>
      </c>
      <c r="J25" s="27"/>
      <c r="K25" s="26"/>
      <c r="L25" s="26"/>
      <c r="M25" s="26"/>
      <c r="N25" s="26"/>
      <c r="O25" s="26"/>
      <c r="P25" s="25"/>
    </row>
    <row r="26" spans="2:16" ht="16" thickBot="1">
      <c r="B26" s="24"/>
      <c r="C26" s="26"/>
      <c r="D26" s="26"/>
      <c r="E26" s="26"/>
      <c r="F26" s="26"/>
      <c r="G26" s="26"/>
      <c r="H26" s="26"/>
      <c r="I26" s="26"/>
      <c r="J26" s="27"/>
      <c r="K26" s="26"/>
      <c r="L26" s="26"/>
      <c r="M26" s="26"/>
      <c r="N26" s="26"/>
      <c r="O26" s="26"/>
      <c r="P26" s="25"/>
    </row>
    <row r="27" spans="2:16" ht="24" customHeight="1" thickBot="1">
      <c r="B27" s="24"/>
      <c r="C27" s="18">
        <v>8</v>
      </c>
      <c r="D27" s="19" t="s">
        <v>58</v>
      </c>
      <c r="E27" s="56">
        <f>G10+G17+M7+G22+I24+I25</f>
        <v>8</v>
      </c>
      <c r="F27" s="57"/>
      <c r="G27" s="26"/>
      <c r="H27" s="26"/>
      <c r="I27" s="26"/>
      <c r="J27" s="27"/>
      <c r="K27" s="26"/>
      <c r="L27" s="26"/>
      <c r="M27" s="26"/>
      <c r="N27" s="26"/>
      <c r="O27" s="26"/>
      <c r="P27" s="25"/>
    </row>
    <row r="28" spans="2:16">
      <c r="B28" s="29"/>
      <c r="C28" s="30"/>
      <c r="D28" s="30"/>
      <c r="E28" s="30"/>
      <c r="F28" s="30"/>
      <c r="G28" s="30"/>
      <c r="H28" s="30"/>
      <c r="I28" s="30"/>
      <c r="J28" s="31"/>
      <c r="K28" s="30"/>
      <c r="L28" s="30"/>
      <c r="M28" s="30"/>
      <c r="N28" s="30"/>
      <c r="O28" s="30"/>
      <c r="P28" s="32"/>
    </row>
    <row r="29" spans="2:16" ht="5" customHeight="1"/>
  </sheetData>
  <mergeCells count="56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4" sqref="G4"/>
    </sheetView>
  </sheetViews>
  <sheetFormatPr baseColWidth="10" defaultRowHeight="15" x14ac:dyDescent="0"/>
  <sheetData>
    <row r="1" spans="1:7">
      <c r="B1" s="5"/>
      <c r="E1" s="5"/>
      <c r="F1" s="5"/>
    </row>
    <row r="2" spans="1:7">
      <c r="A2" s="5" t="s">
        <v>105</v>
      </c>
      <c r="B2" t="s">
        <v>102</v>
      </c>
      <c r="E2" s="5" t="s">
        <v>106</v>
      </c>
      <c r="F2" t="s">
        <v>102</v>
      </c>
    </row>
    <row r="3" spans="1:7">
      <c r="A3" t="s">
        <v>101</v>
      </c>
      <c r="B3" t="s">
        <v>107</v>
      </c>
      <c r="C3" t="s">
        <v>108</v>
      </c>
      <c r="E3" t="s">
        <v>101</v>
      </c>
      <c r="F3" t="s">
        <v>107</v>
      </c>
      <c r="G3" t="s">
        <v>108</v>
      </c>
    </row>
    <row r="4" spans="1:7">
      <c r="A4">
        <v>1</v>
      </c>
      <c r="B4">
        <v>100</v>
      </c>
      <c r="E4">
        <v>1</v>
      </c>
    </row>
    <row r="5" spans="1:7">
      <c r="A5">
        <f>A4+1</f>
        <v>2</v>
      </c>
      <c r="B5">
        <v>63</v>
      </c>
      <c r="E5">
        <f>E4+1</f>
        <v>2</v>
      </c>
    </row>
    <row r="6" spans="1:7">
      <c r="A6">
        <f t="shared" ref="A6:A37" si="0">A5+1</f>
        <v>3</v>
      </c>
      <c r="E6">
        <f t="shared" ref="E6:E37" si="1">E5+1</f>
        <v>3</v>
      </c>
    </row>
    <row r="7" spans="1:7">
      <c r="A7">
        <f t="shared" si="0"/>
        <v>4</v>
      </c>
      <c r="E7">
        <f t="shared" si="1"/>
        <v>4</v>
      </c>
    </row>
    <row r="8" spans="1:7">
      <c r="A8">
        <f t="shared" si="0"/>
        <v>5</v>
      </c>
      <c r="E8">
        <f t="shared" si="1"/>
        <v>5</v>
      </c>
    </row>
    <row r="9" spans="1:7">
      <c r="A9">
        <f t="shared" si="0"/>
        <v>6</v>
      </c>
      <c r="E9">
        <f t="shared" si="1"/>
        <v>6</v>
      </c>
    </row>
    <row r="10" spans="1:7">
      <c r="A10">
        <f t="shared" si="0"/>
        <v>7</v>
      </c>
      <c r="E10">
        <f t="shared" si="1"/>
        <v>7</v>
      </c>
    </row>
    <row r="11" spans="1:7">
      <c r="A11">
        <f t="shared" si="0"/>
        <v>8</v>
      </c>
      <c r="E11">
        <f t="shared" si="1"/>
        <v>8</v>
      </c>
    </row>
    <row r="12" spans="1:7">
      <c r="A12">
        <f t="shared" si="0"/>
        <v>9</v>
      </c>
      <c r="E12">
        <f t="shared" si="1"/>
        <v>9</v>
      </c>
    </row>
    <row r="13" spans="1:7">
      <c r="A13">
        <f t="shared" si="0"/>
        <v>10</v>
      </c>
      <c r="E13">
        <f t="shared" si="1"/>
        <v>10</v>
      </c>
    </row>
    <row r="14" spans="1:7">
      <c r="A14">
        <f t="shared" si="0"/>
        <v>11</v>
      </c>
      <c r="E14">
        <f t="shared" si="1"/>
        <v>11</v>
      </c>
    </row>
    <row r="15" spans="1:7">
      <c r="A15">
        <f t="shared" si="0"/>
        <v>12</v>
      </c>
      <c r="E15">
        <f t="shared" si="1"/>
        <v>12</v>
      </c>
    </row>
    <row r="16" spans="1:7">
      <c r="A16">
        <f t="shared" si="0"/>
        <v>13</v>
      </c>
      <c r="E16">
        <f t="shared" si="1"/>
        <v>13</v>
      </c>
    </row>
    <row r="17" spans="1:5">
      <c r="A17">
        <f t="shared" si="0"/>
        <v>14</v>
      </c>
      <c r="E17">
        <f t="shared" si="1"/>
        <v>14</v>
      </c>
    </row>
    <row r="18" spans="1:5">
      <c r="A18">
        <f t="shared" si="0"/>
        <v>15</v>
      </c>
      <c r="E18">
        <f t="shared" si="1"/>
        <v>15</v>
      </c>
    </row>
    <row r="19" spans="1:5">
      <c r="A19">
        <f t="shared" si="0"/>
        <v>16</v>
      </c>
      <c r="E19">
        <f t="shared" si="1"/>
        <v>16</v>
      </c>
    </row>
    <row r="20" spans="1:5">
      <c r="A20">
        <f t="shared" si="0"/>
        <v>17</v>
      </c>
      <c r="E20">
        <f t="shared" si="1"/>
        <v>17</v>
      </c>
    </row>
    <row r="21" spans="1:5">
      <c r="A21">
        <f t="shared" si="0"/>
        <v>18</v>
      </c>
      <c r="E21">
        <f t="shared" si="1"/>
        <v>18</v>
      </c>
    </row>
    <row r="22" spans="1:5">
      <c r="A22">
        <f t="shared" si="0"/>
        <v>19</v>
      </c>
      <c r="E22">
        <f t="shared" si="1"/>
        <v>19</v>
      </c>
    </row>
    <row r="23" spans="1:5">
      <c r="A23">
        <f t="shared" si="0"/>
        <v>20</v>
      </c>
      <c r="E23">
        <f t="shared" si="1"/>
        <v>20</v>
      </c>
    </row>
    <row r="24" spans="1:5">
      <c r="A24">
        <f t="shared" si="0"/>
        <v>21</v>
      </c>
      <c r="E24">
        <f t="shared" si="1"/>
        <v>21</v>
      </c>
    </row>
    <row r="25" spans="1:5">
      <c r="A25">
        <f t="shared" si="0"/>
        <v>22</v>
      </c>
      <c r="E25">
        <f t="shared" si="1"/>
        <v>22</v>
      </c>
    </row>
    <row r="26" spans="1:5">
      <c r="A26">
        <f t="shared" si="0"/>
        <v>23</v>
      </c>
      <c r="E26">
        <f t="shared" si="1"/>
        <v>23</v>
      </c>
    </row>
    <row r="27" spans="1:5">
      <c r="A27">
        <f t="shared" si="0"/>
        <v>24</v>
      </c>
      <c r="E27">
        <f t="shared" si="1"/>
        <v>24</v>
      </c>
    </row>
    <row r="28" spans="1:5">
      <c r="A28">
        <f t="shared" si="0"/>
        <v>25</v>
      </c>
      <c r="E28">
        <f t="shared" si="1"/>
        <v>25</v>
      </c>
    </row>
    <row r="29" spans="1:5">
      <c r="A29">
        <f t="shared" si="0"/>
        <v>26</v>
      </c>
      <c r="E29">
        <f t="shared" si="1"/>
        <v>26</v>
      </c>
    </row>
    <row r="30" spans="1:5">
      <c r="A30">
        <f t="shared" si="0"/>
        <v>27</v>
      </c>
      <c r="E30">
        <f t="shared" si="1"/>
        <v>27</v>
      </c>
    </row>
    <row r="31" spans="1:5">
      <c r="A31">
        <f t="shared" si="0"/>
        <v>28</v>
      </c>
      <c r="E31">
        <f t="shared" si="1"/>
        <v>28</v>
      </c>
    </row>
    <row r="32" spans="1:5">
      <c r="A32">
        <f t="shared" si="0"/>
        <v>29</v>
      </c>
      <c r="E32">
        <f t="shared" si="1"/>
        <v>29</v>
      </c>
    </row>
    <row r="33" spans="1:5">
      <c r="A33">
        <f t="shared" si="0"/>
        <v>30</v>
      </c>
      <c r="E33">
        <f t="shared" si="1"/>
        <v>30</v>
      </c>
    </row>
    <row r="34" spans="1:5">
      <c r="A34">
        <f t="shared" si="0"/>
        <v>31</v>
      </c>
      <c r="E34">
        <f t="shared" si="1"/>
        <v>31</v>
      </c>
    </row>
    <row r="35" spans="1:5">
      <c r="A35">
        <f t="shared" si="0"/>
        <v>32</v>
      </c>
      <c r="E35">
        <f t="shared" si="1"/>
        <v>32</v>
      </c>
    </row>
    <row r="36" spans="1:5">
      <c r="A36">
        <f t="shared" si="0"/>
        <v>33</v>
      </c>
      <c r="E36">
        <f t="shared" si="1"/>
        <v>33</v>
      </c>
    </row>
    <row r="37" spans="1:5">
      <c r="A37">
        <f t="shared" si="0"/>
        <v>34</v>
      </c>
      <c r="E37">
        <f t="shared" si="1"/>
        <v>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4" sqref="D4:D2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9">
      <c r="A1" s="108"/>
      <c r="B1" s="108"/>
      <c r="C1" s="108"/>
      <c r="D1" s="108"/>
      <c r="E1" s="108"/>
      <c r="F1" s="108"/>
      <c r="G1" s="108"/>
    </row>
    <row r="2" spans="1:9" ht="24" customHeight="1">
      <c r="A2" s="108"/>
      <c r="B2" s="142" t="s">
        <v>71</v>
      </c>
      <c r="C2" s="142"/>
      <c r="D2" s="142"/>
      <c r="E2" s="142"/>
      <c r="F2" s="142"/>
      <c r="G2" s="108"/>
    </row>
    <row r="3" spans="1:9" ht="30">
      <c r="A3" s="108"/>
      <c r="B3" s="16" t="s">
        <v>28</v>
      </c>
      <c r="C3" s="16" t="s">
        <v>29</v>
      </c>
      <c r="D3" s="16" t="s">
        <v>85</v>
      </c>
      <c r="E3" s="16" t="s">
        <v>60</v>
      </c>
      <c r="F3" s="16" t="s">
        <v>59</v>
      </c>
      <c r="G3" s="108"/>
      <c r="I3" s="144" t="s">
        <v>109</v>
      </c>
    </row>
    <row r="4" spans="1:9" s="4" customFormat="1" ht="17" customHeight="1">
      <c r="A4" s="108"/>
      <c r="B4" s="6">
        <v>1</v>
      </c>
      <c r="C4" s="2" t="s">
        <v>87</v>
      </c>
      <c r="D4" s="6"/>
      <c r="E4" s="11">
        <f>IF(D4="YES",1,0)</f>
        <v>0</v>
      </c>
      <c r="F4" s="2" t="s">
        <v>9</v>
      </c>
      <c r="G4" s="108"/>
      <c r="I4" s="145" t="s">
        <v>61</v>
      </c>
    </row>
    <row r="5" spans="1:9" s="4" customFormat="1" ht="17" customHeight="1">
      <c r="A5" s="108"/>
      <c r="B5" s="6">
        <f>B4+1</f>
        <v>2</v>
      </c>
      <c r="C5" s="2" t="s">
        <v>45</v>
      </c>
      <c r="D5" s="6"/>
      <c r="E5" s="11">
        <f>IF(D5="YES",0.25,0)</f>
        <v>0</v>
      </c>
      <c r="F5" s="2" t="s">
        <v>10</v>
      </c>
      <c r="G5" s="108"/>
      <c r="I5" s="146" t="s">
        <v>61</v>
      </c>
    </row>
    <row r="6" spans="1:9" s="4" customFormat="1" ht="17" customHeight="1">
      <c r="A6" s="108"/>
      <c r="B6" s="6">
        <f t="shared" ref="B6:B28" si="0">B5+1</f>
        <v>3</v>
      </c>
      <c r="C6" s="2" t="s">
        <v>44</v>
      </c>
      <c r="D6" s="6"/>
      <c r="E6" s="11">
        <f t="shared" ref="E6:E8" si="1">IF(D6="YES",0.25,0)</f>
        <v>0</v>
      </c>
      <c r="F6" s="2" t="s">
        <v>10</v>
      </c>
      <c r="G6" s="108"/>
      <c r="I6" s="146" t="s">
        <v>61</v>
      </c>
    </row>
    <row r="7" spans="1:9" s="4" customFormat="1" ht="17" customHeight="1">
      <c r="A7" s="108"/>
      <c r="B7" s="6">
        <f t="shared" si="0"/>
        <v>4</v>
      </c>
      <c r="C7" s="2" t="s">
        <v>43</v>
      </c>
      <c r="D7" s="6"/>
      <c r="E7" s="11">
        <f t="shared" si="1"/>
        <v>0</v>
      </c>
      <c r="F7" s="2" t="s">
        <v>10</v>
      </c>
      <c r="G7" s="108"/>
      <c r="I7" s="146" t="s">
        <v>61</v>
      </c>
    </row>
    <row r="8" spans="1:9" s="4" customFormat="1" ht="17" customHeight="1">
      <c r="A8" s="108"/>
      <c r="B8" s="6">
        <f t="shared" si="0"/>
        <v>5</v>
      </c>
      <c r="C8" s="2" t="s">
        <v>80</v>
      </c>
      <c r="D8" s="6"/>
      <c r="E8" s="11">
        <f t="shared" si="1"/>
        <v>0</v>
      </c>
      <c r="F8" s="2" t="s">
        <v>10</v>
      </c>
      <c r="G8" s="108"/>
      <c r="I8" s="146" t="s">
        <v>61</v>
      </c>
    </row>
    <row r="9" spans="1:9" s="4" customFormat="1" ht="17" customHeight="1">
      <c r="A9" s="108"/>
      <c r="B9" s="6">
        <f t="shared" si="0"/>
        <v>6</v>
      </c>
      <c r="C9" s="2" t="s">
        <v>88</v>
      </c>
      <c r="D9" s="6"/>
      <c r="E9" s="11">
        <f>IF(D9="YES",1,0)</f>
        <v>0</v>
      </c>
      <c r="F9" s="2" t="s">
        <v>11</v>
      </c>
      <c r="G9" s="108"/>
      <c r="I9" s="146" t="s">
        <v>61</v>
      </c>
    </row>
    <row r="10" spans="1:9" s="4" customFormat="1" ht="17" customHeight="1">
      <c r="A10" s="108"/>
      <c r="B10" s="6">
        <f t="shared" si="0"/>
        <v>7</v>
      </c>
      <c r="C10" s="2" t="s">
        <v>50</v>
      </c>
      <c r="D10" s="6"/>
      <c r="E10" s="11">
        <f>IF(D10="YES",1,0)</f>
        <v>0</v>
      </c>
      <c r="F10" s="2" t="s">
        <v>12</v>
      </c>
      <c r="G10" s="108"/>
      <c r="I10" s="146" t="s">
        <v>61</v>
      </c>
    </row>
    <row r="11" spans="1:9" s="4" customFormat="1" ht="17" customHeight="1">
      <c r="A11" s="108"/>
      <c r="B11" s="6">
        <f t="shared" si="0"/>
        <v>8</v>
      </c>
      <c r="C11" s="2" t="s">
        <v>51</v>
      </c>
      <c r="D11" s="6"/>
      <c r="E11" s="11">
        <f>IF(D11="YES",1,0)</f>
        <v>0</v>
      </c>
      <c r="F11" s="2" t="s">
        <v>13</v>
      </c>
      <c r="G11" s="108"/>
      <c r="I11" s="146" t="s">
        <v>61</v>
      </c>
    </row>
    <row r="12" spans="1:9" s="4" customFormat="1" ht="17" customHeight="1">
      <c r="A12" s="108"/>
      <c r="B12" s="6">
        <f t="shared" si="0"/>
        <v>9</v>
      </c>
      <c r="C12" s="2" t="s">
        <v>52</v>
      </c>
      <c r="D12" s="6"/>
      <c r="E12" s="11">
        <f>IF(D12="YES",1,0)</f>
        <v>0</v>
      </c>
      <c r="F12" s="2" t="s">
        <v>14</v>
      </c>
      <c r="G12" s="108"/>
      <c r="I12" s="146" t="s">
        <v>61</v>
      </c>
    </row>
    <row r="13" spans="1:9" s="4" customFormat="1" ht="17" customHeight="1">
      <c r="A13" s="108"/>
      <c r="B13" s="6">
        <f t="shared" si="0"/>
        <v>10</v>
      </c>
      <c r="C13" s="2" t="s">
        <v>69</v>
      </c>
      <c r="D13" s="6"/>
      <c r="E13" s="11">
        <f>IF(D13="YES",0.2,0)</f>
        <v>0</v>
      </c>
      <c r="F13" s="2" t="s">
        <v>41</v>
      </c>
      <c r="G13" s="108"/>
      <c r="I13" s="146" t="s">
        <v>61</v>
      </c>
    </row>
    <row r="14" spans="1:9" s="4" customFormat="1" ht="17" customHeight="1">
      <c r="A14" s="108"/>
      <c r="B14" s="6">
        <f t="shared" si="0"/>
        <v>11</v>
      </c>
      <c r="C14" s="2" t="s">
        <v>72</v>
      </c>
      <c r="D14" s="6"/>
      <c r="E14" s="11">
        <f t="shared" ref="E14:E17" si="2">IF(D14="YES",0.2,0)</f>
        <v>0</v>
      </c>
      <c r="F14" s="2" t="s">
        <v>41</v>
      </c>
      <c r="G14" s="108"/>
      <c r="I14" s="146" t="s">
        <v>61</v>
      </c>
    </row>
    <row r="15" spans="1:9" s="4" customFormat="1" ht="17" customHeight="1">
      <c r="A15" s="108"/>
      <c r="B15" s="6">
        <f t="shared" si="0"/>
        <v>12</v>
      </c>
      <c r="C15" s="2" t="s">
        <v>73</v>
      </c>
      <c r="D15" s="6"/>
      <c r="E15" s="11">
        <f t="shared" si="2"/>
        <v>0</v>
      </c>
      <c r="F15" s="2" t="s">
        <v>41</v>
      </c>
      <c r="G15" s="108"/>
      <c r="I15" s="146" t="s">
        <v>61</v>
      </c>
    </row>
    <row r="16" spans="1:9" s="4" customFormat="1" ht="17" customHeight="1">
      <c r="A16" s="108"/>
      <c r="B16" s="6">
        <f t="shared" si="0"/>
        <v>13</v>
      </c>
      <c r="C16" s="2" t="s">
        <v>74</v>
      </c>
      <c r="D16" s="6"/>
      <c r="E16" s="11">
        <f t="shared" si="2"/>
        <v>0</v>
      </c>
      <c r="F16" s="2" t="s">
        <v>41</v>
      </c>
      <c r="G16" s="108"/>
      <c r="I16" s="146" t="s">
        <v>61</v>
      </c>
    </row>
    <row r="17" spans="1:9" s="4" customFormat="1" ht="17" customHeight="1">
      <c r="A17" s="108"/>
      <c r="B17" s="6">
        <f t="shared" si="0"/>
        <v>14</v>
      </c>
      <c r="C17" s="2" t="s">
        <v>89</v>
      </c>
      <c r="D17" s="6"/>
      <c r="E17" s="11">
        <f t="shared" si="2"/>
        <v>0</v>
      </c>
      <c r="F17" s="2" t="s">
        <v>41</v>
      </c>
      <c r="G17" s="108"/>
      <c r="I17" s="146" t="s">
        <v>61</v>
      </c>
    </row>
    <row r="18" spans="1:9" s="4" customFormat="1" ht="17" customHeight="1">
      <c r="A18" s="108"/>
      <c r="B18" s="6">
        <f t="shared" si="0"/>
        <v>15</v>
      </c>
      <c r="C18" s="2" t="s">
        <v>75</v>
      </c>
      <c r="D18" s="6"/>
      <c r="E18" s="11">
        <f>IF(D18="YES",0.5,0)</f>
        <v>0</v>
      </c>
      <c r="F18" s="2" t="s">
        <v>16</v>
      </c>
      <c r="G18" s="108"/>
      <c r="I18" s="146" t="s">
        <v>61</v>
      </c>
    </row>
    <row r="19" spans="1:9" s="4" customFormat="1" ht="17" customHeight="1">
      <c r="A19" s="108"/>
      <c r="B19" s="6">
        <f t="shared" si="0"/>
        <v>16</v>
      </c>
      <c r="C19" s="2" t="s">
        <v>76</v>
      </c>
      <c r="D19" s="6"/>
      <c r="E19" s="11">
        <f t="shared" ref="E19:E21" si="3">IF(D19="YES",0.5,0)</f>
        <v>0</v>
      </c>
      <c r="F19" s="2" t="s">
        <v>16</v>
      </c>
      <c r="G19" s="108"/>
      <c r="I19" s="146" t="s">
        <v>61</v>
      </c>
    </row>
    <row r="20" spans="1:9" s="4" customFormat="1" ht="17" customHeight="1">
      <c r="A20" s="108"/>
      <c r="B20" s="6">
        <f t="shared" si="0"/>
        <v>17</v>
      </c>
      <c r="C20" s="2" t="s">
        <v>46</v>
      </c>
      <c r="D20" s="6"/>
      <c r="E20" s="11">
        <f t="shared" si="3"/>
        <v>0</v>
      </c>
      <c r="F20" s="2" t="s">
        <v>27</v>
      </c>
      <c r="G20" s="108"/>
      <c r="I20" s="146" t="s">
        <v>61</v>
      </c>
    </row>
    <row r="21" spans="1:9" s="4" customFormat="1" ht="17" customHeight="1">
      <c r="A21" s="108"/>
      <c r="B21" s="6">
        <f t="shared" si="0"/>
        <v>18</v>
      </c>
      <c r="C21" s="2" t="s">
        <v>47</v>
      </c>
      <c r="D21" s="6"/>
      <c r="E21" s="11">
        <f t="shared" si="3"/>
        <v>0</v>
      </c>
      <c r="F21" s="2" t="s">
        <v>27</v>
      </c>
      <c r="G21" s="108"/>
      <c r="I21" s="146" t="s">
        <v>61</v>
      </c>
    </row>
    <row r="22" spans="1:9" s="4" customFormat="1" ht="17" customHeight="1">
      <c r="A22" s="108"/>
      <c r="B22" s="6">
        <f t="shared" si="0"/>
        <v>19</v>
      </c>
      <c r="C22" s="2" t="s">
        <v>48</v>
      </c>
      <c r="D22" s="6"/>
      <c r="E22" s="11">
        <f>IF(D22="YES",1,0)</f>
        <v>0</v>
      </c>
      <c r="F22" s="2" t="s">
        <v>25</v>
      </c>
      <c r="G22" s="108"/>
      <c r="I22" s="146" t="s">
        <v>61</v>
      </c>
    </row>
    <row r="23" spans="1:9" s="4" customFormat="1" ht="17" customHeight="1">
      <c r="A23" s="108"/>
      <c r="B23" s="6">
        <f t="shared" si="0"/>
        <v>20</v>
      </c>
      <c r="C23" s="2" t="s">
        <v>49</v>
      </c>
      <c r="D23" s="6"/>
      <c r="E23" s="11">
        <f>IF(D23="YES",1,0)</f>
        <v>0</v>
      </c>
      <c r="F23" s="2" t="s">
        <v>26</v>
      </c>
      <c r="G23" s="108"/>
      <c r="I23" s="146" t="s">
        <v>61</v>
      </c>
    </row>
    <row r="24" spans="1:9" s="4" customFormat="1" ht="17" customHeight="1">
      <c r="A24" s="108"/>
      <c r="B24" s="6">
        <f t="shared" si="0"/>
        <v>21</v>
      </c>
      <c r="C24" s="2" t="s">
        <v>54</v>
      </c>
      <c r="D24" s="6"/>
      <c r="E24" s="11">
        <f>IF(D24="YES",1,0)</f>
        <v>0</v>
      </c>
      <c r="F24" s="2" t="s">
        <v>18</v>
      </c>
      <c r="G24" s="108"/>
      <c r="I24" s="146" t="s">
        <v>61</v>
      </c>
    </row>
    <row r="25" spans="1:9" s="4" customFormat="1" ht="17" customHeight="1">
      <c r="A25" s="108"/>
      <c r="B25" s="6">
        <f t="shared" si="0"/>
        <v>22</v>
      </c>
      <c r="C25" s="2" t="s">
        <v>55</v>
      </c>
      <c r="D25" s="6"/>
      <c r="E25" s="11">
        <f>IF(D25="YES",1,0)</f>
        <v>0</v>
      </c>
      <c r="F25" s="2" t="s">
        <v>19</v>
      </c>
      <c r="G25" s="108"/>
      <c r="I25" s="146" t="s">
        <v>61</v>
      </c>
    </row>
    <row r="26" spans="1:9" s="4" customFormat="1" ht="17" customHeight="1">
      <c r="A26" s="108"/>
      <c r="B26" s="6">
        <f t="shared" si="0"/>
        <v>23</v>
      </c>
      <c r="C26" s="2" t="s">
        <v>70</v>
      </c>
      <c r="D26" s="6"/>
      <c r="E26" s="11">
        <f>IF(D26="YES",1,0)</f>
        <v>0</v>
      </c>
      <c r="F26" s="2" t="s">
        <v>20</v>
      </c>
      <c r="G26" s="108"/>
      <c r="I26" s="146" t="s">
        <v>61</v>
      </c>
    </row>
    <row r="27" spans="1:9" s="4" customFormat="1" ht="17" customHeight="1">
      <c r="A27" s="108"/>
      <c r="B27" s="6">
        <f t="shared" si="0"/>
        <v>24</v>
      </c>
      <c r="C27" s="2" t="s">
        <v>77</v>
      </c>
      <c r="D27" s="6"/>
      <c r="E27" s="11">
        <f>IF(D27="NO",1,0)</f>
        <v>0</v>
      </c>
      <c r="F27" s="2" t="s">
        <v>21</v>
      </c>
      <c r="G27" s="108"/>
      <c r="I27" s="146" t="s">
        <v>40</v>
      </c>
    </row>
    <row r="28" spans="1:9" s="4" customFormat="1" ht="17" customHeight="1">
      <c r="A28" s="108"/>
      <c r="B28" s="6">
        <f t="shared" si="0"/>
        <v>25</v>
      </c>
      <c r="C28" s="2" t="s">
        <v>86</v>
      </c>
      <c r="D28" s="6"/>
      <c r="E28" s="11">
        <f>IF(D28="YES",1,0)</f>
        <v>0</v>
      </c>
      <c r="F28" s="2" t="s">
        <v>22</v>
      </c>
      <c r="G28" s="108"/>
      <c r="I28" s="146" t="s">
        <v>61</v>
      </c>
    </row>
    <row r="29" spans="1:9" s="1" customFormat="1" ht="5" customHeight="1">
      <c r="A29" s="108"/>
      <c r="F29"/>
      <c r="G29" s="108"/>
    </row>
    <row r="30" spans="1:9" s="1" customFormat="1">
      <c r="A30" s="108"/>
      <c r="B30" s="108"/>
      <c r="C30" s="108"/>
      <c r="D30" s="108"/>
      <c r="E30" s="108"/>
      <c r="F30" s="108"/>
      <c r="G30" s="108"/>
    </row>
    <row r="31" spans="1:9" s="1" customFormat="1">
      <c r="F31"/>
      <c r="G31"/>
    </row>
    <row r="32" spans="1:9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O5" sqref="O5:O7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9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6" ht="5" customHeight="1" thickBot="1"/>
    <row r="2" spans="2:16" ht="15" customHeight="1" thickBot="1">
      <c r="B2" s="34"/>
      <c r="C2" s="35"/>
      <c r="D2" s="35"/>
      <c r="E2" s="35"/>
      <c r="F2" s="35"/>
      <c r="G2" s="35"/>
      <c r="H2" s="35"/>
      <c r="I2" s="35"/>
      <c r="J2" s="36"/>
      <c r="K2" s="35"/>
      <c r="L2" s="35"/>
      <c r="M2" s="35"/>
      <c r="N2" s="35"/>
      <c r="O2" s="35"/>
      <c r="P2" s="37"/>
    </row>
    <row r="3" spans="2:16" ht="22" customHeight="1">
      <c r="B3" s="38"/>
      <c r="C3" s="97" t="s">
        <v>57</v>
      </c>
      <c r="D3" s="101" t="s">
        <v>83</v>
      </c>
      <c r="E3" s="102"/>
      <c r="F3" s="100"/>
      <c r="G3" s="103">
        <f>E10/4</f>
        <v>0</v>
      </c>
      <c r="H3" s="103"/>
      <c r="I3" s="103">
        <f>E14/2</f>
        <v>0</v>
      </c>
      <c r="J3" s="103"/>
      <c r="K3" s="103">
        <f>E17/4</f>
        <v>0</v>
      </c>
      <c r="L3" s="103"/>
      <c r="M3" s="126">
        <f>E22/3</f>
        <v>0</v>
      </c>
      <c r="N3" s="127"/>
      <c r="O3" s="122" t="s">
        <v>62</v>
      </c>
      <c r="P3" s="39"/>
    </row>
    <row r="4" spans="2:16" ht="22" customHeight="1">
      <c r="B4" s="38"/>
      <c r="C4" s="98"/>
      <c r="D4" s="33" t="s">
        <v>56</v>
      </c>
      <c r="E4" s="99" t="s">
        <v>81</v>
      </c>
      <c r="F4" s="100"/>
      <c r="G4" s="65" t="s">
        <v>0</v>
      </c>
      <c r="H4" s="65"/>
      <c r="I4" s="65" t="s">
        <v>1</v>
      </c>
      <c r="J4" s="65"/>
      <c r="K4" s="65" t="s">
        <v>2</v>
      </c>
      <c r="L4" s="65"/>
      <c r="M4" s="106" t="s">
        <v>3</v>
      </c>
      <c r="N4" s="107"/>
      <c r="O4" s="123"/>
      <c r="P4" s="39"/>
    </row>
    <row r="5" spans="2:16" ht="20" customHeight="1">
      <c r="B5" s="38"/>
      <c r="C5" s="119">
        <f>(G5+K5+M5+G6+I6+K6+M7)/O5</f>
        <v>0</v>
      </c>
      <c r="D5" s="135" t="s">
        <v>68</v>
      </c>
      <c r="E5" s="131" t="s">
        <v>7</v>
      </c>
      <c r="F5" s="132"/>
      <c r="G5" s="121">
        <f>G3</f>
        <v>0</v>
      </c>
      <c r="H5" s="121"/>
      <c r="I5" s="134">
        <v>0</v>
      </c>
      <c r="J5" s="134"/>
      <c r="K5" s="121">
        <f>K3</f>
        <v>0</v>
      </c>
      <c r="L5" s="121"/>
      <c r="M5" s="138">
        <f>M3</f>
        <v>0</v>
      </c>
      <c r="N5" s="139"/>
      <c r="O5" s="124">
        <v>23</v>
      </c>
      <c r="P5" s="39"/>
    </row>
    <row r="6" spans="2:16" ht="20" customHeight="1">
      <c r="B6" s="38"/>
      <c r="C6" s="119"/>
      <c r="D6" s="136"/>
      <c r="E6" s="131" t="s">
        <v>8</v>
      </c>
      <c r="F6" s="132"/>
      <c r="G6" s="133">
        <f>G3</f>
        <v>0</v>
      </c>
      <c r="H6" s="133" t="str">
        <f>$D$9</f>
        <v>Dimension</v>
      </c>
      <c r="I6" s="121">
        <f>I3</f>
        <v>0</v>
      </c>
      <c r="J6" s="121"/>
      <c r="K6" s="121">
        <f>K3</f>
        <v>0</v>
      </c>
      <c r="L6" s="121"/>
      <c r="M6" s="140">
        <v>0</v>
      </c>
      <c r="N6" s="141"/>
      <c r="O6" s="124"/>
      <c r="P6" s="39"/>
    </row>
    <row r="7" spans="2:16" ht="20" customHeight="1" thickBot="1">
      <c r="B7" s="38"/>
      <c r="C7" s="120"/>
      <c r="D7" s="137"/>
      <c r="E7" s="131" t="s">
        <v>23</v>
      </c>
      <c r="F7" s="132"/>
      <c r="G7" s="134">
        <v>0</v>
      </c>
      <c r="H7" s="134">
        <v>0</v>
      </c>
      <c r="I7" s="134">
        <v>0</v>
      </c>
      <c r="J7" s="134"/>
      <c r="K7" s="134">
        <v>0</v>
      </c>
      <c r="L7" s="134"/>
      <c r="M7" s="138">
        <f>M3</f>
        <v>0</v>
      </c>
      <c r="N7" s="139"/>
      <c r="O7" s="125"/>
      <c r="P7" s="39"/>
    </row>
    <row r="8" spans="2:16">
      <c r="B8" s="38"/>
      <c r="C8" s="26"/>
      <c r="D8" s="26"/>
      <c r="E8" s="26"/>
      <c r="F8" s="26"/>
      <c r="G8" s="26"/>
      <c r="H8" s="26"/>
      <c r="I8" s="26"/>
      <c r="J8" s="27"/>
      <c r="K8" s="26"/>
      <c r="L8" s="26"/>
      <c r="M8" s="26"/>
      <c r="N8" s="26"/>
      <c r="O8" s="26"/>
      <c r="P8" s="39"/>
    </row>
    <row r="9" spans="2:16" ht="20" customHeight="1">
      <c r="B9" s="38"/>
      <c r="C9" s="17" t="s">
        <v>63</v>
      </c>
      <c r="D9" s="17" t="s">
        <v>64</v>
      </c>
      <c r="E9" s="17" t="s">
        <v>65</v>
      </c>
      <c r="F9" s="17" t="s">
        <v>66</v>
      </c>
      <c r="G9" s="17" t="s">
        <v>65</v>
      </c>
      <c r="H9" s="26"/>
      <c r="I9" s="26"/>
      <c r="J9" s="27"/>
      <c r="K9" s="26"/>
      <c r="L9" s="26"/>
      <c r="M9" s="26"/>
      <c r="N9" s="26"/>
      <c r="O9" s="26"/>
      <c r="P9" s="39"/>
    </row>
    <row r="10" spans="2:16" ht="20" customHeight="1">
      <c r="B10" s="38"/>
      <c r="C10" s="113">
        <v>20</v>
      </c>
      <c r="D10" s="64" t="s">
        <v>0</v>
      </c>
      <c r="E10" s="116">
        <f>G10+G11+G12+I11+I12</f>
        <v>0</v>
      </c>
      <c r="F10" s="15" t="s">
        <v>9</v>
      </c>
      <c r="G10" s="15">
        <f>Providers_Survey!E4</f>
        <v>0</v>
      </c>
      <c r="H10" s="26"/>
      <c r="I10" s="26"/>
      <c r="J10" s="27"/>
      <c r="K10" s="26"/>
      <c r="L10" s="26"/>
      <c r="M10" s="26"/>
      <c r="N10" s="26"/>
      <c r="O10" s="26"/>
      <c r="P10" s="39"/>
    </row>
    <row r="11" spans="2:16" ht="36" customHeight="1">
      <c r="B11" s="38"/>
      <c r="C11" s="113"/>
      <c r="D11" s="70"/>
      <c r="E11" s="117"/>
      <c r="F11" s="121" t="s">
        <v>10</v>
      </c>
      <c r="G11" s="15">
        <f>Providers_Survey!E5+Providers_Survey!E6+Providers_Survey!E7+Providers_Survey!E8</f>
        <v>0</v>
      </c>
      <c r="H11" s="121" t="s">
        <v>11</v>
      </c>
      <c r="I11" s="15">
        <f>Providers_Survey!E9</f>
        <v>0</v>
      </c>
      <c r="J11" s="27"/>
      <c r="K11" s="26"/>
      <c r="L11" s="26"/>
      <c r="M11" s="26"/>
      <c r="N11" s="26"/>
      <c r="O11" s="26"/>
      <c r="P11" s="39"/>
    </row>
    <row r="12" spans="2:16" ht="25" customHeight="1">
      <c r="B12" s="38"/>
      <c r="C12" s="113"/>
      <c r="D12" s="65"/>
      <c r="E12" s="118"/>
      <c r="F12" s="121"/>
      <c r="G12" s="49">
        <f>I11+I12</f>
        <v>0</v>
      </c>
      <c r="H12" s="121"/>
      <c r="I12" s="49">
        <f>G14+G15+G17+G18+G19</f>
        <v>0</v>
      </c>
      <c r="J12" s="27"/>
      <c r="K12" s="26"/>
      <c r="L12" s="26"/>
      <c r="M12" s="26"/>
      <c r="N12" s="26"/>
      <c r="O12" s="26"/>
      <c r="P12" s="39"/>
    </row>
    <row r="13" spans="2:16" ht="10" customHeight="1">
      <c r="B13" s="38"/>
      <c r="C13" s="26"/>
      <c r="D13" s="26"/>
      <c r="E13" s="26"/>
      <c r="F13" s="26"/>
      <c r="G13" s="26"/>
      <c r="H13" s="26"/>
      <c r="I13" s="26"/>
      <c r="J13" s="27"/>
      <c r="K13" s="26"/>
      <c r="L13" s="26"/>
      <c r="M13" s="26"/>
      <c r="N13" s="26"/>
      <c r="O13" s="26"/>
      <c r="P13" s="39"/>
    </row>
    <row r="14" spans="2:16" ht="20" customHeight="1">
      <c r="B14" s="38"/>
      <c r="C14" s="113">
        <v>6</v>
      </c>
      <c r="D14" s="64" t="s">
        <v>1</v>
      </c>
      <c r="E14" s="116">
        <f>G14+G15+I14+I15+K15</f>
        <v>0</v>
      </c>
      <c r="F14" s="121" t="s">
        <v>12</v>
      </c>
      <c r="G14" s="15">
        <f>Providers_Survey!E10</f>
        <v>0</v>
      </c>
      <c r="H14" s="121" t="s">
        <v>13</v>
      </c>
      <c r="I14" s="15">
        <f>Providers_Survey!E11</f>
        <v>0</v>
      </c>
      <c r="J14" s="26"/>
      <c r="K14" s="26"/>
      <c r="L14" s="26"/>
      <c r="M14" s="26"/>
      <c r="N14" s="26"/>
      <c r="O14" s="26"/>
      <c r="P14" s="39"/>
    </row>
    <row r="15" spans="2:16" ht="34" customHeight="1">
      <c r="B15" s="38"/>
      <c r="C15" s="113"/>
      <c r="D15" s="65"/>
      <c r="E15" s="118"/>
      <c r="F15" s="121"/>
      <c r="G15" s="49">
        <f>I14+I15</f>
        <v>0</v>
      </c>
      <c r="H15" s="121"/>
      <c r="I15" s="49">
        <f>K15</f>
        <v>0</v>
      </c>
      <c r="J15" s="12" t="s">
        <v>14</v>
      </c>
      <c r="K15" s="15">
        <f>Providers_Survey!E12</f>
        <v>0</v>
      </c>
      <c r="L15" s="26"/>
      <c r="M15" s="26"/>
      <c r="N15" s="26"/>
      <c r="O15" s="26"/>
      <c r="P15" s="39"/>
    </row>
    <row r="16" spans="2:16" ht="10" customHeight="1">
      <c r="B16" s="38"/>
      <c r="C16" s="26"/>
      <c r="D16" s="26"/>
      <c r="E16" s="26"/>
      <c r="F16" s="26"/>
      <c r="G16" s="26"/>
      <c r="H16" s="26"/>
      <c r="I16" s="26"/>
      <c r="J16" s="27"/>
      <c r="K16" s="26"/>
      <c r="L16" s="26"/>
      <c r="M16" s="26"/>
      <c r="N16" s="26"/>
      <c r="O16" s="26"/>
      <c r="P16" s="39"/>
    </row>
    <row r="17" spans="2:16" ht="20" customHeight="1">
      <c r="B17" s="38"/>
      <c r="C17" s="113">
        <v>8</v>
      </c>
      <c r="D17" s="64" t="s">
        <v>2</v>
      </c>
      <c r="E17" s="116">
        <f>G17+G18+G19+I19+M19+M20</f>
        <v>0</v>
      </c>
      <c r="F17" s="40" t="s">
        <v>15</v>
      </c>
      <c r="G17" s="15">
        <f>Providers_Survey!E13+Providers_Survey!E14+Providers_Survey!E15+Providers_Survey!E16+Providers_Survey!E17</f>
        <v>0</v>
      </c>
      <c r="H17" s="26"/>
      <c r="I17" s="26"/>
      <c r="J17" s="27"/>
      <c r="K17" s="26"/>
      <c r="L17" s="26"/>
      <c r="M17" s="26"/>
      <c r="N17" s="26"/>
      <c r="O17" s="26"/>
      <c r="P17" s="39"/>
    </row>
    <row r="18" spans="2:16" ht="20" customHeight="1">
      <c r="B18" s="38"/>
      <c r="C18" s="113"/>
      <c r="D18" s="70"/>
      <c r="E18" s="117"/>
      <c r="F18" s="111" t="s">
        <v>16</v>
      </c>
      <c r="G18" s="15">
        <f>Providers_Survey!E18+Providers_Survey!E19</f>
        <v>0</v>
      </c>
      <c r="H18" s="8"/>
      <c r="I18" s="14"/>
      <c r="J18" s="27"/>
      <c r="K18" s="26"/>
      <c r="L18" s="26"/>
      <c r="M18" s="26"/>
      <c r="N18" s="26"/>
      <c r="O18" s="26"/>
      <c r="P18" s="39"/>
    </row>
    <row r="19" spans="2:16" ht="20" customHeight="1">
      <c r="B19" s="38"/>
      <c r="C19" s="113"/>
      <c r="D19" s="70"/>
      <c r="E19" s="117"/>
      <c r="F19" s="114"/>
      <c r="G19" s="77">
        <f>I19+M19+M20</f>
        <v>0</v>
      </c>
      <c r="H19" s="128" t="s">
        <v>27</v>
      </c>
      <c r="I19" s="111">
        <f>Providers_Survey!E20+Providers_Survey!E21</f>
        <v>0</v>
      </c>
      <c r="J19" s="130" t="s">
        <v>17</v>
      </c>
      <c r="K19" s="121" t="s">
        <v>25</v>
      </c>
      <c r="L19" s="121"/>
      <c r="M19" s="15">
        <f>Providers_Survey!E22</f>
        <v>0</v>
      </c>
      <c r="N19" s="26"/>
      <c r="O19" s="26"/>
      <c r="P19" s="39"/>
    </row>
    <row r="20" spans="2:16" ht="20" customHeight="1">
      <c r="B20" s="38"/>
      <c r="C20" s="113"/>
      <c r="D20" s="65"/>
      <c r="E20" s="118"/>
      <c r="F20" s="112"/>
      <c r="G20" s="78"/>
      <c r="H20" s="129"/>
      <c r="I20" s="112"/>
      <c r="J20" s="129"/>
      <c r="K20" s="121" t="s">
        <v>26</v>
      </c>
      <c r="L20" s="121"/>
      <c r="M20" s="15">
        <f>Providers_Survey!E23</f>
        <v>0</v>
      </c>
      <c r="N20" s="26"/>
      <c r="O20" s="26"/>
      <c r="P20" s="39"/>
    </row>
    <row r="21" spans="2:16" ht="10" customHeight="1">
      <c r="B21" s="38"/>
      <c r="C21" s="26"/>
      <c r="D21" s="28"/>
      <c r="E21" s="26"/>
      <c r="F21" s="26"/>
      <c r="G21" s="26"/>
      <c r="H21" s="26"/>
      <c r="I21" s="26"/>
      <c r="J21" s="27"/>
      <c r="K21" s="26"/>
      <c r="L21" s="26"/>
      <c r="M21" s="48"/>
      <c r="N21" s="26"/>
      <c r="O21" s="26"/>
      <c r="P21" s="39"/>
    </row>
    <row r="22" spans="2:16" ht="20" customHeight="1">
      <c r="B22" s="38"/>
      <c r="C22" s="113">
        <v>9</v>
      </c>
      <c r="D22" s="64" t="s">
        <v>3</v>
      </c>
      <c r="E22" s="116">
        <f>G23+G22+I22+I23+I24+I25</f>
        <v>0</v>
      </c>
      <c r="F22" s="111" t="s">
        <v>18</v>
      </c>
      <c r="G22" s="15">
        <f>Providers_Survey!E24</f>
        <v>0</v>
      </c>
      <c r="H22" s="13" t="s">
        <v>19</v>
      </c>
      <c r="I22" s="15">
        <f>Providers_Survey!E25</f>
        <v>0</v>
      </c>
      <c r="J22" s="27"/>
      <c r="K22" s="26"/>
      <c r="L22" s="26"/>
      <c r="M22" s="26"/>
      <c r="N22" s="26"/>
      <c r="O22" s="26"/>
      <c r="P22" s="39"/>
    </row>
    <row r="23" spans="2:16" ht="20" customHeight="1">
      <c r="B23" s="38"/>
      <c r="C23" s="113"/>
      <c r="D23" s="70"/>
      <c r="E23" s="117"/>
      <c r="F23" s="114"/>
      <c r="G23" s="77">
        <f>I22+I23+I24+I25</f>
        <v>0</v>
      </c>
      <c r="H23" s="13" t="s">
        <v>20</v>
      </c>
      <c r="I23" s="15">
        <f>Providers_Survey!E26</f>
        <v>0</v>
      </c>
      <c r="J23" s="27"/>
      <c r="K23" s="26"/>
      <c r="L23" s="26"/>
      <c r="M23" s="26"/>
      <c r="N23" s="26"/>
      <c r="O23" s="26"/>
      <c r="P23" s="39"/>
    </row>
    <row r="24" spans="2:16" ht="20" customHeight="1">
      <c r="B24" s="38"/>
      <c r="C24" s="113"/>
      <c r="D24" s="70"/>
      <c r="E24" s="117"/>
      <c r="F24" s="114"/>
      <c r="G24" s="115"/>
      <c r="H24" s="13" t="s">
        <v>21</v>
      </c>
      <c r="I24" s="15">
        <f>Providers_Survey!E27</f>
        <v>0</v>
      </c>
      <c r="J24" s="27"/>
      <c r="K24" s="26"/>
      <c r="L24" s="26"/>
      <c r="M24" s="26"/>
      <c r="N24" s="26"/>
      <c r="O24" s="26"/>
      <c r="P24" s="39"/>
    </row>
    <row r="25" spans="2:16" ht="20" customHeight="1">
      <c r="B25" s="38"/>
      <c r="C25" s="113"/>
      <c r="D25" s="65"/>
      <c r="E25" s="118"/>
      <c r="F25" s="112"/>
      <c r="G25" s="78"/>
      <c r="H25" s="13" t="s">
        <v>22</v>
      </c>
      <c r="I25" s="15">
        <f>Providers_Survey!E28</f>
        <v>0</v>
      </c>
      <c r="J25" s="27"/>
      <c r="K25" s="26"/>
      <c r="L25" s="26"/>
      <c r="M25" s="26"/>
      <c r="N25" s="26"/>
      <c r="O25" s="26"/>
      <c r="P25" s="39"/>
    </row>
    <row r="26" spans="2:16" ht="16" thickBot="1">
      <c r="B26" s="38"/>
      <c r="C26" s="26"/>
      <c r="D26" s="26"/>
      <c r="E26" s="26"/>
      <c r="F26" s="26"/>
      <c r="G26" s="26"/>
      <c r="H26" s="26"/>
      <c r="I26" s="26"/>
      <c r="J26" s="27"/>
      <c r="K26" s="26"/>
      <c r="L26" s="26"/>
      <c r="M26" s="26"/>
      <c r="N26" s="26"/>
      <c r="O26" s="26"/>
      <c r="P26" s="39"/>
    </row>
    <row r="27" spans="2:16" ht="24" customHeight="1" thickBot="1">
      <c r="B27" s="38"/>
      <c r="C27" s="41">
        <v>8</v>
      </c>
      <c r="D27" s="41" t="s">
        <v>58</v>
      </c>
      <c r="E27" s="109">
        <f>G10+G17+G22+I24+I25+M7</f>
        <v>0</v>
      </c>
      <c r="F27" s="110"/>
      <c r="G27" s="26"/>
      <c r="H27" s="26"/>
      <c r="I27" s="26"/>
      <c r="J27" s="27"/>
      <c r="K27" s="26"/>
      <c r="L27" s="26"/>
      <c r="M27" s="26"/>
      <c r="N27" s="26"/>
      <c r="O27" s="26"/>
      <c r="P27" s="39"/>
    </row>
    <row r="28" spans="2:16" ht="16" thickBot="1">
      <c r="B28" s="42"/>
      <c r="C28" s="43"/>
      <c r="D28" s="43"/>
      <c r="E28" s="43"/>
      <c r="F28" s="43"/>
      <c r="G28" s="43"/>
      <c r="H28" s="43"/>
      <c r="I28" s="43"/>
      <c r="J28" s="44"/>
      <c r="K28" s="43"/>
      <c r="L28" s="43"/>
      <c r="M28" s="43"/>
      <c r="N28" s="43"/>
      <c r="O28" s="43"/>
      <c r="P28" s="45"/>
    </row>
  </sheetData>
  <mergeCells count="56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Users_Survey</vt:lpstr>
      <vt:lpstr>Model_User_View</vt:lpstr>
      <vt:lpstr>RESULTS</vt:lpstr>
      <vt:lpstr>Providers_Survey</vt:lpstr>
      <vt:lpstr>Model_Provider_View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2016-08-22T22:01:11Z</dcterms:modified>
</cp:coreProperties>
</file>