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10" activeTab="13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Model_Provider_View" sheetId="12" r:id="rId13"/>
    <sheet name="Providers_Survey" sheetId="19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9" l="1"/>
  <c r="E19" i="19"/>
  <c r="G18" i="12"/>
  <c r="E28" i="19"/>
  <c r="I25" i="12"/>
  <c r="E27" i="19"/>
  <c r="I24" i="12"/>
  <c r="E26" i="19"/>
  <c r="I23" i="12"/>
  <c r="E25" i="19"/>
  <c r="I22" i="12"/>
  <c r="E24" i="19"/>
  <c r="G22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2" i="21"/>
  <c r="G17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12"/>
  <c r="E22" i="12"/>
  <c r="M3" i="12"/>
  <c r="M7" i="12"/>
  <c r="E27" i="12"/>
  <c r="G23" i="20"/>
  <c r="E22" i="20"/>
  <c r="M3" i="20"/>
  <c r="M7" i="20"/>
  <c r="E27" i="20"/>
  <c r="I15" i="12"/>
  <c r="G15" i="12"/>
  <c r="I20" i="12"/>
  <c r="G19" i="12"/>
  <c r="I12" i="12"/>
  <c r="G12" i="12"/>
  <c r="E10" i="12"/>
  <c r="G3" i="12"/>
  <c r="G5" i="12"/>
  <c r="G6" i="12"/>
  <c r="E14" i="12"/>
  <c r="I3" i="12"/>
  <c r="I6" i="12"/>
  <c r="E17" i="12"/>
  <c r="K3" i="12"/>
  <c r="K5" i="12"/>
  <c r="K6" i="12"/>
  <c r="M5" i="12"/>
  <c r="C5" i="12"/>
  <c r="I15" i="20"/>
  <c r="G15" i="20"/>
  <c r="I20" i="20"/>
  <c r="G19" i="20"/>
  <c r="I12" i="20"/>
  <c r="G12" i="20"/>
  <c r="E10" i="20"/>
  <c r="G3" i="20"/>
  <c r="G5" i="20"/>
  <c r="G6" i="20"/>
  <c r="E14" i="20"/>
  <c r="I3" i="20"/>
  <c r="I5" i="20"/>
  <c r="E17" i="20"/>
  <c r="K3" i="20"/>
  <c r="K5" i="20"/>
  <c r="K6" i="20"/>
  <c r="C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<sst xmlns="http://schemas.openxmlformats.org/spreadsheetml/2006/main" count="513" uniqueCount="196">
  <si>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</si>
  <si>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</si>
  <si>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</si>
  <si>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</si>
  <si>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</si>
  <si>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</si>
  <si>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</si>
  <si>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</si>
  <si>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</si>
  <si>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</si>
  <si>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</si>
  <si>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</si>
  <si>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</si>
  <si>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</si>
  <si>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</si>
  <si>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</si>
  <si>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</si>
  <si>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</si>
  <si>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</si>
  <si>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</si>
  <si>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</si>
  <si>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</si>
  <si>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</si>
  <si>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</si>
  <si>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</si>
  <si>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</si>
  <si>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</si>
  <si>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</si>
  <si>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</si>
  <si>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</si>
  <si>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</si>
  <si>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</si>
  <si>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</si>
  <si>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</si>
  <si>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</si>
  <si>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</si>
  <si>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</si>
  <si>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</si>
  <si>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</si>
  <si>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</si>
  <si>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</si>
  <si>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</si>
  <si>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</si>
  <si>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</si>
  <si>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</si>
  <si>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</si>
  <si>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</si>
  <si>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</si>
  <si>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</si>
  <si>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</si>
  <si>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</si>
  <si>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</si>
  <si>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</si>
  <si>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</si>
  <si>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</si>
  <si>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</si>
  <si>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</si>
  <si>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</si>
  <si>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</si>
  <si>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</si>
  <si>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</si>
  <si>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</si>
  <si>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</si>
  <si>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</si>
  <si>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</si>
  <si>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</si>
  <si>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</si>
  <si>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</si>
  <si>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</si>
  <si>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</si>
  <si>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</si>
  <si>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</si>
  <si>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</si>
  <si>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</si>
  <si>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</si>
  <si>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</si>
  <si>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</si>
  <si>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</si>
  <si>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</si>
  <si>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</si>
  <si>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</si>
  <si>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</si>
  <si>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</si>
  <si>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</si>
  <si>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</si>
  <si>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</si>
  <si>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</si>
  <si>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</si>
  <si>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</si>
  <si>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</si>
  <si>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</si>
  <si>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</si>
  <si>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</si>
  <si>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</si>
  <si>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</si>
  <si>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</si>
  <si>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</si>
  <si>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</si>
  <si>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</si>
  <si>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</si>
  <si>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</si>
  <si>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</si>
  <si>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</si>
  <si>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</si>
  <si>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</si>
  <si>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</si>
  <si>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</si>
  <si>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</si>
  <si>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</si>
  <si>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</si>
  <si>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</si>
  <si>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</si>
  <si>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</si>
  <si>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</si>
  <si>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</si>
  <si>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</si>
  <si>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</si>
  <si>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</si>
  <si>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</si>
  <si>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</si>
  <si>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</si>
  <si>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</si>
  <si>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</si>
  <si>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</si>
  <si>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</si>
  <si>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</si>
  <si>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</si>
  <si>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</si>
  <si>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</si>
  <si>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</si>
  <si>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</si>
  <si>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</si>
  <si>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</si>
  <si>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</si>
  <si>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</si>
  <si>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</si>
  <si>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</si>
  <si>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</si>
  <si>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</si>
  <si>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</si>
  <si>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</si>
  <si>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</si>
  <si>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</si>
  <si>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</si>
  <si>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</si>
  <si>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</si>
  <si>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</si>
  <si>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</si>
  <si>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</si>
  <si>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</si>
  <si>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Does the provider makes effort to guarantee availability to the service 24/7/365?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</si>
  <si>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</si>
  <si>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</si>
  <si>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</si>
  <si>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</si>
  <si>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</si>
  <si>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</si>
  <si>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</si>
  <si>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</si>
  <si>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</si>
  <si>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</si>
  <si>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</si>
  <si>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</si>
  <si>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</si>
  <si>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</si>
  <si>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</si>
  <si>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</si>
  <si>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</si>
  <si>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</si>
  <si>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</si>
  <si>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Answer (YES/NO/NA)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</si>
  <si>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</si>
  <si>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</si>
  <si>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</si>
  <si>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</si>
  <si>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</si>
  <si>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</si>
  <si>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</si>
  <si>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</si>
  <si>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Are the Algorithms related to service'S functionality improved or optimized?</t>
  </si>
  <si>
    <t>Does service provider have an up to date incident control?</t>
  </si>
  <si>
    <t>Does provider protect the interests and privacy of its service users?</t>
  </si>
  <si>
    <t>Does service takes care of the confidentiality of user information?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</si>
  <si>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</si>
  <si>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</si>
  <si>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</si>
  <si>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</si>
  <si>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service provider assume responsibility for any problems caused by serivce interactions with external third parties?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</si>
  <si>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</si>
  <si>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</si>
  <si>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</si>
  <si>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</si>
  <si>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</si>
  <si>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</si>
  <si>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</si>
  <si>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Dimensional factor per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</si>
</sst>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70" fontId="1" fillId="2" borderId="1" xfId="0" applyNumberFormat="1" applyFont="1" applyFill="1" applyBorder="1" applyAlignment="1">
      <alignment horizontal="center" vertical="center"/>
    </xf>
    <xf numFmtId="170" fontId="1" fillId="2" borderId="1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0" xfId="0" applyFill="1" applyBorder="1"/>
    <xf numFmtId="0" fontId="0" fillId="3" borderId="30" xfId="0" applyFill="1" applyBorder="1" applyAlignment="1">
      <alignment horizontal="right"/>
    </xf>
    <xf numFmtId="0" fontId="0" fillId="3" borderId="32" xfId="0" applyFill="1" applyBorder="1"/>
    <xf numFmtId="0" fontId="0" fillId="3" borderId="3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33" xfId="0" applyFill="1" applyBorder="1"/>
    <xf numFmtId="0" fontId="14" fillId="3" borderId="9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12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0" fillId="3" borderId="34" xfId="0" applyFill="1" applyBorder="1"/>
    <xf numFmtId="0" fontId="0" fillId="3" borderId="35" xfId="0" applyFill="1" applyBorder="1"/>
    <xf numFmtId="0" fontId="0" fillId="3" borderId="35" xfId="0" applyFill="1" applyBorder="1" applyAlignment="1">
      <alignment horizontal="right"/>
    </xf>
    <xf numFmtId="0" fontId="0" fillId="3" borderId="36" xfId="0" applyFill="1" applyBorder="1"/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</cellXfs>
  <cellStyles count="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</cellStyles>
  <dxfs count="2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6"/>
      <c r="C1" s="36"/>
      <c r="D1" s="36"/>
      <c r="E1" s="36"/>
      <c r="F1" s="36"/>
      <c r="G1" s="36"/>
      <c r="H1" s="36"/>
      <c r="I1" s="36"/>
      <c r="J1" s="36"/>
    </row>
    <row r="2" spans="2:10" ht="21" customHeight="1">
      <c r="B2" s="36"/>
      <c r="C2" s="28" t="s">
        <v>12</v>
      </c>
      <c r="D2" s="29"/>
      <c r="E2" s="29"/>
      <c r="F2" s="29"/>
      <c r="G2" s="29"/>
      <c r="H2" s="30"/>
      <c r="I2" s="110" t="s">
        <v>11</v>
      </c>
      <c r="J2" s="36"/>
    </row>
    <row r="3" spans="2:10" s="27" customFormat="1" ht="20" customHeight="1">
      <c r="B3" s="38"/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111"/>
      <c r="J3" s="38"/>
    </row>
    <row r="4" spans="2:10" s="16" customFormat="1" ht="21" customHeight="1">
      <c r="B4" s="112"/>
      <c r="C4" s="106" t="s">
        <v>10</v>
      </c>
      <c r="D4" s="17" t="s">
        <v>10</v>
      </c>
      <c r="E4" s="17"/>
      <c r="F4" s="17" t="s">
        <v>10</v>
      </c>
      <c r="G4" s="17" t="s">
        <v>10</v>
      </c>
      <c r="H4" s="18"/>
      <c r="I4" s="32" t="s">
        <v>0</v>
      </c>
      <c r="J4" s="112"/>
    </row>
    <row r="5" spans="2:10" s="16" customFormat="1" ht="21" customHeight="1">
      <c r="B5" s="112"/>
      <c r="C5" s="107" t="s">
        <v>10</v>
      </c>
      <c r="D5" s="19"/>
      <c r="E5" s="19"/>
      <c r="F5" s="19"/>
      <c r="G5" s="19" t="s">
        <v>10</v>
      </c>
      <c r="H5" s="20"/>
      <c r="I5" s="33" t="s">
        <v>1</v>
      </c>
      <c r="J5" s="112"/>
    </row>
    <row r="6" spans="2:10" s="16" customFormat="1" ht="21" customHeight="1">
      <c r="B6" s="112"/>
      <c r="C6" s="108" t="s">
        <v>10</v>
      </c>
      <c r="D6" s="21" t="s">
        <v>10</v>
      </c>
      <c r="E6" s="21"/>
      <c r="F6" s="21" t="s">
        <v>10</v>
      </c>
      <c r="G6" s="21" t="s">
        <v>10</v>
      </c>
      <c r="H6" s="22"/>
      <c r="I6" s="34" t="s">
        <v>2</v>
      </c>
      <c r="J6" s="112"/>
    </row>
    <row r="7" spans="2:10" s="16" customFormat="1" ht="21" customHeight="1">
      <c r="B7" s="112"/>
      <c r="C7" s="109"/>
      <c r="D7" s="23"/>
      <c r="E7" s="23" t="s">
        <v>10</v>
      </c>
      <c r="F7" s="23" t="s">
        <v>10</v>
      </c>
      <c r="G7" s="23"/>
      <c r="H7" s="24" t="s">
        <v>10</v>
      </c>
      <c r="I7" s="35" t="s">
        <v>3</v>
      </c>
      <c r="J7" s="112"/>
    </row>
    <row r="8" spans="2:10">
      <c r="B8" s="36"/>
      <c r="C8" s="36"/>
      <c r="D8" s="36"/>
      <c r="E8" s="36"/>
      <c r="F8" s="36"/>
      <c r="G8" s="36"/>
      <c r="H8" s="36"/>
      <c r="I8" s="36"/>
      <c r="J8" s="36"/>
    </row>
    <row r="12" spans="2:10">
      <c r="C12" s="28" t="s">
        <v>12</v>
      </c>
      <c r="D12" s="29"/>
      <c r="E12" s="29"/>
      <c r="F12" s="29"/>
      <c r="G12" s="29"/>
      <c r="H12" s="30"/>
      <c r="I12" s="113" t="s">
        <v>11</v>
      </c>
    </row>
    <row r="13" spans="2:10">
      <c r="C13" s="31" t="s">
        <v>4</v>
      </c>
      <c r="D13" s="31" t="s">
        <v>5</v>
      </c>
      <c r="E13" s="31" t="s">
        <v>6</v>
      </c>
      <c r="F13" s="31" t="s">
        <v>7</v>
      </c>
      <c r="G13" s="31" t="s">
        <v>8</v>
      </c>
      <c r="H13" s="31" t="s">
        <v>9</v>
      </c>
      <c r="I13" s="114"/>
    </row>
    <row r="14" spans="2:10">
      <c r="C14" s="106">
        <v>1</v>
      </c>
      <c r="D14" s="17">
        <v>1</v>
      </c>
      <c r="E14" s="17"/>
      <c r="F14" s="17">
        <v>1</v>
      </c>
      <c r="G14" s="17">
        <v>1</v>
      </c>
      <c r="H14" s="18"/>
      <c r="I14" s="32" t="s">
        <v>0</v>
      </c>
      <c r="J14">
        <v>4</v>
      </c>
    </row>
    <row r="15" spans="2:10">
      <c r="C15" s="107">
        <v>1</v>
      </c>
      <c r="D15" s="19"/>
      <c r="E15" s="19"/>
      <c r="F15" s="19"/>
      <c r="G15" s="19">
        <v>1</v>
      </c>
      <c r="H15" s="20"/>
      <c r="I15" s="33" t="s">
        <v>1</v>
      </c>
      <c r="J15">
        <v>2</v>
      </c>
    </row>
    <row r="16" spans="2:10">
      <c r="C16" s="108">
        <v>1</v>
      </c>
      <c r="D16" s="21">
        <v>1</v>
      </c>
      <c r="E16" s="21"/>
      <c r="F16" s="21">
        <v>1</v>
      </c>
      <c r="G16" s="21">
        <v>1</v>
      </c>
      <c r="H16" s="22"/>
      <c r="I16" s="34" t="s">
        <v>2</v>
      </c>
      <c r="J16">
        <v>4</v>
      </c>
    </row>
    <row r="17" spans="3:10">
      <c r="C17" s="109"/>
      <c r="D17" s="23"/>
      <c r="E17" s="23">
        <v>1</v>
      </c>
      <c r="F17" s="23">
        <v>1</v>
      </c>
      <c r="G17" s="23"/>
      <c r="H17" s="24">
        <v>1</v>
      </c>
      <c r="I17" s="35" t="s">
        <v>3</v>
      </c>
      <c r="J17" s="19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5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2" t="s">
        <v>0</v>
      </c>
      <c r="E2" s="133" t="s">
        <v>1</v>
      </c>
      <c r="F2" s="133" t="s">
        <v>2</v>
      </c>
      <c r="G2" s="7" t="s">
        <v>3</v>
      </c>
      <c r="H2" s="2" t="s">
        <v>130</v>
      </c>
      <c r="I2" s="135" t="s">
        <v>131</v>
      </c>
    </row>
    <row r="3" spans="2:22" ht="15" customHeight="1">
      <c r="B3" s="139" t="s">
        <v>128</v>
      </c>
      <c r="C3" s="4" t="s">
        <v>4</v>
      </c>
      <c r="D3" s="79">
        <f>$K$12</f>
        <v>4.5</v>
      </c>
      <c r="E3" s="79">
        <f>$K$16</f>
        <v>2.5</v>
      </c>
      <c r="F3" s="79">
        <f>$K$19</f>
        <v>2</v>
      </c>
      <c r="G3" s="156">
        <v>0</v>
      </c>
      <c r="H3" s="79">
        <f>SUM(D3:G3)</f>
        <v>9</v>
      </c>
      <c r="I3" s="153">
        <f>SUM(H3:H5)</f>
        <v>17.166666666666668</v>
      </c>
      <c r="J3" s="2"/>
      <c r="V3" t="s">
        <v>124</v>
      </c>
    </row>
    <row r="4" spans="2:22">
      <c r="B4" s="150"/>
      <c r="C4" s="4" t="s">
        <v>5</v>
      </c>
      <c r="D4" s="79">
        <f>$K$12</f>
        <v>4.5</v>
      </c>
      <c r="E4" s="156">
        <v>0</v>
      </c>
      <c r="F4" s="79">
        <f>$K$19</f>
        <v>2</v>
      </c>
      <c r="G4" s="156">
        <v>0</v>
      </c>
      <c r="H4" s="79">
        <f>SUM(D4:G4)</f>
        <v>6.5</v>
      </c>
      <c r="I4" s="154"/>
      <c r="J4" s="2"/>
      <c r="V4" t="s">
        <v>123</v>
      </c>
    </row>
    <row r="5" spans="2:22">
      <c r="B5" s="140"/>
      <c r="C5" s="4" t="s">
        <v>6</v>
      </c>
      <c r="D5" s="156">
        <v>0</v>
      </c>
      <c r="E5" s="156">
        <v>0</v>
      </c>
      <c r="F5" s="156">
        <v>0</v>
      </c>
      <c r="G5" s="136">
        <f>$K$24</f>
        <v>1.6666666666666667</v>
      </c>
      <c r="H5" s="137">
        <f>SUM(D5:G5)</f>
        <v>1.6666666666666667</v>
      </c>
      <c r="I5" s="155"/>
      <c r="J5" s="2"/>
    </row>
    <row r="6" spans="2:22">
      <c r="D6" s="2"/>
      <c r="E6" s="2"/>
      <c r="F6" s="2"/>
      <c r="G6" s="2"/>
    </row>
    <row r="7" spans="2:22">
      <c r="B7" s="134" t="s">
        <v>129</v>
      </c>
      <c r="C7" s="4" t="s">
        <v>7</v>
      </c>
      <c r="D7" s="79">
        <f>$K$12</f>
        <v>4.5</v>
      </c>
      <c r="E7" s="156">
        <v>0</v>
      </c>
      <c r="F7" s="79">
        <f>$K$19</f>
        <v>2</v>
      </c>
      <c r="G7" s="136">
        <f>$K$24</f>
        <v>1.6666666666666667</v>
      </c>
      <c r="H7" s="137">
        <f>SUM(D7:G7)</f>
        <v>8.1666666666666661</v>
      </c>
      <c r="I7" s="138">
        <f>SUM(H7:H9)</f>
        <v>18.833333333333332</v>
      </c>
    </row>
    <row r="8" spans="2:22">
      <c r="B8" s="134"/>
      <c r="C8" s="4" t="s">
        <v>8</v>
      </c>
      <c r="D8" s="79">
        <f>$K$12</f>
        <v>4.5</v>
      </c>
      <c r="E8" s="79">
        <f>$K$16</f>
        <v>2.5</v>
      </c>
      <c r="F8" s="79">
        <f>$K$19</f>
        <v>2</v>
      </c>
      <c r="G8" s="156">
        <v>0</v>
      </c>
      <c r="H8" s="79">
        <f t="shared" ref="H8:H9" si="0">SUM(D8:G8)</f>
        <v>9</v>
      </c>
      <c r="I8" s="138"/>
    </row>
    <row r="9" spans="2:22">
      <c r="B9" s="134"/>
      <c r="C9" s="4" t="s">
        <v>86</v>
      </c>
      <c r="D9" s="156">
        <v>0</v>
      </c>
      <c r="E9" s="156">
        <v>0</v>
      </c>
      <c r="F9" s="156">
        <v>0</v>
      </c>
      <c r="G9" s="136">
        <f>$K$24</f>
        <v>1.6666666666666667</v>
      </c>
      <c r="H9" s="137">
        <f t="shared" si="0"/>
        <v>1.6666666666666667</v>
      </c>
      <c r="I9" s="13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5" t="s">
        <v>0</v>
      </c>
      <c r="L13" s="122">
        <f>N13+N14+N15+P14+P15</f>
        <v>18</v>
      </c>
      <c r="M13" s="79" t="s">
        <v>27</v>
      </c>
      <c r="N13" s="127">
        <v>1</v>
      </c>
    </row>
    <row r="14" spans="2:22" ht="36" customHeight="1">
      <c r="K14" s="125"/>
      <c r="L14" s="123"/>
      <c r="M14" s="80" t="s">
        <v>28</v>
      </c>
      <c r="N14" s="127">
        <v>1</v>
      </c>
      <c r="O14" s="80" t="s">
        <v>29</v>
      </c>
      <c r="P14" s="127">
        <v>1</v>
      </c>
    </row>
    <row r="15" spans="2:22" ht="25" customHeight="1">
      <c r="K15" s="125"/>
      <c r="L15" s="124"/>
      <c r="M15" s="80"/>
      <c r="N15" s="126">
        <f>P14+P15</f>
        <v>8</v>
      </c>
      <c r="O15" s="80"/>
      <c r="P15" s="126">
        <f>N17+N18+N20+N21+N22</f>
        <v>7</v>
      </c>
    </row>
    <row r="16" spans="2:22" ht="15" customHeight="1">
      <c r="K16">
        <f>L17/2</f>
        <v>2.5</v>
      </c>
    </row>
    <row r="17" spans="11:20">
      <c r="K17" s="122" t="s">
        <v>1</v>
      </c>
      <c r="L17" s="122">
        <f>N17+N18+P17+P18+R18</f>
        <v>5</v>
      </c>
      <c r="M17" s="80" t="s">
        <v>30</v>
      </c>
      <c r="N17" s="127">
        <v>1</v>
      </c>
      <c r="O17" s="80" t="s">
        <v>31</v>
      </c>
      <c r="P17" s="129">
        <v>1</v>
      </c>
      <c r="Q17"/>
    </row>
    <row r="18" spans="11:20" ht="34" customHeight="1">
      <c r="K18" s="124"/>
      <c r="L18" s="124"/>
      <c r="M18" s="80"/>
      <c r="N18" s="126">
        <f>P17:P18</f>
        <v>1</v>
      </c>
      <c r="O18" s="80"/>
      <c r="P18" s="126">
        <f>R18</f>
        <v>1</v>
      </c>
      <c r="Q18" s="83" t="s">
        <v>32</v>
      </c>
      <c r="R18" s="127">
        <v>1</v>
      </c>
    </row>
    <row r="19" spans="11:20">
      <c r="K19">
        <f>L20/4</f>
        <v>2</v>
      </c>
    </row>
    <row r="20" spans="11:20" ht="20" customHeight="1">
      <c r="K20" s="122" t="s">
        <v>2</v>
      </c>
      <c r="L20" s="122">
        <f>N20+N21+N22+P22+P23</f>
        <v>8</v>
      </c>
      <c r="M20" s="15" t="s">
        <v>33</v>
      </c>
      <c r="N20" s="128">
        <v>1</v>
      </c>
    </row>
    <row r="21" spans="11:20" ht="20" customHeight="1">
      <c r="K21" s="123"/>
      <c r="L21" s="123"/>
      <c r="M21" s="119" t="s">
        <v>34</v>
      </c>
      <c r="N21" s="148">
        <v>1</v>
      </c>
      <c r="O21" s="95"/>
      <c r="P21" s="151"/>
    </row>
    <row r="22" spans="11:20" ht="20" customHeight="1">
      <c r="K22" s="123"/>
      <c r="L22" s="123"/>
      <c r="M22" s="120"/>
      <c r="N22" s="110">
        <f>P22+P23</f>
        <v>3</v>
      </c>
      <c r="O22" s="150" t="s">
        <v>127</v>
      </c>
      <c r="P22" s="149">
        <v>1</v>
      </c>
      <c r="Q22" s="139" t="s">
        <v>36</v>
      </c>
      <c r="R22" s="139">
        <f>T22+T23</f>
        <v>2</v>
      </c>
      <c r="S22" s="118" t="s">
        <v>125</v>
      </c>
      <c r="T22" s="128">
        <v>1</v>
      </c>
    </row>
    <row r="23" spans="11:20" ht="20" customHeight="1">
      <c r="K23" s="124"/>
      <c r="L23" s="124"/>
      <c r="M23" s="121"/>
      <c r="N23" s="111"/>
      <c r="O23" s="140"/>
      <c r="P23" s="126">
        <f>R22</f>
        <v>2</v>
      </c>
      <c r="Q23" s="140"/>
      <c r="R23" s="140"/>
      <c r="S23" s="118" t="s">
        <v>126</v>
      </c>
      <c r="T23" s="128">
        <v>1</v>
      </c>
    </row>
    <row r="24" spans="11:20">
      <c r="K24" s="131">
        <f>L25/3</f>
        <v>1.6666666666666667</v>
      </c>
    </row>
    <row r="25" spans="11:20" ht="20" customHeight="1">
      <c r="K25" s="122" t="s">
        <v>3</v>
      </c>
      <c r="L25" s="122">
        <f>N26+N25</f>
        <v>5</v>
      </c>
      <c r="M25" s="119" t="s">
        <v>37</v>
      </c>
      <c r="N25" s="127">
        <v>1</v>
      </c>
      <c r="O25" s="116" t="s">
        <v>38</v>
      </c>
      <c r="P25" s="127">
        <v>1</v>
      </c>
    </row>
    <row r="26" spans="11:20" ht="20" customHeight="1">
      <c r="K26" s="123"/>
      <c r="L26" s="123"/>
      <c r="M26" s="120"/>
      <c r="N26" s="122">
        <f>P25+P26+P27+P28</f>
        <v>4</v>
      </c>
      <c r="O26" s="116" t="s">
        <v>39</v>
      </c>
      <c r="P26" s="127">
        <v>1</v>
      </c>
    </row>
    <row r="27" spans="11:20" ht="20" customHeight="1">
      <c r="K27" s="123"/>
      <c r="L27" s="123"/>
      <c r="M27" s="120"/>
      <c r="N27" s="123"/>
      <c r="O27" s="116" t="s">
        <v>40</v>
      </c>
      <c r="P27" s="127">
        <v>1</v>
      </c>
    </row>
    <row r="28" spans="11:20" ht="20" customHeight="1">
      <c r="K28" s="124"/>
      <c r="L28" s="124"/>
      <c r="M28" s="121"/>
      <c r="N28" s="124"/>
      <c r="O28" s="116" t="s">
        <v>41</v>
      </c>
      <c r="P28" s="127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G12" sqref="G12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15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</cols>
  <sheetData>
    <row r="1" spans="2:16" ht="5" customHeight="1"/>
    <row r="2" spans="2:16" ht="15" customHeight="1" thickBot="1">
      <c r="B2" s="198"/>
      <c r="C2" s="199"/>
      <c r="D2" s="199"/>
      <c r="E2" s="199"/>
      <c r="F2" s="199"/>
      <c r="G2" s="199"/>
      <c r="H2" s="199"/>
      <c r="I2" s="199"/>
      <c r="J2" s="200"/>
      <c r="K2" s="199"/>
      <c r="L2" s="199"/>
      <c r="M2" s="199"/>
      <c r="N2" s="199"/>
      <c r="O2" s="199"/>
      <c r="P2" s="201"/>
    </row>
    <row r="3" spans="2:16" ht="22" customHeight="1">
      <c r="B3" s="202"/>
      <c r="C3" s="180" t="s">
        <v>165</v>
      </c>
      <c r="D3" s="194" t="s">
        <v>195</v>
      </c>
      <c r="E3" s="194"/>
      <c r="F3" s="164"/>
      <c r="G3" s="195">
        <f>E10/4</f>
        <v>4.5</v>
      </c>
      <c r="H3" s="195"/>
      <c r="I3" s="195">
        <f>E14/2</f>
        <v>2.5</v>
      </c>
      <c r="J3" s="195"/>
      <c r="K3" s="195">
        <f>E17/4</f>
        <v>2</v>
      </c>
      <c r="L3" s="195"/>
      <c r="M3" s="196">
        <f>E22/3</f>
        <v>1.6666666666666667</v>
      </c>
      <c r="N3" s="197"/>
      <c r="O3" s="254" t="s">
        <v>171</v>
      </c>
      <c r="P3" s="203"/>
    </row>
    <row r="4" spans="2:16" ht="22" customHeight="1">
      <c r="B4" s="202"/>
      <c r="C4" s="181"/>
      <c r="D4" s="216" t="s">
        <v>164</v>
      </c>
      <c r="E4" s="163" t="s">
        <v>11</v>
      </c>
      <c r="F4" s="164"/>
      <c r="G4" s="165" t="s">
        <v>0</v>
      </c>
      <c r="H4" s="165"/>
      <c r="I4" s="165" t="s">
        <v>1</v>
      </c>
      <c r="J4" s="165"/>
      <c r="K4" s="165" t="s">
        <v>2</v>
      </c>
      <c r="L4" s="165"/>
      <c r="M4" s="166" t="s">
        <v>3</v>
      </c>
      <c r="N4" s="173"/>
      <c r="O4" s="255"/>
      <c r="P4" s="203"/>
    </row>
    <row r="5" spans="2:16" ht="20" customHeight="1">
      <c r="B5" s="202"/>
      <c r="C5" s="175">
        <f>G5+K5+G6+K6+M7+I5</f>
        <v>17.166666666666664</v>
      </c>
      <c r="D5" s="211" t="s">
        <v>123</v>
      </c>
      <c r="E5" s="25" t="s">
        <v>4</v>
      </c>
      <c r="F5" s="26"/>
      <c r="G5" s="80">
        <f>G3</f>
        <v>4.5</v>
      </c>
      <c r="H5" s="80"/>
      <c r="I5" s="167">
        <f>I3</f>
        <v>2.5</v>
      </c>
      <c r="J5" s="167"/>
      <c r="K5" s="80">
        <f>K3</f>
        <v>2</v>
      </c>
      <c r="L5" s="80"/>
      <c r="M5" s="177">
        <v>0</v>
      </c>
      <c r="N5" s="178"/>
      <c r="O5" s="175">
        <v>17.170000000000002</v>
      </c>
      <c r="P5" s="203"/>
    </row>
    <row r="6" spans="2:16" ht="20" customHeight="1">
      <c r="B6" s="202"/>
      <c r="C6" s="175"/>
      <c r="D6" s="212"/>
      <c r="E6" s="25" t="s">
        <v>5</v>
      </c>
      <c r="F6" s="26"/>
      <c r="G6" s="167">
        <f>G3</f>
        <v>4.5</v>
      </c>
      <c r="H6" s="167" t="str">
        <f>$D$9</f>
        <v>Dimension</v>
      </c>
      <c r="I6" s="158">
        <v>0</v>
      </c>
      <c r="J6" s="158"/>
      <c r="K6" s="80">
        <f>K3</f>
        <v>2</v>
      </c>
      <c r="L6" s="80"/>
      <c r="M6" s="160">
        <v>0</v>
      </c>
      <c r="N6" s="174"/>
      <c r="O6" s="175"/>
      <c r="P6" s="203"/>
    </row>
    <row r="7" spans="2:16" ht="20" customHeight="1" thickBot="1">
      <c r="B7" s="202"/>
      <c r="C7" s="176"/>
      <c r="D7" s="213"/>
      <c r="E7" s="25" t="s">
        <v>6</v>
      </c>
      <c r="F7" s="26"/>
      <c r="G7" s="158">
        <v>0</v>
      </c>
      <c r="H7" s="158">
        <v>0</v>
      </c>
      <c r="I7" s="158">
        <v>0</v>
      </c>
      <c r="J7" s="158"/>
      <c r="K7" s="158">
        <v>0</v>
      </c>
      <c r="L7" s="158"/>
      <c r="M7" s="138">
        <f>M3</f>
        <v>1.6666666666666667</v>
      </c>
      <c r="N7" s="179"/>
      <c r="O7" s="176"/>
      <c r="P7" s="203"/>
    </row>
    <row r="8" spans="2:16">
      <c r="B8" s="202"/>
      <c r="C8" s="204"/>
      <c r="D8" s="204"/>
      <c r="E8" s="204"/>
      <c r="F8" s="204"/>
      <c r="G8" s="204"/>
      <c r="H8" s="204"/>
      <c r="I8" s="204"/>
      <c r="J8" s="205"/>
      <c r="K8" s="204"/>
      <c r="L8" s="204"/>
      <c r="M8" s="204"/>
      <c r="N8" s="204"/>
      <c r="O8" s="204"/>
      <c r="P8" s="203"/>
    </row>
    <row r="9" spans="2:16" ht="20" customHeight="1">
      <c r="B9" s="202"/>
      <c r="C9" s="191" t="s">
        <v>172</v>
      </c>
      <c r="D9" s="191" t="s">
        <v>173</v>
      </c>
      <c r="E9" s="191" t="s">
        <v>174</v>
      </c>
      <c r="F9" s="191" t="s">
        <v>175</v>
      </c>
      <c r="G9" s="191" t="s">
        <v>174</v>
      </c>
      <c r="H9" s="204"/>
      <c r="I9" s="204"/>
      <c r="J9" s="205"/>
      <c r="K9" s="204"/>
      <c r="L9" s="204"/>
      <c r="M9" s="204"/>
      <c r="N9" s="204"/>
      <c r="O9" s="204"/>
      <c r="P9" s="203"/>
    </row>
    <row r="10" spans="2:16" ht="20" customHeight="1">
      <c r="B10" s="202"/>
      <c r="C10" s="122">
        <v>18</v>
      </c>
      <c r="D10" s="217" t="s">
        <v>0</v>
      </c>
      <c r="E10" s="122">
        <f>G10+G11+G12+I11+I12</f>
        <v>18</v>
      </c>
      <c r="F10" s="79" t="s">
        <v>27</v>
      </c>
      <c r="G10" s="127">
        <f>Users_Survey!E4+Users_Survey!E5</f>
        <v>1</v>
      </c>
      <c r="H10" s="204"/>
      <c r="I10" s="204"/>
      <c r="J10" s="205"/>
      <c r="K10" s="204"/>
      <c r="L10" s="204"/>
      <c r="M10" s="204"/>
      <c r="N10" s="204"/>
      <c r="O10" s="204"/>
      <c r="P10" s="203"/>
    </row>
    <row r="11" spans="2:16" ht="36" customHeight="1">
      <c r="B11" s="202"/>
      <c r="C11" s="123"/>
      <c r="D11" s="218"/>
      <c r="E11" s="123"/>
      <c r="F11" s="80" t="s">
        <v>28</v>
      </c>
      <c r="G11" s="127">
        <f>Users_Survey!E6+Users_Survey!E7</f>
        <v>1</v>
      </c>
      <c r="H11" s="80" t="s">
        <v>29</v>
      </c>
      <c r="I11" s="127">
        <f>Users_Survey!E8</f>
        <v>1</v>
      </c>
      <c r="J11" s="205"/>
      <c r="K11" s="204"/>
      <c r="L11" s="204"/>
      <c r="M11" s="204"/>
      <c r="N11" s="204"/>
      <c r="O11" s="204"/>
      <c r="P11" s="203"/>
    </row>
    <row r="12" spans="2:16" ht="25" customHeight="1">
      <c r="B12" s="202"/>
      <c r="C12" s="124"/>
      <c r="D12" s="219"/>
      <c r="E12" s="124"/>
      <c r="F12" s="80"/>
      <c r="G12" s="159">
        <f>I11+I12</f>
        <v>8</v>
      </c>
      <c r="H12" s="80"/>
      <c r="I12" s="159">
        <f>G14+G15+G17+G18+G19</f>
        <v>7</v>
      </c>
      <c r="J12" s="205"/>
      <c r="K12" s="204"/>
      <c r="L12" s="204"/>
      <c r="M12" s="204"/>
      <c r="N12" s="204"/>
      <c r="O12" s="204"/>
      <c r="P12" s="203"/>
    </row>
    <row r="13" spans="2:16" ht="10" customHeight="1">
      <c r="B13" s="202"/>
      <c r="C13" s="204"/>
      <c r="D13" s="204"/>
      <c r="E13" s="204"/>
      <c r="F13" s="204"/>
      <c r="G13" s="204"/>
      <c r="H13" s="204"/>
      <c r="I13" s="204"/>
      <c r="J13" s="205"/>
      <c r="K13" s="204"/>
      <c r="L13" s="204"/>
      <c r="M13" s="204"/>
      <c r="N13" s="204"/>
      <c r="O13" s="204"/>
      <c r="P13" s="203"/>
    </row>
    <row r="14" spans="2:16" ht="20" customHeight="1">
      <c r="B14" s="202"/>
      <c r="C14" s="122">
        <v>5</v>
      </c>
      <c r="D14" s="217" t="s">
        <v>1</v>
      </c>
      <c r="E14" s="122">
        <f>G14+G15+I14+I15+K15</f>
        <v>5</v>
      </c>
      <c r="F14" s="80" t="s">
        <v>30</v>
      </c>
      <c r="G14" s="127">
        <f>Users_Survey!E9</f>
        <v>1</v>
      </c>
      <c r="H14" s="80" t="s">
        <v>31</v>
      </c>
      <c r="I14" s="127">
        <f>Users_Survey!E10</f>
        <v>1</v>
      </c>
      <c r="J14" s="204"/>
      <c r="K14" s="204"/>
      <c r="L14" s="204"/>
      <c r="M14" s="204"/>
      <c r="N14" s="204"/>
      <c r="O14" s="204"/>
      <c r="P14" s="203"/>
    </row>
    <row r="15" spans="2:16" ht="34" customHeight="1">
      <c r="B15" s="202"/>
      <c r="C15" s="124"/>
      <c r="D15" s="219"/>
      <c r="E15" s="124"/>
      <c r="F15" s="80"/>
      <c r="G15" s="159">
        <f>I14:I15</f>
        <v>1</v>
      </c>
      <c r="H15" s="80"/>
      <c r="I15" s="159">
        <f>K15</f>
        <v>1</v>
      </c>
      <c r="J15" s="83" t="s">
        <v>32</v>
      </c>
      <c r="K15" s="127">
        <f>Users_Survey!E11</f>
        <v>1</v>
      </c>
      <c r="L15" s="204"/>
      <c r="M15" s="204"/>
      <c r="N15" s="204"/>
      <c r="O15" s="204"/>
      <c r="P15" s="203"/>
    </row>
    <row r="16" spans="2:16" ht="10" customHeight="1">
      <c r="B16" s="202"/>
      <c r="C16" s="204"/>
      <c r="D16" s="204"/>
      <c r="E16" s="204"/>
      <c r="F16" s="204"/>
      <c r="G16" s="204"/>
      <c r="H16" s="204"/>
      <c r="I16" s="204"/>
      <c r="J16" s="205"/>
      <c r="K16" s="204"/>
      <c r="L16" s="204"/>
      <c r="M16" s="204"/>
      <c r="N16" s="204"/>
      <c r="O16" s="204"/>
      <c r="P16" s="203"/>
    </row>
    <row r="17" spans="2:16" ht="20" customHeight="1">
      <c r="B17" s="202"/>
      <c r="C17" s="122">
        <v>8</v>
      </c>
      <c r="D17" s="217" t="s">
        <v>2</v>
      </c>
      <c r="E17" s="122">
        <f>G17+G18+G19+I19+I20</f>
        <v>8</v>
      </c>
      <c r="F17" s="15" t="s">
        <v>33</v>
      </c>
      <c r="G17" s="127">
        <f>Users_Survey!E12</f>
        <v>1</v>
      </c>
      <c r="H17" s="204"/>
      <c r="I17" s="204"/>
      <c r="J17" s="205"/>
      <c r="K17" s="204"/>
      <c r="L17" s="204"/>
      <c r="M17" s="204"/>
      <c r="N17" s="204"/>
      <c r="O17" s="204"/>
      <c r="P17" s="203"/>
    </row>
    <row r="18" spans="2:16" ht="20" customHeight="1">
      <c r="B18" s="202"/>
      <c r="C18" s="123"/>
      <c r="D18" s="218"/>
      <c r="E18" s="123"/>
      <c r="F18" s="119" t="s">
        <v>34</v>
      </c>
      <c r="G18" s="127">
        <f>Users_Survey!E13</f>
        <v>1</v>
      </c>
      <c r="H18" s="95"/>
      <c r="I18" s="151"/>
      <c r="J18" s="205"/>
      <c r="K18" s="204"/>
      <c r="L18" s="204"/>
      <c r="M18" s="204"/>
      <c r="N18" s="204"/>
      <c r="O18" s="204"/>
      <c r="P18" s="203"/>
    </row>
    <row r="19" spans="2:16" ht="20" customHeight="1">
      <c r="B19" s="202"/>
      <c r="C19" s="123"/>
      <c r="D19" s="218"/>
      <c r="E19" s="123"/>
      <c r="F19" s="120"/>
      <c r="G19" s="168">
        <f>I19+I20</f>
        <v>3</v>
      </c>
      <c r="H19" s="150" t="s">
        <v>127</v>
      </c>
      <c r="I19" s="127">
        <f>Users_Survey!E14+Users_Survey!E15</f>
        <v>1</v>
      </c>
      <c r="J19" s="139" t="s">
        <v>36</v>
      </c>
      <c r="K19" s="80" t="s">
        <v>125</v>
      </c>
      <c r="L19" s="80"/>
      <c r="M19" s="127">
        <f>Users_Survey!E16</f>
        <v>1</v>
      </c>
      <c r="N19" s="204"/>
      <c r="O19" s="204"/>
      <c r="P19" s="203"/>
    </row>
    <row r="20" spans="2:16" ht="20" customHeight="1">
      <c r="B20" s="202"/>
      <c r="C20" s="124"/>
      <c r="D20" s="219"/>
      <c r="E20" s="124"/>
      <c r="F20" s="121"/>
      <c r="G20" s="169"/>
      <c r="H20" s="140"/>
      <c r="I20" s="159">
        <f>M19+M20</f>
        <v>2</v>
      </c>
      <c r="J20" s="140"/>
      <c r="K20" s="80" t="s">
        <v>126</v>
      </c>
      <c r="L20" s="80"/>
      <c r="M20" s="127">
        <f>Users_Survey!E17</f>
        <v>1</v>
      </c>
      <c r="N20" s="204"/>
      <c r="O20" s="204"/>
      <c r="P20" s="203"/>
    </row>
    <row r="21" spans="2:16" ht="10" customHeight="1">
      <c r="B21" s="202"/>
      <c r="C21" s="204"/>
      <c r="D21" s="206"/>
      <c r="E21" s="204"/>
      <c r="F21" s="204"/>
      <c r="G21" s="204"/>
      <c r="H21" s="204"/>
      <c r="I21" s="204"/>
      <c r="J21" s="205"/>
      <c r="K21" s="204"/>
      <c r="L21" s="204"/>
      <c r="M21" s="204"/>
      <c r="N21" s="204"/>
      <c r="O21" s="204"/>
      <c r="P21" s="203"/>
    </row>
    <row r="22" spans="2:16" ht="20" customHeight="1">
      <c r="B22" s="202"/>
      <c r="C22" s="122">
        <v>5</v>
      </c>
      <c r="D22" s="217" t="s">
        <v>3</v>
      </c>
      <c r="E22" s="122">
        <f>G23+G22</f>
        <v>5</v>
      </c>
      <c r="F22" s="119" t="s">
        <v>37</v>
      </c>
      <c r="G22" s="127">
        <f>Users_Survey!E18</f>
        <v>1</v>
      </c>
      <c r="H22" s="118" t="s">
        <v>38</v>
      </c>
      <c r="I22" s="127">
        <f>Users_Survey!E19</f>
        <v>1</v>
      </c>
      <c r="J22" s="205"/>
      <c r="K22" s="204"/>
      <c r="L22" s="204"/>
      <c r="M22" s="204"/>
      <c r="N22" s="204"/>
      <c r="O22" s="204"/>
      <c r="P22" s="203"/>
    </row>
    <row r="23" spans="2:16" ht="20" customHeight="1">
      <c r="B23" s="202"/>
      <c r="C23" s="123"/>
      <c r="D23" s="218"/>
      <c r="E23" s="123"/>
      <c r="F23" s="120"/>
      <c r="G23" s="170">
        <f>I22+I23+I24+I25</f>
        <v>4</v>
      </c>
      <c r="H23" s="118" t="s">
        <v>39</v>
      </c>
      <c r="I23" s="127">
        <f>Users_Survey!E20</f>
        <v>1</v>
      </c>
      <c r="J23" s="205"/>
      <c r="K23" s="204"/>
      <c r="L23" s="204"/>
      <c r="M23" s="204"/>
      <c r="N23" s="204"/>
      <c r="O23" s="204"/>
      <c r="P23" s="203"/>
    </row>
    <row r="24" spans="2:16" ht="20" customHeight="1">
      <c r="B24" s="202"/>
      <c r="C24" s="123"/>
      <c r="D24" s="218"/>
      <c r="E24" s="123"/>
      <c r="F24" s="120"/>
      <c r="G24" s="171"/>
      <c r="H24" s="118" t="s">
        <v>40</v>
      </c>
      <c r="I24" s="127">
        <f>Users_Survey!E21</f>
        <v>1</v>
      </c>
      <c r="J24" s="205"/>
      <c r="K24" s="204"/>
      <c r="L24" s="204"/>
      <c r="M24" s="204"/>
      <c r="N24" s="204"/>
      <c r="O24" s="204"/>
      <c r="P24" s="203"/>
    </row>
    <row r="25" spans="2:16" ht="20" customHeight="1">
      <c r="B25" s="202"/>
      <c r="C25" s="124"/>
      <c r="D25" s="219"/>
      <c r="E25" s="124"/>
      <c r="F25" s="121"/>
      <c r="G25" s="172"/>
      <c r="H25" s="118" t="s">
        <v>41</v>
      </c>
      <c r="I25" s="127">
        <f>Users_Survey!E22</f>
        <v>1</v>
      </c>
      <c r="J25" s="205"/>
      <c r="K25" s="204"/>
      <c r="L25" s="204"/>
      <c r="M25" s="204"/>
      <c r="N25" s="204"/>
      <c r="O25" s="204"/>
      <c r="P25" s="203"/>
    </row>
    <row r="26" spans="2:16" ht="16" thickBot="1">
      <c r="B26" s="202"/>
      <c r="C26" s="204"/>
      <c r="D26" s="204"/>
      <c r="E26" s="204"/>
      <c r="F26" s="204"/>
      <c r="G26" s="204"/>
      <c r="H26" s="204"/>
      <c r="I26" s="204"/>
      <c r="J26" s="205"/>
      <c r="K26" s="204"/>
      <c r="L26" s="204"/>
      <c r="M26" s="204"/>
      <c r="N26" s="204"/>
      <c r="O26" s="204"/>
      <c r="P26" s="203"/>
    </row>
    <row r="27" spans="2:16" ht="24" customHeight="1" thickBot="1">
      <c r="B27" s="202"/>
      <c r="C27" s="192">
        <v>6.6</v>
      </c>
      <c r="D27" s="193" t="s">
        <v>166</v>
      </c>
      <c r="E27" s="184">
        <f>G10+G17+M7+G22+I24+I25</f>
        <v>6.666666666666667</v>
      </c>
      <c r="F27" s="185"/>
      <c r="G27" s="204"/>
      <c r="H27" s="204"/>
      <c r="I27" s="204"/>
      <c r="J27" s="205"/>
      <c r="K27" s="204"/>
      <c r="L27" s="204"/>
      <c r="M27" s="204"/>
      <c r="N27" s="204"/>
      <c r="O27" s="204"/>
      <c r="P27" s="203"/>
    </row>
    <row r="28" spans="2:16">
      <c r="B28" s="207"/>
      <c r="C28" s="208"/>
      <c r="D28" s="208"/>
      <c r="E28" s="208"/>
      <c r="F28" s="208"/>
      <c r="G28" s="208"/>
      <c r="H28" s="208"/>
      <c r="I28" s="208"/>
      <c r="J28" s="209"/>
      <c r="K28" s="208"/>
      <c r="L28" s="208"/>
      <c r="M28" s="208"/>
      <c r="N28" s="208"/>
      <c r="O28" s="208"/>
      <c r="P28" s="210"/>
    </row>
  </sheetData>
  <mergeCells count="55">
    <mergeCell ref="E27:F27"/>
    <mergeCell ref="C10:C12"/>
    <mergeCell ref="C14:C15"/>
    <mergeCell ref="C17:C20"/>
    <mergeCell ref="C22:C2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F11:F12"/>
    <mergeCell ref="H11:H12"/>
    <mergeCell ref="D14:D15"/>
    <mergeCell ref="E14:E15"/>
    <mergeCell ref="F14:F15"/>
    <mergeCell ref="H14:H15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M4:N4"/>
    <mergeCell ref="D5:D7"/>
    <mergeCell ref="E5:F5"/>
    <mergeCell ref="G5:H5"/>
    <mergeCell ref="I5:J5"/>
    <mergeCell ref="K5:L5"/>
    <mergeCell ref="M5:N5"/>
    <mergeCell ref="M7:N7"/>
    <mergeCell ref="D3:F3"/>
    <mergeCell ref="G3:H3"/>
    <mergeCell ref="I3:J3"/>
    <mergeCell ref="K3:L3"/>
    <mergeCell ref="M3:N3"/>
    <mergeCell ref="O3:O4"/>
    <mergeCell ref="E4:F4"/>
    <mergeCell ref="G4:H4"/>
    <mergeCell ref="I4:J4"/>
    <mergeCell ref="K4:L4"/>
  </mergeCells>
  <conditionalFormatting sqref="I11">
    <cfRule type="cellIs" dxfId="67" priority="41" operator="equal">
      <formula>1</formula>
    </cfRule>
    <cfRule type="cellIs" dxfId="66" priority="44" operator="equal">
      <formula>0</formula>
    </cfRule>
  </conditionalFormatting>
  <conditionalFormatting sqref="G11">
    <cfRule type="cellIs" dxfId="65" priority="39" operator="equal">
      <formula>1</formula>
    </cfRule>
    <cfRule type="cellIs" dxfId="64" priority="40" operator="equal">
      <formula>0</formula>
    </cfRule>
  </conditionalFormatting>
  <conditionalFormatting sqref="G10">
    <cfRule type="cellIs" dxfId="63" priority="37" operator="equal">
      <formula>1</formula>
    </cfRule>
    <cfRule type="cellIs" dxfId="62" priority="38" operator="equal">
      <formula>0</formula>
    </cfRule>
  </conditionalFormatting>
  <conditionalFormatting sqref="G14">
    <cfRule type="cellIs" dxfId="61" priority="35" operator="equal">
      <formula>1</formula>
    </cfRule>
    <cfRule type="cellIs" dxfId="60" priority="36" operator="equal">
      <formula>0</formula>
    </cfRule>
  </conditionalFormatting>
  <conditionalFormatting sqref="I14">
    <cfRule type="cellIs" dxfId="59" priority="33" operator="equal">
      <formula>1</formula>
    </cfRule>
    <cfRule type="cellIs" dxfId="58" priority="34" operator="equal">
      <formula>0</formula>
    </cfRule>
  </conditionalFormatting>
  <conditionalFormatting sqref="K15">
    <cfRule type="cellIs" dxfId="57" priority="31" operator="equal">
      <formula>1</formula>
    </cfRule>
    <cfRule type="cellIs" dxfId="56" priority="32" operator="equal">
      <formula>0</formula>
    </cfRule>
  </conditionalFormatting>
  <conditionalFormatting sqref="M19">
    <cfRule type="cellIs" dxfId="55" priority="29" operator="equal">
      <formula>1</formula>
    </cfRule>
    <cfRule type="cellIs" dxfId="54" priority="30" operator="equal">
      <formula>0</formula>
    </cfRule>
  </conditionalFormatting>
  <conditionalFormatting sqref="M20">
    <cfRule type="cellIs" dxfId="53" priority="27" operator="equal">
      <formula>1</formula>
    </cfRule>
    <cfRule type="cellIs" dxfId="52" priority="28" operator="equal">
      <formula>0</formula>
    </cfRule>
  </conditionalFormatting>
  <conditionalFormatting sqref="I19">
    <cfRule type="cellIs" dxfId="51" priority="25" operator="equal">
      <formula>1</formula>
    </cfRule>
    <cfRule type="cellIs" dxfId="50" priority="26" operator="equal">
      <formula>0</formula>
    </cfRule>
  </conditionalFormatting>
  <conditionalFormatting sqref="G18">
    <cfRule type="cellIs" dxfId="49" priority="23" operator="equal">
      <formula>1</formula>
    </cfRule>
    <cfRule type="cellIs" dxfId="48" priority="24" operator="equal">
      <formula>0</formula>
    </cfRule>
  </conditionalFormatting>
  <conditionalFormatting sqref="G17">
    <cfRule type="cellIs" dxfId="47" priority="21" operator="equal">
      <formula>1</formula>
    </cfRule>
    <cfRule type="cellIs" dxfId="46" priority="22" operator="equal">
      <formula>0</formula>
    </cfRule>
  </conditionalFormatting>
  <conditionalFormatting sqref="G22">
    <cfRule type="cellIs" dxfId="45" priority="19" operator="equal">
      <formula>1</formula>
    </cfRule>
    <cfRule type="cellIs" dxfId="44" priority="20" operator="equal">
      <formula>0</formula>
    </cfRule>
  </conditionalFormatting>
  <conditionalFormatting sqref="I22">
    <cfRule type="cellIs" dxfId="43" priority="17" operator="equal">
      <formula>1</formula>
    </cfRule>
    <cfRule type="cellIs" dxfId="42" priority="18" operator="equal">
      <formula>0</formula>
    </cfRule>
  </conditionalFormatting>
  <conditionalFormatting sqref="I23">
    <cfRule type="cellIs" dxfId="41" priority="15" operator="equal">
      <formula>1</formula>
    </cfRule>
    <cfRule type="cellIs" dxfId="40" priority="16" operator="equal">
      <formula>0</formula>
    </cfRule>
  </conditionalFormatting>
  <conditionalFormatting sqref="I24">
    <cfRule type="cellIs" dxfId="39" priority="13" operator="equal">
      <formula>1</formula>
    </cfRule>
    <cfRule type="cellIs" dxfId="38" priority="14" operator="equal">
      <formula>0</formula>
    </cfRule>
  </conditionalFormatting>
  <conditionalFormatting sqref="I25">
    <cfRule type="cellIs" dxfId="37" priority="11" operator="equal">
      <formula>1</formula>
    </cfRule>
    <cfRule type="cellIs" dxfId="36" priority="12" operator="equal">
      <formula>0</formula>
    </cfRule>
  </conditionalFormatting>
  <conditionalFormatting sqref="E27:F27">
    <cfRule type="cellIs" dxfId="35" priority="2" operator="greaterThan">
      <formula>$C$27</formula>
    </cfRule>
  </conditionalFormatting>
  <conditionalFormatting sqref="C5:C7">
    <cfRule type="cellIs" dxfId="34" priority="1" operator="equal">
      <formula>$O$5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30" sqref="C30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6.6640625" customWidth="1"/>
    <col min="4" max="4" width="13.6640625" style="1" customWidth="1"/>
    <col min="5" max="5" width="9.6640625" style="1" customWidth="1"/>
    <col min="6" max="6" width="21.33203125" bestFit="1" customWidth="1"/>
    <col min="7" max="7" width="3.83203125" customWidth="1"/>
  </cols>
  <sheetData>
    <row r="1" spans="1:7">
      <c r="A1" s="190"/>
      <c r="B1" s="190"/>
      <c r="C1" s="190"/>
      <c r="D1" s="190"/>
      <c r="E1" s="190"/>
      <c r="F1" s="190"/>
      <c r="G1" s="190"/>
    </row>
    <row r="2" spans="1:7">
      <c r="A2" s="190"/>
      <c r="B2" s="125" t="s">
        <v>161</v>
      </c>
      <c r="C2" s="125"/>
      <c r="D2" s="125"/>
      <c r="E2" s="125"/>
      <c r="F2" s="125"/>
      <c r="G2" s="190"/>
    </row>
    <row r="3" spans="1:7" ht="30">
      <c r="A3" s="190"/>
      <c r="B3" s="126" t="s">
        <v>132</v>
      </c>
      <c r="C3" s="126" t="s">
        <v>133</v>
      </c>
      <c r="D3" s="189" t="s">
        <v>170</v>
      </c>
      <c r="E3" s="189" t="s">
        <v>168</v>
      </c>
      <c r="F3" s="126" t="s">
        <v>167</v>
      </c>
      <c r="G3" s="190"/>
    </row>
    <row r="4" spans="1:7">
      <c r="A4" s="190"/>
      <c r="B4" s="4">
        <v>1</v>
      </c>
      <c r="C4" s="5" t="s">
        <v>134</v>
      </c>
      <c r="D4" s="4" t="s">
        <v>169</v>
      </c>
      <c r="E4" s="130">
        <f t="shared" ref="E4:E6" si="0">IF(D4="YES",0.5,0)</f>
        <v>0.5</v>
      </c>
      <c r="F4" s="5" t="s">
        <v>27</v>
      </c>
      <c r="G4" s="190"/>
    </row>
    <row r="5" spans="1:7">
      <c r="A5" s="190"/>
      <c r="B5" s="4">
        <f>B4+1</f>
        <v>2</v>
      </c>
      <c r="C5" s="5" t="s">
        <v>192</v>
      </c>
      <c r="D5" s="4" t="s">
        <v>169</v>
      </c>
      <c r="E5" s="130">
        <f t="shared" si="0"/>
        <v>0.5</v>
      </c>
      <c r="F5" s="5" t="s">
        <v>27</v>
      </c>
      <c r="G5" s="190"/>
    </row>
    <row r="6" spans="1:7">
      <c r="A6" s="190"/>
      <c r="B6" s="4">
        <f t="shared" ref="B6:B22" si="1">B5+1</f>
        <v>3</v>
      </c>
      <c r="C6" s="5" t="s">
        <v>146</v>
      </c>
      <c r="D6" s="4" t="s">
        <v>169</v>
      </c>
      <c r="E6" s="130">
        <f t="shared" si="0"/>
        <v>0.5</v>
      </c>
      <c r="F6" s="5" t="s">
        <v>28</v>
      </c>
      <c r="G6" s="190"/>
    </row>
    <row r="7" spans="1:7">
      <c r="A7" s="190"/>
      <c r="B7" s="4">
        <f t="shared" si="1"/>
        <v>4</v>
      </c>
      <c r="C7" s="186" t="s">
        <v>136</v>
      </c>
      <c r="D7" s="4" t="s">
        <v>169</v>
      </c>
      <c r="E7" s="130">
        <f>IF(D7="YES",0.5,0)</f>
        <v>0.5</v>
      </c>
      <c r="F7" s="5" t="s">
        <v>28</v>
      </c>
      <c r="G7" s="190"/>
    </row>
    <row r="8" spans="1:7">
      <c r="A8" s="190"/>
      <c r="B8" s="4">
        <f t="shared" si="1"/>
        <v>5</v>
      </c>
      <c r="C8" s="5" t="s">
        <v>193</v>
      </c>
      <c r="D8" s="4" t="s">
        <v>145</v>
      </c>
      <c r="E8" s="130">
        <f>IF(D8="NO",1,0)</f>
        <v>1</v>
      </c>
      <c r="F8" s="5" t="s">
        <v>29</v>
      </c>
      <c r="G8" s="190"/>
    </row>
    <row r="9" spans="1:7">
      <c r="A9" s="190"/>
      <c r="B9" s="4">
        <f t="shared" si="1"/>
        <v>6</v>
      </c>
      <c r="C9" s="5" t="s">
        <v>138</v>
      </c>
      <c r="D9" s="4" t="s">
        <v>169</v>
      </c>
      <c r="E9" s="130">
        <f>IF(D9="YES",1,0)</f>
        <v>1</v>
      </c>
      <c r="F9" s="5" t="s">
        <v>30</v>
      </c>
      <c r="G9" s="190"/>
    </row>
    <row r="10" spans="1:7">
      <c r="A10" s="190"/>
      <c r="B10" s="4">
        <f t="shared" si="1"/>
        <v>7</v>
      </c>
      <c r="C10" s="5" t="s">
        <v>137</v>
      </c>
      <c r="D10" s="4" t="s">
        <v>169</v>
      </c>
      <c r="E10" s="130">
        <f>IF(D10="YES",1,0)</f>
        <v>1</v>
      </c>
      <c r="F10" s="5" t="s">
        <v>31</v>
      </c>
      <c r="G10" s="190"/>
    </row>
    <row r="11" spans="1:7">
      <c r="A11" s="190"/>
      <c r="B11" s="4">
        <f t="shared" si="1"/>
        <v>8</v>
      </c>
      <c r="C11" s="5" t="s">
        <v>148</v>
      </c>
      <c r="D11" s="4" t="s">
        <v>169</v>
      </c>
      <c r="E11" s="130">
        <f>IF(D11="YES",1,0)</f>
        <v>1</v>
      </c>
      <c r="F11" s="5" t="s">
        <v>32</v>
      </c>
      <c r="G11" s="190"/>
    </row>
    <row r="12" spans="1:7">
      <c r="A12" s="190"/>
      <c r="B12" s="4">
        <f t="shared" si="1"/>
        <v>9</v>
      </c>
      <c r="C12" s="5" t="s">
        <v>177</v>
      </c>
      <c r="D12" s="4" t="s">
        <v>145</v>
      </c>
      <c r="E12" s="130">
        <f>IF(D12="NO",1,0)</f>
        <v>1</v>
      </c>
      <c r="F12" s="5" t="s">
        <v>147</v>
      </c>
      <c r="G12" s="190"/>
    </row>
    <row r="13" spans="1:7">
      <c r="A13" s="190"/>
      <c r="B13" s="4">
        <f t="shared" si="1"/>
        <v>10</v>
      </c>
      <c r="C13" s="5" t="s">
        <v>176</v>
      </c>
      <c r="D13" s="4" t="s">
        <v>169</v>
      </c>
      <c r="E13" s="130">
        <f>IF(D13="YES",1,0)</f>
        <v>1</v>
      </c>
      <c r="F13" s="5" t="s">
        <v>34</v>
      </c>
      <c r="G13" s="190"/>
    </row>
    <row r="14" spans="1:7">
      <c r="A14" s="190"/>
      <c r="B14" s="4">
        <f t="shared" si="1"/>
        <v>11</v>
      </c>
      <c r="C14" s="187" t="s">
        <v>139</v>
      </c>
      <c r="D14" s="4" t="s">
        <v>169</v>
      </c>
      <c r="E14" s="130">
        <f>IF(D14="YES",0.5,0)</f>
        <v>0.5</v>
      </c>
      <c r="F14" s="5" t="s">
        <v>127</v>
      </c>
      <c r="G14" s="190"/>
    </row>
    <row r="15" spans="1:7">
      <c r="A15" s="190"/>
      <c r="B15" s="4">
        <f t="shared" si="1"/>
        <v>12</v>
      </c>
      <c r="C15" s="5" t="s">
        <v>135</v>
      </c>
      <c r="D15" s="4" t="s">
        <v>169</v>
      </c>
      <c r="E15" s="130">
        <f>IF(D15="YES",0.5,0)</f>
        <v>0.5</v>
      </c>
      <c r="F15" s="5" t="s">
        <v>127</v>
      </c>
      <c r="G15" s="190"/>
    </row>
    <row r="16" spans="1:7">
      <c r="A16" s="190"/>
      <c r="B16" s="4">
        <f t="shared" si="1"/>
        <v>13</v>
      </c>
      <c r="C16" s="5" t="s">
        <v>141</v>
      </c>
      <c r="D16" s="4" t="s">
        <v>169</v>
      </c>
      <c r="E16" s="130">
        <f>IF(D16="YES",1,0)</f>
        <v>1</v>
      </c>
      <c r="F16" s="5" t="s">
        <v>125</v>
      </c>
      <c r="G16" s="190"/>
    </row>
    <row r="17" spans="1:7">
      <c r="A17" s="190"/>
      <c r="B17" s="4">
        <f t="shared" si="1"/>
        <v>14</v>
      </c>
      <c r="C17" s="5" t="s">
        <v>140</v>
      </c>
      <c r="D17" s="4" t="s">
        <v>169</v>
      </c>
      <c r="E17" s="130">
        <f>IF(D17="YES",1,0)</f>
        <v>1</v>
      </c>
      <c r="F17" s="5" t="s">
        <v>126</v>
      </c>
      <c r="G17" s="190"/>
    </row>
    <row r="18" spans="1:7">
      <c r="A18" s="190"/>
      <c r="B18" s="4">
        <f t="shared" si="1"/>
        <v>15</v>
      </c>
      <c r="C18" s="5" t="s">
        <v>191</v>
      </c>
      <c r="D18" s="4" t="s">
        <v>169</v>
      </c>
      <c r="E18" s="130">
        <f>IF(D18="YES",1,0)</f>
        <v>1</v>
      </c>
      <c r="F18" s="5" t="s">
        <v>37</v>
      </c>
      <c r="G18" s="190"/>
    </row>
    <row r="19" spans="1:7">
      <c r="A19" s="190"/>
      <c r="B19" s="4">
        <f t="shared" si="1"/>
        <v>16</v>
      </c>
      <c r="C19" s="5" t="s">
        <v>149</v>
      </c>
      <c r="D19" s="4" t="s">
        <v>169</v>
      </c>
      <c r="E19" s="130">
        <f>IF(D19="YES",1,0)</f>
        <v>1</v>
      </c>
      <c r="F19" s="5" t="s">
        <v>38</v>
      </c>
      <c r="G19" s="190"/>
    </row>
    <row r="20" spans="1:7">
      <c r="A20" s="190"/>
      <c r="B20" s="4">
        <f t="shared" si="1"/>
        <v>17</v>
      </c>
      <c r="C20" s="5" t="s">
        <v>142</v>
      </c>
      <c r="D20" s="4" t="s">
        <v>169</v>
      </c>
      <c r="E20" s="130">
        <f>IF(D20="YES",1,0)</f>
        <v>1</v>
      </c>
      <c r="F20" s="5" t="s">
        <v>39</v>
      </c>
      <c r="G20" s="190"/>
    </row>
    <row r="21" spans="1:7">
      <c r="A21" s="190"/>
      <c r="B21" s="4">
        <f t="shared" si="1"/>
        <v>18</v>
      </c>
      <c r="C21" s="5" t="s">
        <v>143</v>
      </c>
      <c r="D21" s="4" t="s">
        <v>145</v>
      </c>
      <c r="E21" s="130">
        <f>IF(D21="NO",1,0)</f>
        <v>1</v>
      </c>
      <c r="F21" s="5" t="s">
        <v>40</v>
      </c>
      <c r="G21" s="190"/>
    </row>
    <row r="22" spans="1:7">
      <c r="A22" s="190"/>
      <c r="B22" s="4">
        <f t="shared" si="1"/>
        <v>19</v>
      </c>
      <c r="C22" s="5" t="s">
        <v>144</v>
      </c>
      <c r="D22" s="4" t="s">
        <v>145</v>
      </c>
      <c r="E22" s="130">
        <f>IF(D22="NO",1,0)</f>
        <v>1</v>
      </c>
      <c r="F22" s="5" t="s">
        <v>41</v>
      </c>
      <c r="G22" s="190"/>
    </row>
    <row r="23" spans="1:7" ht="5" customHeight="1">
      <c r="A23" s="190"/>
      <c r="G23" s="190"/>
    </row>
    <row r="24" spans="1:7">
      <c r="A24" s="190"/>
      <c r="B24" s="190"/>
      <c r="C24" s="190"/>
      <c r="D24" s="190"/>
      <c r="E24" s="190"/>
      <c r="F24" s="190"/>
      <c r="G24" s="190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15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6" ht="5" customHeight="1" thickBot="1"/>
    <row r="2" spans="2:16" ht="15" customHeight="1" thickBot="1">
      <c r="B2" s="220"/>
      <c r="C2" s="221"/>
      <c r="D2" s="221"/>
      <c r="E2" s="221"/>
      <c r="F2" s="221"/>
      <c r="G2" s="221"/>
      <c r="H2" s="221"/>
      <c r="I2" s="221"/>
      <c r="J2" s="222"/>
      <c r="K2" s="221"/>
      <c r="L2" s="221"/>
      <c r="M2" s="221"/>
      <c r="N2" s="221"/>
      <c r="O2" s="221"/>
      <c r="P2" s="223"/>
    </row>
    <row r="3" spans="2:16" ht="22" customHeight="1">
      <c r="B3" s="224"/>
      <c r="C3" s="182" t="s">
        <v>165</v>
      </c>
      <c r="D3" s="194" t="s">
        <v>195</v>
      </c>
      <c r="E3" s="194"/>
      <c r="F3" s="164"/>
      <c r="G3" s="195">
        <f>E10/4</f>
        <v>4.5</v>
      </c>
      <c r="H3" s="195"/>
      <c r="I3" s="195">
        <f>E14/2</f>
        <v>2.5</v>
      </c>
      <c r="J3" s="195"/>
      <c r="K3" s="195">
        <f>E17/4</f>
        <v>2</v>
      </c>
      <c r="L3" s="195"/>
      <c r="M3" s="214">
        <f>E22/3</f>
        <v>1.6666666666666667</v>
      </c>
      <c r="N3" s="215"/>
      <c r="O3" s="252" t="s">
        <v>171</v>
      </c>
      <c r="P3" s="226"/>
    </row>
    <row r="4" spans="2:16" ht="22" customHeight="1">
      <c r="B4" s="224"/>
      <c r="C4" s="183"/>
      <c r="D4" s="216" t="s">
        <v>164</v>
      </c>
      <c r="E4" s="163" t="s">
        <v>11</v>
      </c>
      <c r="F4" s="164"/>
      <c r="G4" s="165" t="s">
        <v>0</v>
      </c>
      <c r="H4" s="165"/>
      <c r="I4" s="165" t="s">
        <v>1</v>
      </c>
      <c r="J4" s="165"/>
      <c r="K4" s="165" t="s">
        <v>2</v>
      </c>
      <c r="L4" s="165"/>
      <c r="M4" s="166" t="s">
        <v>3</v>
      </c>
      <c r="N4" s="173"/>
      <c r="O4" s="253"/>
      <c r="P4" s="226"/>
    </row>
    <row r="5" spans="2:16" ht="20" customHeight="1">
      <c r="B5" s="224"/>
      <c r="C5" s="256">
        <f>G5+K5+M5+G6+I6+K6+M7</f>
        <v>18.833333333333332</v>
      </c>
      <c r="D5" s="227" t="s">
        <v>178</v>
      </c>
      <c r="E5" s="228" t="s">
        <v>7</v>
      </c>
      <c r="F5" s="229"/>
      <c r="G5" s="117">
        <f>G3</f>
        <v>4.5</v>
      </c>
      <c r="H5" s="117"/>
      <c r="I5" s="230">
        <v>0</v>
      </c>
      <c r="J5" s="230"/>
      <c r="K5" s="117">
        <f>K3</f>
        <v>2</v>
      </c>
      <c r="L5" s="117"/>
      <c r="M5" s="231">
        <f>M3</f>
        <v>1.6666666666666667</v>
      </c>
      <c r="N5" s="232"/>
      <c r="O5" s="233">
        <v>18</v>
      </c>
      <c r="P5" s="226"/>
    </row>
    <row r="6" spans="2:16" ht="20" customHeight="1">
      <c r="B6" s="224"/>
      <c r="C6" s="256"/>
      <c r="D6" s="234"/>
      <c r="E6" s="228" t="s">
        <v>8</v>
      </c>
      <c r="F6" s="229"/>
      <c r="G6" s="235">
        <f>G3</f>
        <v>4.5</v>
      </c>
      <c r="H6" s="235" t="str">
        <f>$D$9</f>
        <v>Dimension</v>
      </c>
      <c r="I6" s="117">
        <f>I3</f>
        <v>2.5</v>
      </c>
      <c r="J6" s="117"/>
      <c r="K6" s="117">
        <f>K3</f>
        <v>2</v>
      </c>
      <c r="L6" s="117"/>
      <c r="M6" s="236">
        <v>0</v>
      </c>
      <c r="N6" s="237"/>
      <c r="O6" s="233"/>
      <c r="P6" s="226"/>
    </row>
    <row r="7" spans="2:16" ht="20" customHeight="1" thickBot="1">
      <c r="B7" s="224"/>
      <c r="C7" s="257"/>
      <c r="D7" s="238"/>
      <c r="E7" s="228" t="s">
        <v>86</v>
      </c>
      <c r="F7" s="229"/>
      <c r="G7" s="230">
        <v>0</v>
      </c>
      <c r="H7" s="230">
        <v>0</v>
      </c>
      <c r="I7" s="230">
        <v>0</v>
      </c>
      <c r="J7" s="230"/>
      <c r="K7" s="230">
        <v>0</v>
      </c>
      <c r="L7" s="230"/>
      <c r="M7" s="231">
        <f>M3</f>
        <v>1.6666666666666667</v>
      </c>
      <c r="N7" s="232"/>
      <c r="O7" s="239"/>
      <c r="P7" s="226"/>
    </row>
    <row r="8" spans="2:16">
      <c r="B8" s="224"/>
      <c r="C8" s="204"/>
      <c r="D8" s="204"/>
      <c r="E8" s="204"/>
      <c r="F8" s="204"/>
      <c r="G8" s="204"/>
      <c r="H8" s="204"/>
      <c r="I8" s="204"/>
      <c r="J8" s="205"/>
      <c r="K8" s="204"/>
      <c r="L8" s="204"/>
      <c r="M8" s="204"/>
      <c r="N8" s="204"/>
      <c r="O8" s="204"/>
      <c r="P8" s="226"/>
    </row>
    <row r="9" spans="2:16" ht="20" customHeight="1">
      <c r="B9" s="224"/>
      <c r="C9" s="191" t="s">
        <v>172</v>
      </c>
      <c r="D9" s="191" t="s">
        <v>173</v>
      </c>
      <c r="E9" s="191" t="s">
        <v>174</v>
      </c>
      <c r="F9" s="191" t="s">
        <v>175</v>
      </c>
      <c r="G9" s="191" t="s">
        <v>174</v>
      </c>
      <c r="H9" s="204"/>
      <c r="I9" s="204"/>
      <c r="J9" s="205"/>
      <c r="K9" s="204"/>
      <c r="L9" s="204"/>
      <c r="M9" s="204"/>
      <c r="N9" s="204"/>
      <c r="O9" s="204"/>
      <c r="P9" s="226"/>
    </row>
    <row r="10" spans="2:16" ht="20" customHeight="1">
      <c r="B10" s="224"/>
      <c r="C10" s="225">
        <v>18</v>
      </c>
      <c r="D10" s="217" t="s">
        <v>0</v>
      </c>
      <c r="E10" s="161">
        <f>G10+G11+G12+I11+I12</f>
        <v>18</v>
      </c>
      <c r="F10" s="157" t="s">
        <v>27</v>
      </c>
      <c r="G10" s="144">
        <f>Providers_Survey!E4</f>
        <v>1</v>
      </c>
      <c r="H10" s="204"/>
      <c r="I10" s="204"/>
      <c r="J10" s="205"/>
      <c r="K10" s="204"/>
      <c r="L10" s="204"/>
      <c r="M10" s="204"/>
      <c r="N10" s="204"/>
      <c r="O10" s="204"/>
      <c r="P10" s="226"/>
    </row>
    <row r="11" spans="2:16" ht="36" customHeight="1">
      <c r="B11" s="224"/>
      <c r="C11" s="225"/>
      <c r="D11" s="218"/>
      <c r="E11" s="240"/>
      <c r="F11" s="117" t="s">
        <v>28</v>
      </c>
      <c r="G11" s="144">
        <f>Providers_Survey!E5+Providers_Survey!E6+Providers_Survey!E7+Providers_Survey!E8</f>
        <v>1</v>
      </c>
      <c r="H11" s="117" t="s">
        <v>29</v>
      </c>
      <c r="I11" s="144">
        <f>Providers_Survey!E9</f>
        <v>1</v>
      </c>
      <c r="J11" s="205"/>
      <c r="K11" s="204"/>
      <c r="L11" s="204"/>
      <c r="M11" s="204"/>
      <c r="N11" s="204"/>
      <c r="O11" s="204"/>
      <c r="P11" s="226"/>
    </row>
    <row r="12" spans="2:16" ht="25" customHeight="1">
      <c r="B12" s="224"/>
      <c r="C12" s="225"/>
      <c r="D12" s="219"/>
      <c r="E12" s="162"/>
      <c r="F12" s="117"/>
      <c r="G12" s="241">
        <f>I11+I12</f>
        <v>8</v>
      </c>
      <c r="H12" s="117"/>
      <c r="I12" s="241">
        <f>G14+G15+G17+G18+G19</f>
        <v>7</v>
      </c>
      <c r="J12" s="205"/>
      <c r="K12" s="204"/>
      <c r="L12" s="204"/>
      <c r="M12" s="204"/>
      <c r="N12" s="204"/>
      <c r="O12" s="204"/>
      <c r="P12" s="226"/>
    </row>
    <row r="13" spans="2:16" ht="10" customHeight="1">
      <c r="B13" s="224"/>
      <c r="C13" s="204"/>
      <c r="D13" s="204"/>
      <c r="E13" s="204"/>
      <c r="F13" s="204"/>
      <c r="G13" s="204"/>
      <c r="H13" s="204"/>
      <c r="I13" s="204"/>
      <c r="J13" s="205"/>
      <c r="K13" s="204"/>
      <c r="L13" s="204"/>
      <c r="M13" s="204"/>
      <c r="N13" s="204"/>
      <c r="O13" s="204"/>
      <c r="P13" s="226"/>
    </row>
    <row r="14" spans="2:16" ht="20" customHeight="1">
      <c r="B14" s="224"/>
      <c r="C14" s="225">
        <v>5</v>
      </c>
      <c r="D14" s="217" t="s">
        <v>1</v>
      </c>
      <c r="E14" s="161">
        <f>G14+G15+I14+I15+K15</f>
        <v>5</v>
      </c>
      <c r="F14" s="117" t="s">
        <v>30</v>
      </c>
      <c r="G14" s="144">
        <f>Providers_Survey!E10</f>
        <v>1</v>
      </c>
      <c r="H14" s="117" t="s">
        <v>31</v>
      </c>
      <c r="I14" s="144">
        <f>Providers_Survey!E11</f>
        <v>1</v>
      </c>
      <c r="J14" s="204"/>
      <c r="K14" s="204"/>
      <c r="L14" s="204"/>
      <c r="M14" s="204"/>
      <c r="N14" s="204"/>
      <c r="O14" s="204"/>
      <c r="P14" s="226"/>
    </row>
    <row r="15" spans="2:16" ht="34" customHeight="1">
      <c r="B15" s="224"/>
      <c r="C15" s="225"/>
      <c r="D15" s="219"/>
      <c r="E15" s="162"/>
      <c r="F15" s="117"/>
      <c r="G15" s="241">
        <f>I14:I15</f>
        <v>1</v>
      </c>
      <c r="H15" s="117"/>
      <c r="I15" s="241">
        <f>K15</f>
        <v>1</v>
      </c>
      <c r="J15" s="141" t="s">
        <v>32</v>
      </c>
      <c r="K15" s="144">
        <f>Providers_Survey!E12</f>
        <v>1</v>
      </c>
      <c r="L15" s="204"/>
      <c r="M15" s="204"/>
      <c r="N15" s="204"/>
      <c r="O15" s="204"/>
      <c r="P15" s="226"/>
    </row>
    <row r="16" spans="2:16" ht="10" customHeight="1">
      <c r="B16" s="224"/>
      <c r="C16" s="204"/>
      <c r="D16" s="204"/>
      <c r="E16" s="204"/>
      <c r="F16" s="204"/>
      <c r="G16" s="204"/>
      <c r="H16" s="204"/>
      <c r="I16" s="204"/>
      <c r="J16" s="205"/>
      <c r="K16" s="204"/>
      <c r="L16" s="204"/>
      <c r="M16" s="204"/>
      <c r="N16" s="204"/>
      <c r="O16" s="204"/>
      <c r="P16" s="226"/>
    </row>
    <row r="17" spans="2:16" ht="20" customHeight="1">
      <c r="B17" s="224"/>
      <c r="C17" s="225">
        <v>8</v>
      </c>
      <c r="D17" s="217" t="s">
        <v>2</v>
      </c>
      <c r="E17" s="161">
        <f>G17+G18+G19+I19+I20</f>
        <v>8</v>
      </c>
      <c r="F17" s="242" t="s">
        <v>33</v>
      </c>
      <c r="G17" s="144">
        <f>Providers_Survey!E13+Providers_Survey!E14+Providers_Survey!E15+Providers_Survey!E16+Providers_Survey!E17</f>
        <v>1</v>
      </c>
      <c r="H17" s="204"/>
      <c r="I17" s="204"/>
      <c r="J17" s="205"/>
      <c r="K17" s="204"/>
      <c r="L17" s="204"/>
      <c r="M17" s="204"/>
      <c r="N17" s="204"/>
      <c r="O17" s="204"/>
      <c r="P17" s="226"/>
    </row>
    <row r="18" spans="2:16" ht="20" customHeight="1">
      <c r="B18" s="224"/>
      <c r="C18" s="225"/>
      <c r="D18" s="218"/>
      <c r="E18" s="240"/>
      <c r="F18" s="145" t="s">
        <v>34</v>
      </c>
      <c r="G18" s="144">
        <f>Providers_Survey!E18+Providers_Survey!E19</f>
        <v>1</v>
      </c>
      <c r="H18" s="95"/>
      <c r="I18" s="151"/>
      <c r="J18" s="205"/>
      <c r="K18" s="204"/>
      <c r="L18" s="204"/>
      <c r="M18" s="204"/>
      <c r="N18" s="204"/>
      <c r="O18" s="204"/>
      <c r="P18" s="226"/>
    </row>
    <row r="19" spans="2:16" ht="20" customHeight="1">
      <c r="B19" s="224"/>
      <c r="C19" s="225"/>
      <c r="D19" s="218"/>
      <c r="E19" s="240"/>
      <c r="F19" s="146"/>
      <c r="G19" s="168">
        <f>I19+I20</f>
        <v>3</v>
      </c>
      <c r="H19" s="243" t="s">
        <v>127</v>
      </c>
      <c r="I19" s="144">
        <f>Providers_Survey!E20+Providers_Survey!E21</f>
        <v>1</v>
      </c>
      <c r="J19" s="142" t="s">
        <v>36</v>
      </c>
      <c r="K19" s="117" t="s">
        <v>125</v>
      </c>
      <c r="L19" s="117"/>
      <c r="M19" s="144">
        <f>Providers_Survey!E22</f>
        <v>1</v>
      </c>
      <c r="N19" s="204"/>
      <c r="O19" s="204"/>
      <c r="P19" s="226"/>
    </row>
    <row r="20" spans="2:16" ht="20" customHeight="1">
      <c r="B20" s="224"/>
      <c r="C20" s="225"/>
      <c r="D20" s="219"/>
      <c r="E20" s="162"/>
      <c r="F20" s="147"/>
      <c r="G20" s="169"/>
      <c r="H20" s="143"/>
      <c r="I20" s="241">
        <f>M19+M20</f>
        <v>2</v>
      </c>
      <c r="J20" s="143"/>
      <c r="K20" s="117" t="s">
        <v>126</v>
      </c>
      <c r="L20" s="117"/>
      <c r="M20" s="144">
        <f>Providers_Survey!E23</f>
        <v>1</v>
      </c>
      <c r="N20" s="204"/>
      <c r="O20" s="204"/>
      <c r="P20" s="226"/>
    </row>
    <row r="21" spans="2:16" ht="10" customHeight="1">
      <c r="B21" s="224"/>
      <c r="C21" s="204"/>
      <c r="D21" s="206"/>
      <c r="E21" s="204"/>
      <c r="F21" s="204"/>
      <c r="G21" s="204"/>
      <c r="H21" s="204"/>
      <c r="I21" s="204"/>
      <c r="J21" s="205"/>
      <c r="K21" s="204"/>
      <c r="L21" s="204"/>
      <c r="M21" s="204"/>
      <c r="N21" s="204"/>
      <c r="O21" s="204"/>
      <c r="P21" s="226"/>
    </row>
    <row r="22" spans="2:16" ht="20" customHeight="1">
      <c r="B22" s="224"/>
      <c r="C22" s="225">
        <v>5</v>
      </c>
      <c r="D22" s="217" t="s">
        <v>3</v>
      </c>
      <c r="E22" s="161">
        <f>G23+G22</f>
        <v>5</v>
      </c>
      <c r="F22" s="145" t="s">
        <v>37</v>
      </c>
      <c r="G22" s="144">
        <f>Providers_Survey!E24</f>
        <v>1</v>
      </c>
      <c r="H22" s="144" t="s">
        <v>38</v>
      </c>
      <c r="I22" s="144">
        <f>Providers_Survey!E25</f>
        <v>1</v>
      </c>
      <c r="J22" s="205"/>
      <c r="K22" s="204"/>
      <c r="L22" s="204"/>
      <c r="M22" s="204"/>
      <c r="N22" s="204"/>
      <c r="O22" s="204"/>
      <c r="P22" s="226"/>
    </row>
    <row r="23" spans="2:16" ht="20" customHeight="1">
      <c r="B23" s="224"/>
      <c r="C23" s="225"/>
      <c r="D23" s="218"/>
      <c r="E23" s="240"/>
      <c r="F23" s="146"/>
      <c r="G23" s="168">
        <f>I22+I23+I24+I25</f>
        <v>4</v>
      </c>
      <c r="H23" s="144" t="s">
        <v>39</v>
      </c>
      <c r="I23" s="144">
        <f>Providers_Survey!E26</f>
        <v>1</v>
      </c>
      <c r="J23" s="205"/>
      <c r="K23" s="204"/>
      <c r="L23" s="204"/>
      <c r="M23" s="204"/>
      <c r="N23" s="204"/>
      <c r="O23" s="204"/>
      <c r="P23" s="226"/>
    </row>
    <row r="24" spans="2:16" ht="20" customHeight="1">
      <c r="B24" s="224"/>
      <c r="C24" s="225"/>
      <c r="D24" s="218"/>
      <c r="E24" s="240"/>
      <c r="F24" s="146"/>
      <c r="G24" s="244"/>
      <c r="H24" s="144" t="s">
        <v>40</v>
      </c>
      <c r="I24" s="144">
        <f>Providers_Survey!E27</f>
        <v>1</v>
      </c>
      <c r="J24" s="205"/>
      <c r="K24" s="204"/>
      <c r="L24" s="204"/>
      <c r="M24" s="204"/>
      <c r="N24" s="204"/>
      <c r="O24" s="204"/>
      <c r="P24" s="226"/>
    </row>
    <row r="25" spans="2:16" ht="20" customHeight="1">
      <c r="B25" s="224"/>
      <c r="C25" s="225"/>
      <c r="D25" s="219"/>
      <c r="E25" s="162"/>
      <c r="F25" s="147"/>
      <c r="G25" s="169"/>
      <c r="H25" s="144" t="s">
        <v>41</v>
      </c>
      <c r="I25" s="144">
        <f>Providers_Survey!E28</f>
        <v>1</v>
      </c>
      <c r="J25" s="205"/>
      <c r="K25" s="204"/>
      <c r="L25" s="204"/>
      <c r="M25" s="204"/>
      <c r="N25" s="204"/>
      <c r="O25" s="204"/>
      <c r="P25" s="226"/>
    </row>
    <row r="26" spans="2:16" ht="16" thickBot="1">
      <c r="B26" s="224"/>
      <c r="C26" s="204"/>
      <c r="D26" s="204"/>
      <c r="E26" s="204"/>
      <c r="F26" s="204"/>
      <c r="G26" s="204"/>
      <c r="H26" s="204"/>
      <c r="I26" s="204"/>
      <c r="J26" s="205"/>
      <c r="K26" s="204"/>
      <c r="L26" s="204"/>
      <c r="M26" s="204"/>
      <c r="N26" s="204"/>
      <c r="O26" s="204"/>
      <c r="P26" s="226"/>
    </row>
    <row r="27" spans="2:16" ht="24" customHeight="1" thickBot="1">
      <c r="B27" s="224"/>
      <c r="C27" s="245">
        <v>6.6</v>
      </c>
      <c r="D27" s="245" t="s">
        <v>166</v>
      </c>
      <c r="E27" s="246">
        <f>G10+G17+G22+I24+I25+M7</f>
        <v>6.666666666666667</v>
      </c>
      <c r="F27" s="247"/>
      <c r="G27" s="204"/>
      <c r="H27" s="204"/>
      <c r="I27" s="204"/>
      <c r="J27" s="205"/>
      <c r="K27" s="204"/>
      <c r="L27" s="204"/>
      <c r="M27" s="204"/>
      <c r="N27" s="204"/>
      <c r="O27" s="204"/>
      <c r="P27" s="226"/>
    </row>
    <row r="28" spans="2:16" ht="16" thickBot="1">
      <c r="B28" s="248"/>
      <c r="C28" s="249"/>
      <c r="D28" s="249"/>
      <c r="E28" s="249"/>
      <c r="F28" s="249"/>
      <c r="G28" s="249"/>
      <c r="H28" s="249"/>
      <c r="I28" s="249"/>
      <c r="J28" s="250"/>
      <c r="K28" s="249"/>
      <c r="L28" s="249"/>
      <c r="M28" s="249"/>
      <c r="N28" s="249"/>
      <c r="O28" s="249"/>
      <c r="P28" s="251"/>
    </row>
  </sheetData>
  <mergeCells count="55">
    <mergeCell ref="E27:F27"/>
    <mergeCell ref="C10:C12"/>
    <mergeCell ref="C14:C15"/>
    <mergeCell ref="C17:C20"/>
    <mergeCell ref="C22:C25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D22:D25"/>
    <mergeCell ref="F22:F25"/>
    <mergeCell ref="G23:G25"/>
    <mergeCell ref="E22:E25"/>
    <mergeCell ref="G19:G20"/>
    <mergeCell ref="D17:D20"/>
    <mergeCell ref="E17:E20"/>
    <mergeCell ref="E5:F5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K4:L4"/>
    <mergeCell ref="K5:L5"/>
    <mergeCell ref="K6:L6"/>
    <mergeCell ref="K7:L7"/>
    <mergeCell ref="M5:N5"/>
    <mergeCell ref="M6:N6"/>
    <mergeCell ref="M7:N7"/>
    <mergeCell ref="M4:N4"/>
    <mergeCell ref="D10:D12"/>
    <mergeCell ref="E10:E12"/>
    <mergeCell ref="F11:F12"/>
    <mergeCell ref="H11:H12"/>
    <mergeCell ref="D14:D15"/>
    <mergeCell ref="E14:E15"/>
    <mergeCell ref="F14:F15"/>
    <mergeCell ref="H14:H15"/>
  </mergeCells>
  <conditionalFormatting sqref="G10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G11">
    <cfRule type="cellIs" dxfId="31" priority="31" operator="equal">
      <formula>1</formula>
    </cfRule>
    <cfRule type="cellIs" dxfId="30" priority="32" operator="equal">
      <formula>0</formula>
    </cfRule>
  </conditionalFormatting>
  <conditionalFormatting sqref="I11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K15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I14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G14">
    <cfRule type="cellIs" dxfId="23" priority="23" operator="equal">
      <formula>1</formula>
    </cfRule>
    <cfRule type="cellIs" dxfId="22" priority="24" operator="equal">
      <formula>0</formula>
    </cfRule>
  </conditionalFormatting>
  <conditionalFormatting sqref="G17">
    <cfRule type="cellIs" dxfId="21" priority="21" operator="equal">
      <formula>1</formula>
    </cfRule>
    <cfRule type="cellIs" dxfId="20" priority="22" operator="equal">
      <formula>0</formula>
    </cfRule>
  </conditionalFormatting>
  <conditionalFormatting sqref="G18">
    <cfRule type="cellIs" dxfId="19" priority="19" operator="equal">
      <formula>1</formula>
    </cfRule>
    <cfRule type="cellIs" dxfId="18" priority="20" operator="equal">
      <formula>0</formula>
    </cfRule>
  </conditionalFormatting>
  <conditionalFormatting sqref="I19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M19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M20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I22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I23">
    <cfRule type="cellIs" dxfId="9" priority="9" operator="equal">
      <formula>1</formula>
    </cfRule>
    <cfRule type="cellIs" dxfId="8" priority="10" operator="equal">
      <formula>0</formula>
    </cfRule>
  </conditionalFormatting>
  <conditionalFormatting sqref="I24">
    <cfRule type="cellIs" dxfId="7" priority="7" operator="equal">
      <formula>1</formula>
    </cfRule>
    <cfRule type="cellIs" dxfId="6" priority="8" operator="equal">
      <formula>0</formula>
    </cfRule>
  </conditionalFormatting>
  <conditionalFormatting sqref="I25">
    <cfRule type="cellIs" dxfId="5" priority="5" operator="equal">
      <formula>1</formula>
    </cfRule>
    <cfRule type="cellIs" dxfId="4" priority="6" operator="equal">
      <formula>0</formula>
    </cfRule>
  </conditionalFormatting>
  <conditionalFormatting sqref="G22">
    <cfRule type="cellIs" dxfId="3" priority="3" operator="equal">
      <formula>1</formula>
    </cfRule>
    <cfRule type="cellIs" dxfId="2" priority="4" operator="equal">
      <formula>0</formula>
    </cfRule>
  </conditionalFormatting>
  <conditionalFormatting sqref="E27:F27">
    <cfRule type="cellIs" dxfId="1" priority="2" operator="greaterThan">
      <formula>$C$27</formula>
    </cfRule>
  </conditionalFormatting>
  <conditionalFormatting sqref="C5:C7">
    <cfRule type="cellIs" dxfId="0" priority="1" operator="greaterThan">
      <formula>$O$5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8.5" bestFit="1" customWidth="1"/>
    <col min="4" max="4" width="12.5" style="1" customWidth="1"/>
    <col min="5" max="5" width="10" style="1" customWidth="1"/>
    <col min="6" max="6" width="21.33203125" bestFit="1" customWidth="1"/>
    <col min="7" max="7" width="3.83203125" customWidth="1"/>
  </cols>
  <sheetData>
    <row r="1" spans="1:7">
      <c r="A1" s="190"/>
      <c r="B1" s="190"/>
      <c r="C1" s="190"/>
      <c r="D1" s="190"/>
      <c r="E1" s="190"/>
      <c r="F1" s="190"/>
      <c r="G1" s="190"/>
    </row>
    <row r="2" spans="1:7">
      <c r="A2" s="190"/>
      <c r="B2" s="188" t="s">
        <v>183</v>
      </c>
      <c r="C2" s="188"/>
      <c r="D2" s="188"/>
      <c r="E2" s="188"/>
      <c r="F2" s="188"/>
      <c r="G2" s="190"/>
    </row>
    <row r="3" spans="1:7" ht="30">
      <c r="A3" s="190"/>
      <c r="B3" s="189" t="s">
        <v>132</v>
      </c>
      <c r="C3" s="189" t="s">
        <v>133</v>
      </c>
      <c r="D3" s="189" t="s">
        <v>170</v>
      </c>
      <c r="E3" s="189" t="s">
        <v>168</v>
      </c>
      <c r="F3" s="189" t="s">
        <v>167</v>
      </c>
      <c r="G3" s="190"/>
    </row>
    <row r="4" spans="1:7">
      <c r="A4" s="190"/>
      <c r="B4" s="4">
        <v>1</v>
      </c>
      <c r="C4" s="5" t="s">
        <v>150</v>
      </c>
      <c r="D4" s="4" t="s">
        <v>169</v>
      </c>
      <c r="E4" s="130">
        <f>IF(D4="YES",1,0)</f>
        <v>1</v>
      </c>
      <c r="F4" s="5" t="s">
        <v>27</v>
      </c>
      <c r="G4" s="190"/>
    </row>
    <row r="5" spans="1:7">
      <c r="A5" s="190"/>
      <c r="B5" s="4">
        <f>B4+1</f>
        <v>2</v>
      </c>
      <c r="C5" s="5" t="s">
        <v>153</v>
      </c>
      <c r="D5" s="4" t="s">
        <v>169</v>
      </c>
      <c r="E5" s="130">
        <f>IF(D5="YES",0.25,0)</f>
        <v>0.25</v>
      </c>
      <c r="F5" s="5" t="s">
        <v>28</v>
      </c>
      <c r="G5" s="190"/>
    </row>
    <row r="6" spans="1:7">
      <c r="A6" s="190"/>
      <c r="B6" s="4">
        <f t="shared" ref="B6:B28" si="0">B5+1</f>
        <v>3</v>
      </c>
      <c r="C6" s="5" t="s">
        <v>152</v>
      </c>
      <c r="D6" s="4" t="s">
        <v>169</v>
      </c>
      <c r="E6" s="130">
        <f t="shared" ref="E6:E8" si="1">IF(D6="YES",0.25,0)</f>
        <v>0.25</v>
      </c>
      <c r="F6" s="5" t="s">
        <v>28</v>
      </c>
      <c r="G6" s="190"/>
    </row>
    <row r="7" spans="1:7">
      <c r="A7" s="190"/>
      <c r="B7" s="4">
        <f t="shared" si="0"/>
        <v>4</v>
      </c>
      <c r="C7" s="5" t="s">
        <v>151</v>
      </c>
      <c r="D7" s="4" t="s">
        <v>169</v>
      </c>
      <c r="E7" s="130">
        <f t="shared" si="1"/>
        <v>0.25</v>
      </c>
      <c r="F7" s="5" t="s">
        <v>28</v>
      </c>
      <c r="G7" s="190"/>
    </row>
    <row r="8" spans="1:7">
      <c r="A8" s="190"/>
      <c r="B8" s="4">
        <f t="shared" si="0"/>
        <v>5</v>
      </c>
      <c r="C8" s="5" t="s">
        <v>194</v>
      </c>
      <c r="D8" s="4" t="s">
        <v>169</v>
      </c>
      <c r="E8" s="130">
        <f t="shared" si="1"/>
        <v>0.25</v>
      </c>
      <c r="F8" s="5" t="s">
        <v>28</v>
      </c>
      <c r="G8" s="190"/>
    </row>
    <row r="9" spans="1:7">
      <c r="A9" s="190"/>
      <c r="B9" s="4">
        <f t="shared" si="0"/>
        <v>6</v>
      </c>
      <c r="C9" s="5" t="s">
        <v>179</v>
      </c>
      <c r="D9" s="4" t="s">
        <v>169</v>
      </c>
      <c r="E9" s="130">
        <f>IF(D9="YES",1,0)</f>
        <v>1</v>
      </c>
      <c r="F9" s="5" t="s">
        <v>29</v>
      </c>
      <c r="G9" s="190"/>
    </row>
    <row r="10" spans="1:7">
      <c r="A10" s="190"/>
      <c r="B10" s="4">
        <f t="shared" si="0"/>
        <v>7</v>
      </c>
      <c r="C10" s="5" t="s">
        <v>158</v>
      </c>
      <c r="D10" s="4" t="s">
        <v>169</v>
      </c>
      <c r="E10" s="130">
        <f>IF(D10="YES",1,0)</f>
        <v>1</v>
      </c>
      <c r="F10" s="5" t="s">
        <v>30</v>
      </c>
      <c r="G10" s="190"/>
    </row>
    <row r="11" spans="1:7">
      <c r="A11" s="190"/>
      <c r="B11" s="4">
        <f t="shared" si="0"/>
        <v>8</v>
      </c>
      <c r="C11" s="5" t="s">
        <v>159</v>
      </c>
      <c r="D11" s="4" t="s">
        <v>169</v>
      </c>
      <c r="E11" s="130">
        <f>IF(D11="YES",1,0)</f>
        <v>1</v>
      </c>
      <c r="F11" s="5" t="s">
        <v>31</v>
      </c>
      <c r="G11" s="190"/>
    </row>
    <row r="12" spans="1:7">
      <c r="A12" s="190"/>
      <c r="B12" s="4">
        <f t="shared" si="0"/>
        <v>9</v>
      </c>
      <c r="C12" s="5" t="s">
        <v>160</v>
      </c>
      <c r="D12" s="4" t="s">
        <v>169</v>
      </c>
      <c r="E12" s="130">
        <f>IF(D12="YES",1,0)</f>
        <v>1</v>
      </c>
      <c r="F12" s="5" t="s">
        <v>32</v>
      </c>
      <c r="G12" s="190"/>
    </row>
    <row r="13" spans="1:7">
      <c r="A13" s="190"/>
      <c r="B13" s="4">
        <f t="shared" si="0"/>
        <v>10</v>
      </c>
      <c r="C13" s="5" t="s">
        <v>180</v>
      </c>
      <c r="D13" s="4" t="s">
        <v>169</v>
      </c>
      <c r="E13" s="130">
        <f>IF(D13="YES",0.2,0)</f>
        <v>0.2</v>
      </c>
      <c r="F13" s="5" t="s">
        <v>147</v>
      </c>
      <c r="G13" s="190"/>
    </row>
    <row r="14" spans="1:7">
      <c r="A14" s="190"/>
      <c r="B14" s="4">
        <f t="shared" si="0"/>
        <v>11</v>
      </c>
      <c r="C14" s="5" t="s">
        <v>184</v>
      </c>
      <c r="D14" s="4" t="s">
        <v>169</v>
      </c>
      <c r="E14" s="130">
        <f t="shared" ref="E14:E18" si="2">IF(D14="YES",0.2,0)</f>
        <v>0.2</v>
      </c>
      <c r="F14" s="5" t="s">
        <v>147</v>
      </c>
      <c r="G14" s="190"/>
    </row>
    <row r="15" spans="1:7">
      <c r="A15" s="190"/>
      <c r="B15" s="4">
        <f t="shared" si="0"/>
        <v>12</v>
      </c>
      <c r="C15" s="5" t="s">
        <v>185</v>
      </c>
      <c r="D15" s="4" t="s">
        <v>169</v>
      </c>
      <c r="E15" s="130">
        <f t="shared" si="2"/>
        <v>0.2</v>
      </c>
      <c r="F15" s="5" t="s">
        <v>147</v>
      </c>
      <c r="G15" s="190"/>
    </row>
    <row r="16" spans="1:7">
      <c r="A16" s="190"/>
      <c r="B16" s="4">
        <f t="shared" si="0"/>
        <v>13</v>
      </c>
      <c r="C16" s="5" t="s">
        <v>186</v>
      </c>
      <c r="D16" s="4" t="s">
        <v>169</v>
      </c>
      <c r="E16" s="130">
        <f t="shared" si="2"/>
        <v>0.2</v>
      </c>
      <c r="F16" s="5" t="s">
        <v>147</v>
      </c>
      <c r="G16" s="190"/>
    </row>
    <row r="17" spans="1:7">
      <c r="A17" s="190"/>
      <c r="B17" s="4">
        <f t="shared" si="0"/>
        <v>14</v>
      </c>
      <c r="C17" s="5" t="s">
        <v>187</v>
      </c>
      <c r="D17" s="4" t="s">
        <v>169</v>
      </c>
      <c r="E17" s="130">
        <f t="shared" si="2"/>
        <v>0.2</v>
      </c>
      <c r="F17" s="5" t="s">
        <v>147</v>
      </c>
      <c r="G17" s="190"/>
    </row>
    <row r="18" spans="1:7">
      <c r="A18" s="190"/>
      <c r="B18" s="4">
        <f t="shared" si="0"/>
        <v>15</v>
      </c>
      <c r="C18" s="5" t="s">
        <v>188</v>
      </c>
      <c r="D18" s="4" t="s">
        <v>169</v>
      </c>
      <c r="E18" s="130">
        <f>IF(D18="YES",0.5,0)</f>
        <v>0.5</v>
      </c>
      <c r="F18" s="5" t="s">
        <v>34</v>
      </c>
      <c r="G18" s="190"/>
    </row>
    <row r="19" spans="1:7">
      <c r="A19" s="190"/>
      <c r="B19" s="4">
        <f t="shared" si="0"/>
        <v>16</v>
      </c>
      <c r="C19" s="5" t="s">
        <v>189</v>
      </c>
      <c r="D19" s="4" t="s">
        <v>169</v>
      </c>
      <c r="E19" s="130">
        <f t="shared" ref="E19:E21" si="3">IF(D19="YES",0.5,0)</f>
        <v>0.5</v>
      </c>
      <c r="F19" s="5" t="s">
        <v>34</v>
      </c>
      <c r="G19" s="190"/>
    </row>
    <row r="20" spans="1:7">
      <c r="A20" s="190"/>
      <c r="B20" s="4">
        <f t="shared" si="0"/>
        <v>17</v>
      </c>
      <c r="C20" s="5" t="s">
        <v>154</v>
      </c>
      <c r="D20" s="4" t="s">
        <v>169</v>
      </c>
      <c r="E20" s="130">
        <f t="shared" si="3"/>
        <v>0.5</v>
      </c>
      <c r="F20" s="5" t="s">
        <v>127</v>
      </c>
      <c r="G20" s="190"/>
    </row>
    <row r="21" spans="1:7">
      <c r="A21" s="190"/>
      <c r="B21" s="4">
        <f t="shared" si="0"/>
        <v>18</v>
      </c>
      <c r="C21" s="5" t="s">
        <v>155</v>
      </c>
      <c r="D21" s="4" t="s">
        <v>169</v>
      </c>
      <c r="E21" s="130">
        <f t="shared" si="3"/>
        <v>0.5</v>
      </c>
      <c r="F21" s="5" t="s">
        <v>127</v>
      </c>
      <c r="G21" s="190"/>
    </row>
    <row r="22" spans="1:7">
      <c r="A22" s="190"/>
      <c r="B22" s="4">
        <f t="shared" si="0"/>
        <v>19</v>
      </c>
      <c r="C22" s="5" t="s">
        <v>156</v>
      </c>
      <c r="D22" s="4" t="s">
        <v>169</v>
      </c>
      <c r="E22" s="130">
        <f>IF(D22="YES",1,0)</f>
        <v>1</v>
      </c>
      <c r="F22" s="5" t="s">
        <v>125</v>
      </c>
      <c r="G22" s="190"/>
    </row>
    <row r="23" spans="1:7">
      <c r="A23" s="190"/>
      <c r="B23" s="4">
        <f t="shared" si="0"/>
        <v>20</v>
      </c>
      <c r="C23" s="5" t="s">
        <v>157</v>
      </c>
      <c r="D23" s="4" t="s">
        <v>169</v>
      </c>
      <c r="E23" s="130">
        <f>IF(D23="YES",1,0)</f>
        <v>1</v>
      </c>
      <c r="F23" s="5" t="s">
        <v>126</v>
      </c>
      <c r="G23" s="190"/>
    </row>
    <row r="24" spans="1:7">
      <c r="A24" s="190"/>
      <c r="B24" s="4">
        <f t="shared" si="0"/>
        <v>21</v>
      </c>
      <c r="C24" s="5" t="s">
        <v>162</v>
      </c>
      <c r="D24" s="4" t="s">
        <v>169</v>
      </c>
      <c r="E24" s="130">
        <f>IF(D24="YES",1,0)</f>
        <v>1</v>
      </c>
      <c r="F24" s="5" t="s">
        <v>37</v>
      </c>
      <c r="G24" s="190"/>
    </row>
    <row r="25" spans="1:7">
      <c r="A25" s="190"/>
      <c r="B25" s="4">
        <f t="shared" si="0"/>
        <v>22</v>
      </c>
      <c r="C25" s="5" t="s">
        <v>163</v>
      </c>
      <c r="D25" s="4" t="s">
        <v>169</v>
      </c>
      <c r="E25" s="130">
        <f>IF(D25="YES",1,0)</f>
        <v>1</v>
      </c>
      <c r="F25" s="5" t="s">
        <v>38</v>
      </c>
      <c r="G25" s="190"/>
    </row>
    <row r="26" spans="1:7">
      <c r="A26" s="190"/>
      <c r="B26" s="4">
        <f t="shared" si="0"/>
        <v>23</v>
      </c>
      <c r="C26" s="5" t="s">
        <v>181</v>
      </c>
      <c r="D26" s="4" t="s">
        <v>169</v>
      </c>
      <c r="E26" s="130">
        <f>IF(D26="YES",1,0)</f>
        <v>1</v>
      </c>
      <c r="F26" s="5" t="s">
        <v>39</v>
      </c>
      <c r="G26" s="190"/>
    </row>
    <row r="27" spans="1:7">
      <c r="A27" s="190"/>
      <c r="B27" s="4">
        <f t="shared" si="0"/>
        <v>24</v>
      </c>
      <c r="C27" s="5" t="s">
        <v>190</v>
      </c>
      <c r="D27" s="4" t="s">
        <v>145</v>
      </c>
      <c r="E27" s="130">
        <f>IF(D27="NO",1,0)</f>
        <v>1</v>
      </c>
      <c r="F27" s="5" t="s">
        <v>40</v>
      </c>
      <c r="G27" s="190"/>
    </row>
    <row r="28" spans="1:7">
      <c r="A28" s="190"/>
      <c r="B28" s="4">
        <f t="shared" si="0"/>
        <v>25</v>
      </c>
      <c r="C28" s="5" t="s">
        <v>182</v>
      </c>
      <c r="D28" s="4" t="s">
        <v>169</v>
      </c>
      <c r="E28" s="130">
        <f>IF(D28="YES",1,0)</f>
        <v>1</v>
      </c>
      <c r="F28" s="5" t="s">
        <v>41</v>
      </c>
      <c r="G28" s="190"/>
    </row>
    <row r="29" spans="1:7" s="1" customFormat="1" ht="5" customHeight="1">
      <c r="A29" s="190"/>
      <c r="F29"/>
      <c r="G29" s="190"/>
    </row>
    <row r="30" spans="1:7" s="1" customFormat="1">
      <c r="A30" s="190"/>
      <c r="B30" s="190"/>
      <c r="C30" s="190"/>
      <c r="D30" s="190"/>
      <c r="E30" s="190"/>
      <c r="F30" s="190"/>
      <c r="G30" s="19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6"/>
      <c r="B2" s="36"/>
      <c r="C2" s="36"/>
      <c r="D2" s="36"/>
    </row>
    <row r="3" spans="1:4" ht="45" customHeight="1" thickBot="1">
      <c r="A3" s="36"/>
      <c r="B3" s="39" t="s">
        <v>13</v>
      </c>
      <c r="C3" s="40" t="s">
        <v>14</v>
      </c>
      <c r="D3" s="36"/>
    </row>
    <row r="4" spans="1:4" ht="26" customHeight="1" thickTop="1" thickBot="1">
      <c r="A4" s="36"/>
      <c r="B4" s="41" t="s">
        <v>15</v>
      </c>
      <c r="C4" s="42" t="s">
        <v>16</v>
      </c>
      <c r="D4" s="36"/>
    </row>
    <row r="5" spans="1:4" ht="26" customHeight="1" thickBot="1">
      <c r="A5" s="36"/>
      <c r="B5" s="41" t="s">
        <v>17</v>
      </c>
      <c r="C5" s="42" t="s">
        <v>18</v>
      </c>
      <c r="D5" s="36"/>
    </row>
    <row r="6" spans="1:4" ht="26" customHeight="1" thickBot="1">
      <c r="A6" s="36"/>
      <c r="B6" s="41" t="s">
        <v>19</v>
      </c>
      <c r="C6" s="42" t="s">
        <v>20</v>
      </c>
      <c r="D6" s="36"/>
    </row>
    <row r="7" spans="1:4" ht="26" customHeight="1" thickBot="1">
      <c r="A7" s="36"/>
      <c r="B7" s="41" t="s">
        <v>21</v>
      </c>
      <c r="C7" s="42" t="s">
        <v>22</v>
      </c>
      <c r="D7" s="36"/>
    </row>
    <row r="8" spans="1:4" ht="26" customHeight="1" thickBot="1">
      <c r="A8" s="36"/>
      <c r="B8" s="41" t="s">
        <v>23</v>
      </c>
      <c r="C8" s="42" t="s">
        <v>24</v>
      </c>
      <c r="D8" s="36"/>
    </row>
    <row r="9" spans="1:4" ht="26" customHeight="1" thickBot="1">
      <c r="A9" s="36"/>
      <c r="B9" s="43"/>
      <c r="C9" s="42" t="s">
        <v>25</v>
      </c>
      <c r="D9" s="36"/>
    </row>
    <row r="10" spans="1:4">
      <c r="A10" s="36"/>
      <c r="B10" s="36"/>
      <c r="C10" s="36"/>
      <c r="D10" s="36"/>
    </row>
    <row r="11" spans="1:4">
      <c r="A11" s="36"/>
      <c r="B11" s="36"/>
      <c r="C11" s="36"/>
      <c r="D11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8"/>
      <c r="C2" s="37"/>
      <c r="D2" s="36"/>
      <c r="E2" s="36"/>
      <c r="F2" s="36"/>
      <c r="G2" s="36"/>
      <c r="H2" s="36"/>
    </row>
    <row r="3" spans="2:8" ht="24" customHeight="1">
      <c r="B3" s="36"/>
      <c r="C3" s="80" t="s">
        <v>26</v>
      </c>
      <c r="D3" s="26" t="s">
        <v>110</v>
      </c>
      <c r="E3" s="80"/>
      <c r="F3" s="80"/>
      <c r="G3" s="80"/>
      <c r="H3" s="36"/>
    </row>
    <row r="4" spans="2:8" ht="27" customHeight="1">
      <c r="B4" s="38"/>
      <c r="C4" s="80"/>
      <c r="D4" s="86" t="s">
        <v>0</v>
      </c>
      <c r="E4" s="79" t="s">
        <v>1</v>
      </c>
      <c r="F4" s="79" t="s">
        <v>2</v>
      </c>
      <c r="G4" s="79" t="s">
        <v>3</v>
      </c>
      <c r="H4" s="36"/>
    </row>
    <row r="5" spans="2:8" s="2" customFormat="1" ht="20" customHeight="1">
      <c r="B5" s="37"/>
      <c r="C5" s="88" t="s">
        <v>43</v>
      </c>
      <c r="D5" s="89" t="s">
        <v>47</v>
      </c>
      <c r="E5" s="90" t="s">
        <v>50</v>
      </c>
      <c r="F5" s="90" t="s">
        <v>10</v>
      </c>
      <c r="G5" s="91" t="s">
        <v>49</v>
      </c>
      <c r="H5" s="37"/>
    </row>
    <row r="6" spans="2:8" ht="20" customHeight="1">
      <c r="B6" s="38"/>
      <c r="C6" s="79" t="s">
        <v>44</v>
      </c>
      <c r="D6" s="92" t="s">
        <v>10</v>
      </c>
      <c r="E6" s="93" t="s">
        <v>52</v>
      </c>
      <c r="F6" s="93"/>
      <c r="G6" s="94"/>
      <c r="H6" s="36"/>
    </row>
    <row r="7" spans="2:8" ht="20" customHeight="1">
      <c r="B7" s="38"/>
      <c r="C7" s="85" t="s">
        <v>55</v>
      </c>
      <c r="D7" s="8"/>
      <c r="E7" s="9" t="s">
        <v>51</v>
      </c>
      <c r="F7" s="9" t="s">
        <v>56</v>
      </c>
      <c r="G7" s="10"/>
      <c r="H7" s="36"/>
    </row>
    <row r="8" spans="2:8" ht="20" customHeight="1">
      <c r="B8" s="36"/>
      <c r="C8" s="87" t="s">
        <v>58</v>
      </c>
      <c r="D8" s="92"/>
      <c r="E8" s="93" t="s">
        <v>75</v>
      </c>
      <c r="F8" s="93" t="s">
        <v>59</v>
      </c>
      <c r="G8" s="94"/>
      <c r="H8" s="36"/>
    </row>
    <row r="9" spans="2:8" ht="20" customHeight="1">
      <c r="B9" s="36"/>
      <c r="C9" s="85" t="s">
        <v>45</v>
      </c>
      <c r="D9" s="8" t="s">
        <v>10</v>
      </c>
      <c r="E9" s="9" t="s">
        <v>30</v>
      </c>
      <c r="F9" s="9"/>
      <c r="G9" s="10"/>
      <c r="H9" s="36"/>
    </row>
    <row r="10" spans="2:8" ht="20" customHeight="1">
      <c r="B10" s="36"/>
      <c r="C10" s="79" t="s">
        <v>57</v>
      </c>
      <c r="D10" s="92"/>
      <c r="E10" s="93" t="s">
        <v>69</v>
      </c>
      <c r="F10" s="93" t="s">
        <v>35</v>
      </c>
      <c r="G10" s="94" t="s">
        <v>10</v>
      </c>
      <c r="H10" s="36"/>
    </row>
    <row r="11" spans="2:8" ht="20" customHeight="1">
      <c r="B11" s="36"/>
      <c r="C11" s="85" t="s">
        <v>46</v>
      </c>
      <c r="D11" s="8" t="s">
        <v>27</v>
      </c>
      <c r="E11" s="9"/>
      <c r="F11" s="9" t="s">
        <v>10</v>
      </c>
      <c r="G11" s="10" t="s">
        <v>39</v>
      </c>
      <c r="H11" s="36"/>
    </row>
    <row r="12" spans="2:8" ht="20" customHeight="1">
      <c r="B12" s="36"/>
      <c r="C12" s="87" t="s">
        <v>60</v>
      </c>
      <c r="D12" s="92"/>
      <c r="E12" s="93" t="s">
        <v>73</v>
      </c>
      <c r="F12" s="93"/>
      <c r="G12" s="11" t="s">
        <v>61</v>
      </c>
      <c r="H12" s="36"/>
    </row>
    <row r="13" spans="2:8" ht="20" customHeight="1">
      <c r="B13" s="36"/>
      <c r="C13" s="85" t="s">
        <v>53</v>
      </c>
      <c r="D13" s="12"/>
      <c r="E13" s="13" t="s">
        <v>54</v>
      </c>
      <c r="F13" s="13"/>
      <c r="G13" s="14"/>
      <c r="H13" s="36"/>
    </row>
    <row r="14" spans="2:8" ht="23" customHeight="1">
      <c r="B14" s="36"/>
      <c r="C14" s="37"/>
      <c r="D14" s="37"/>
      <c r="E14" s="37" t="s">
        <v>76</v>
      </c>
      <c r="F14" s="37"/>
      <c r="G14" s="37"/>
      <c r="H14" s="36"/>
    </row>
    <row r="15" spans="2:8">
      <c r="C15" s="47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9"/>
      <c r="D22" s="2"/>
      <c r="E22" s="2"/>
      <c r="F22" s="2"/>
      <c r="G22" s="2"/>
    </row>
    <row r="23" spans="3:7">
      <c r="C23" s="49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6"/>
      <c r="B2" s="36"/>
      <c r="C2" s="36"/>
      <c r="D2" s="36"/>
      <c r="E2" s="36"/>
      <c r="F2" s="36"/>
      <c r="G2" s="36"/>
    </row>
    <row r="3" spans="1:7">
      <c r="A3" s="36"/>
      <c r="B3" s="54" t="s">
        <v>62</v>
      </c>
      <c r="C3" s="55" t="s">
        <v>94</v>
      </c>
      <c r="D3" s="55"/>
      <c r="E3" s="55"/>
      <c r="F3" s="55"/>
      <c r="G3" s="36"/>
    </row>
    <row r="4" spans="1:7" ht="25" customHeight="1">
      <c r="A4" s="36"/>
      <c r="B4" s="54"/>
      <c r="C4" s="56" t="s">
        <v>0</v>
      </c>
      <c r="D4" s="56" t="s">
        <v>1</v>
      </c>
      <c r="E4" s="56" t="s">
        <v>2</v>
      </c>
      <c r="F4" s="56" t="s">
        <v>3</v>
      </c>
      <c r="G4" s="36"/>
    </row>
    <row r="5" spans="1:7" s="2" customFormat="1" ht="20" customHeight="1">
      <c r="A5" s="37"/>
      <c r="B5" s="50" t="s">
        <v>63</v>
      </c>
      <c r="C5" s="66"/>
      <c r="D5" s="67"/>
      <c r="E5" s="68" t="s">
        <v>10</v>
      </c>
      <c r="F5" s="69"/>
      <c r="G5" s="37"/>
    </row>
    <row r="6" spans="1:7" s="2" customFormat="1" ht="20" customHeight="1">
      <c r="A6" s="37"/>
      <c r="B6" s="57" t="s">
        <v>64</v>
      </c>
      <c r="C6" s="58"/>
      <c r="D6" s="59" t="s">
        <v>66</v>
      </c>
      <c r="E6" s="59" t="s">
        <v>42</v>
      </c>
      <c r="F6" s="60" t="s">
        <v>65</v>
      </c>
      <c r="G6" s="37"/>
    </row>
    <row r="7" spans="1:7" s="2" customFormat="1" ht="20" customHeight="1">
      <c r="A7" s="37"/>
      <c r="B7" s="70" t="s">
        <v>67</v>
      </c>
      <c r="C7" s="51"/>
      <c r="D7" s="71" t="s">
        <v>10</v>
      </c>
      <c r="E7" s="72"/>
      <c r="F7" s="53"/>
      <c r="G7" s="37"/>
    </row>
    <row r="8" spans="1:7" s="2" customFormat="1" ht="20" customHeight="1">
      <c r="A8" s="37"/>
      <c r="B8" s="57" t="s">
        <v>68</v>
      </c>
      <c r="C8" s="58"/>
      <c r="D8" s="59" t="s">
        <v>69</v>
      </c>
      <c r="E8" s="59" t="s">
        <v>70</v>
      </c>
      <c r="F8" s="61" t="s">
        <v>49</v>
      </c>
      <c r="G8" s="37"/>
    </row>
    <row r="9" spans="1:7" s="2" customFormat="1" ht="20" customHeight="1">
      <c r="A9" s="37"/>
      <c r="B9" s="73" t="s">
        <v>71</v>
      </c>
      <c r="C9" s="51"/>
      <c r="D9" s="52" t="s">
        <v>51</v>
      </c>
      <c r="E9" s="52" t="s">
        <v>56</v>
      </c>
      <c r="F9" s="53" t="s">
        <v>10</v>
      </c>
      <c r="G9" s="37"/>
    </row>
    <row r="10" spans="1:7" s="2" customFormat="1" ht="20" customHeight="1">
      <c r="A10" s="37"/>
      <c r="B10" s="57" t="s">
        <v>72</v>
      </c>
      <c r="C10" s="62"/>
      <c r="D10" s="63" t="s">
        <v>73</v>
      </c>
      <c r="E10" s="64" t="s">
        <v>86</v>
      </c>
      <c r="F10" s="65" t="s">
        <v>49</v>
      </c>
      <c r="G10" s="37"/>
    </row>
    <row r="11" spans="1:7">
      <c r="A11" s="36"/>
      <c r="B11" s="36"/>
      <c r="C11" s="36"/>
      <c r="D11" s="36"/>
      <c r="E11" s="36"/>
      <c r="F11" s="36"/>
      <c r="G11" s="36"/>
    </row>
    <row r="12" spans="1:7">
      <c r="A12" s="36"/>
      <c r="B12" s="36"/>
      <c r="C12" s="36"/>
      <c r="D12" s="36"/>
      <c r="E12" s="36"/>
      <c r="F12" s="36"/>
      <c r="G12" s="36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1" sqref="O1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22" customHeight="1">
      <c r="A2" s="36"/>
      <c r="B2" s="84" t="s">
        <v>109</v>
      </c>
      <c r="C2" s="26" t="s">
        <v>26</v>
      </c>
      <c r="D2" s="80"/>
      <c r="E2" s="80"/>
      <c r="F2" s="80"/>
      <c r="G2" s="80"/>
      <c r="H2" s="80"/>
      <c r="I2" s="80"/>
      <c r="J2" s="80"/>
      <c r="K2" s="80"/>
      <c r="L2" s="80"/>
      <c r="M2" s="36"/>
      <c r="N2" s="27"/>
    </row>
    <row r="3" spans="1:15" ht="39" customHeight="1">
      <c r="A3" s="36"/>
      <c r="B3" s="84"/>
      <c r="C3" s="83" t="s">
        <v>55</v>
      </c>
      <c r="D3" s="81" t="s">
        <v>43</v>
      </c>
      <c r="E3" s="77" t="s">
        <v>44</v>
      </c>
      <c r="F3" s="81" t="s">
        <v>58</v>
      </c>
      <c r="G3" s="77" t="s">
        <v>45</v>
      </c>
      <c r="H3" s="77" t="s">
        <v>57</v>
      </c>
      <c r="I3" s="82" t="s">
        <v>46</v>
      </c>
      <c r="J3" s="77" t="s">
        <v>53</v>
      </c>
      <c r="K3" s="81" t="s">
        <v>60</v>
      </c>
      <c r="L3" s="77" t="s">
        <v>93</v>
      </c>
      <c r="M3" s="38"/>
    </row>
    <row r="4" spans="1:15" ht="30" customHeight="1">
      <c r="A4" s="36"/>
      <c r="B4" s="85" t="s">
        <v>27</v>
      </c>
      <c r="C4" s="96"/>
      <c r="D4" s="96" t="s">
        <v>47</v>
      </c>
      <c r="E4" s="97" t="s">
        <v>10</v>
      </c>
      <c r="F4" s="96"/>
      <c r="G4" s="96" t="s">
        <v>84</v>
      </c>
      <c r="H4" s="96"/>
      <c r="I4" s="96" t="s">
        <v>27</v>
      </c>
      <c r="J4" s="96"/>
      <c r="K4" s="96"/>
      <c r="L4" s="97" t="s">
        <v>10</v>
      </c>
      <c r="M4" s="36"/>
    </row>
    <row r="5" spans="1:15" ht="30" customHeight="1">
      <c r="A5" s="36"/>
      <c r="B5" s="79" t="s">
        <v>28</v>
      </c>
      <c r="C5" s="98"/>
      <c r="D5" s="98"/>
      <c r="E5" s="98"/>
      <c r="F5" s="98"/>
      <c r="G5" s="98"/>
      <c r="H5" s="98"/>
      <c r="I5" s="98"/>
      <c r="J5" s="98"/>
      <c r="K5" s="98"/>
      <c r="L5" s="99" t="s">
        <v>10</v>
      </c>
      <c r="M5" s="36"/>
    </row>
    <row r="6" spans="1:15" ht="30" customHeight="1">
      <c r="A6" s="36"/>
      <c r="B6" s="85" t="s">
        <v>29</v>
      </c>
      <c r="C6" s="96"/>
      <c r="D6" s="96"/>
      <c r="E6" s="96"/>
      <c r="F6" s="100"/>
      <c r="G6" s="96" t="s">
        <v>85</v>
      </c>
      <c r="H6" s="96"/>
      <c r="I6" s="96" t="s">
        <v>87</v>
      </c>
      <c r="J6" s="96"/>
      <c r="K6" s="96"/>
      <c r="L6" s="97" t="s">
        <v>10</v>
      </c>
      <c r="M6" s="36"/>
    </row>
    <row r="7" spans="1:15" ht="30">
      <c r="A7" s="36"/>
      <c r="B7" s="79" t="s">
        <v>77</v>
      </c>
      <c r="C7" s="101" t="s">
        <v>10</v>
      </c>
      <c r="D7" s="98" t="s">
        <v>48</v>
      </c>
      <c r="E7" s="98"/>
      <c r="F7" s="102"/>
      <c r="G7" s="101" t="s">
        <v>10</v>
      </c>
      <c r="H7" s="103"/>
      <c r="I7" s="103"/>
      <c r="J7" s="101" t="s">
        <v>10</v>
      </c>
      <c r="K7" s="101" t="s">
        <v>10</v>
      </c>
      <c r="L7" s="103"/>
      <c r="M7" s="36"/>
    </row>
    <row r="8" spans="1:15" ht="30" customHeight="1">
      <c r="A8" s="36"/>
      <c r="B8" s="85" t="s">
        <v>31</v>
      </c>
      <c r="C8" s="96"/>
      <c r="D8" s="96"/>
      <c r="E8" s="96" t="s">
        <v>82</v>
      </c>
      <c r="F8" s="100"/>
      <c r="G8" s="96"/>
      <c r="H8" s="96"/>
      <c r="I8" s="96"/>
      <c r="J8" s="96"/>
      <c r="K8" s="96"/>
      <c r="L8" s="97" t="s">
        <v>10</v>
      </c>
      <c r="M8" s="36"/>
    </row>
    <row r="9" spans="1:15" ht="30">
      <c r="A9" s="36"/>
      <c r="B9" s="79" t="s">
        <v>32</v>
      </c>
      <c r="C9" s="98" t="s">
        <v>79</v>
      </c>
      <c r="D9" s="98" t="s">
        <v>81</v>
      </c>
      <c r="E9" s="98" t="s">
        <v>52</v>
      </c>
      <c r="F9" s="98" t="s">
        <v>74</v>
      </c>
      <c r="G9" s="98"/>
      <c r="H9" s="98" t="s">
        <v>69</v>
      </c>
      <c r="I9" s="98"/>
      <c r="J9" s="98" t="s">
        <v>89</v>
      </c>
      <c r="K9" s="98" t="s">
        <v>91</v>
      </c>
      <c r="L9" s="101" t="s">
        <v>10</v>
      </c>
      <c r="M9" s="36"/>
    </row>
    <row r="10" spans="1:15" ht="30" customHeight="1">
      <c r="A10" s="36"/>
      <c r="B10" s="85" t="s">
        <v>33</v>
      </c>
      <c r="C10" s="96"/>
      <c r="D10" s="96"/>
      <c r="E10" s="96"/>
      <c r="F10" s="96"/>
      <c r="G10" s="96"/>
      <c r="H10" s="96" t="s">
        <v>86</v>
      </c>
      <c r="I10" s="96"/>
      <c r="J10" s="96" t="s">
        <v>86</v>
      </c>
      <c r="K10" s="96"/>
      <c r="L10" s="97" t="s">
        <v>10</v>
      </c>
      <c r="M10" s="36"/>
    </row>
    <row r="11" spans="1:15" ht="30">
      <c r="A11" s="36"/>
      <c r="B11" s="79" t="s">
        <v>34</v>
      </c>
      <c r="C11" s="98" t="s">
        <v>80</v>
      </c>
      <c r="D11" s="101" t="s">
        <v>10</v>
      </c>
      <c r="E11" s="98"/>
      <c r="F11" s="98"/>
      <c r="G11" s="98"/>
      <c r="H11" s="98"/>
      <c r="I11" s="98"/>
      <c r="J11" s="98"/>
      <c r="K11" s="98"/>
      <c r="L11" s="103"/>
      <c r="M11" s="36"/>
    </row>
    <row r="12" spans="1:15" ht="30">
      <c r="A12" s="36"/>
      <c r="B12" s="85" t="s">
        <v>78</v>
      </c>
      <c r="C12" s="96" t="s">
        <v>56</v>
      </c>
      <c r="D12" s="96"/>
      <c r="E12" s="96"/>
      <c r="F12" s="96" t="s">
        <v>59</v>
      </c>
      <c r="G12" s="96" t="s">
        <v>83</v>
      </c>
      <c r="H12" s="96"/>
      <c r="I12" s="96"/>
      <c r="J12" s="96"/>
      <c r="K12" s="96"/>
      <c r="L12" s="97" t="s">
        <v>10</v>
      </c>
      <c r="M12" s="36"/>
    </row>
    <row r="13" spans="1:15" ht="37" customHeight="1">
      <c r="A13" s="36"/>
      <c r="B13" s="157" t="s">
        <v>36</v>
      </c>
      <c r="C13" s="98"/>
      <c r="D13" s="98"/>
      <c r="E13" s="98"/>
      <c r="F13" s="98"/>
      <c r="G13" s="98"/>
      <c r="H13" s="98"/>
      <c r="I13" s="98" t="s">
        <v>88</v>
      </c>
      <c r="J13" s="98"/>
      <c r="K13" s="98" t="s">
        <v>90</v>
      </c>
      <c r="L13" s="98" t="s">
        <v>92</v>
      </c>
      <c r="M13" s="36"/>
    </row>
    <row r="14" spans="1:15" ht="30" customHeight="1">
      <c r="A14" s="36"/>
      <c r="B14" s="85" t="s">
        <v>37</v>
      </c>
      <c r="C14" s="96"/>
      <c r="D14" s="96"/>
      <c r="E14" s="96"/>
      <c r="F14" s="96"/>
      <c r="G14" s="96"/>
      <c r="H14" s="100"/>
      <c r="I14" s="96"/>
      <c r="J14" s="96"/>
      <c r="K14" s="6"/>
      <c r="L14" s="96"/>
      <c r="M14" s="36"/>
      <c r="O14" s="27"/>
    </row>
    <row r="15" spans="1:15" ht="30" customHeight="1">
      <c r="A15" s="36"/>
      <c r="B15" s="157" t="s">
        <v>38</v>
      </c>
      <c r="C15" s="98"/>
      <c r="D15" s="98"/>
      <c r="E15" s="98"/>
      <c r="F15" s="98"/>
      <c r="G15" s="98"/>
      <c r="H15" s="102"/>
      <c r="I15" s="98"/>
      <c r="J15" s="98"/>
      <c r="K15" s="102"/>
      <c r="L15" s="101" t="s">
        <v>10</v>
      </c>
      <c r="M15" s="36"/>
      <c r="O15" s="27"/>
    </row>
    <row r="16" spans="1:15" ht="30">
      <c r="A16" s="36"/>
      <c r="B16" s="85" t="s">
        <v>39</v>
      </c>
      <c r="C16" s="96"/>
      <c r="D16" s="96" t="s">
        <v>108</v>
      </c>
      <c r="E16" s="96"/>
      <c r="F16" s="96"/>
      <c r="G16" s="96"/>
      <c r="H16" s="100"/>
      <c r="I16" s="97" t="s">
        <v>10</v>
      </c>
      <c r="J16" s="96"/>
      <c r="K16" s="100" t="s">
        <v>108</v>
      </c>
      <c r="L16" s="96"/>
      <c r="M16" s="36"/>
      <c r="O16" s="27"/>
    </row>
    <row r="17" spans="1:15" ht="30" customHeight="1">
      <c r="A17" s="36"/>
      <c r="B17" s="157" t="s">
        <v>40</v>
      </c>
      <c r="C17" s="98"/>
      <c r="D17" s="98"/>
      <c r="E17" s="98"/>
      <c r="F17" s="98"/>
      <c r="G17" s="98"/>
      <c r="H17" s="102"/>
      <c r="I17" s="98"/>
      <c r="J17" s="98"/>
      <c r="K17" s="102"/>
      <c r="L17" s="101" t="s">
        <v>10</v>
      </c>
      <c r="M17" s="36"/>
      <c r="O17" s="27"/>
    </row>
    <row r="18" spans="1:15" ht="30" customHeight="1">
      <c r="A18" s="36"/>
      <c r="B18" s="85" t="s">
        <v>41</v>
      </c>
      <c r="C18" s="96"/>
      <c r="D18" s="96"/>
      <c r="E18" s="96"/>
      <c r="F18" s="96"/>
      <c r="G18" s="96"/>
      <c r="H18" s="100"/>
      <c r="I18" s="96"/>
      <c r="J18" s="96"/>
      <c r="K18" s="100"/>
      <c r="L18" s="104" t="s">
        <v>10</v>
      </c>
      <c r="M18" s="36"/>
      <c r="O18" s="27"/>
    </row>
    <row r="19" spans="1: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4"/>
      <c r="H7" s="74"/>
      <c r="I7" s="74"/>
      <c r="J7" s="3" t="s">
        <v>100</v>
      </c>
      <c r="K7" s="3"/>
      <c r="L7" s="3"/>
      <c r="M7" s="3"/>
      <c r="N7" s="3"/>
    </row>
    <row r="8" spans="2:14" ht="28" customHeight="1">
      <c r="D8" s="44" t="s">
        <v>98</v>
      </c>
      <c r="E8" s="2" t="s">
        <v>99</v>
      </c>
      <c r="F8" s="2"/>
      <c r="J8" s="2"/>
    </row>
    <row r="9" spans="2:14" ht="18">
      <c r="B9" s="48" t="s">
        <v>96</v>
      </c>
      <c r="C9" s="2" t="s">
        <v>4</v>
      </c>
      <c r="D9" s="75" t="s">
        <v>10</v>
      </c>
      <c r="E9" s="76"/>
      <c r="F9" s="76"/>
      <c r="H9" s="48" t="s">
        <v>96</v>
      </c>
      <c r="I9" s="2" t="s">
        <v>4</v>
      </c>
      <c r="J9" s="76"/>
    </row>
    <row r="10" spans="2:14" ht="18">
      <c r="B10" s="48"/>
      <c r="C10" s="2" t="s">
        <v>5</v>
      </c>
      <c r="D10" s="76" t="s">
        <v>10</v>
      </c>
      <c r="E10" s="76"/>
      <c r="F10" s="76"/>
      <c r="H10" s="48"/>
      <c r="I10" s="2" t="s">
        <v>5</v>
      </c>
      <c r="J10" s="76"/>
    </row>
    <row r="11" spans="2:14" ht="18">
      <c r="B11" s="48"/>
      <c r="C11" s="2" t="s">
        <v>6</v>
      </c>
      <c r="D11" s="76" t="s">
        <v>10</v>
      </c>
      <c r="E11" s="76"/>
      <c r="F11" s="76"/>
      <c r="H11" s="48"/>
      <c r="I11" s="2" t="s">
        <v>6</v>
      </c>
      <c r="J11" s="76"/>
    </row>
    <row r="12" spans="2:14" ht="18">
      <c r="B12" s="48"/>
      <c r="C12" s="45" t="s">
        <v>7</v>
      </c>
      <c r="D12" s="76" t="s">
        <v>10</v>
      </c>
      <c r="E12" s="76" t="s">
        <v>10</v>
      </c>
      <c r="F12" s="76"/>
      <c r="H12" s="48"/>
      <c r="I12" s="45" t="s">
        <v>7</v>
      </c>
      <c r="J12" s="76"/>
    </row>
    <row r="13" spans="2:14" ht="18">
      <c r="B13" s="48" t="s">
        <v>95</v>
      </c>
      <c r="C13" s="45"/>
      <c r="D13" s="76"/>
      <c r="E13" s="76" t="s">
        <v>10</v>
      </c>
      <c r="F13" s="76"/>
      <c r="H13" s="48" t="s">
        <v>95</v>
      </c>
      <c r="I13" s="45"/>
      <c r="J13" s="76"/>
    </row>
    <row r="14" spans="2:14" ht="18">
      <c r="B14" s="48"/>
      <c r="C14" s="2" t="s">
        <v>8</v>
      </c>
      <c r="D14" s="76"/>
      <c r="E14" s="76" t="s">
        <v>10</v>
      </c>
      <c r="F14" s="76"/>
      <c r="H14" s="48"/>
      <c r="I14" s="2" t="s">
        <v>8</v>
      </c>
      <c r="J14" s="76"/>
    </row>
    <row r="15" spans="2:14" ht="18">
      <c r="B15" s="48"/>
      <c r="C15" s="2" t="s">
        <v>86</v>
      </c>
      <c r="D15" s="76"/>
      <c r="E15" s="76" t="s">
        <v>10</v>
      </c>
      <c r="F15" s="76"/>
      <c r="H15" s="48"/>
      <c r="I15" s="2" t="s">
        <v>86</v>
      </c>
      <c r="J15" s="76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8" t="s">
        <v>103</v>
      </c>
      <c r="D5" s="79" t="s">
        <v>104</v>
      </c>
      <c r="E5" s="77" t="s">
        <v>101</v>
      </c>
    </row>
    <row r="6" spans="3:5" ht="80" customHeight="1">
      <c r="C6" s="78"/>
      <c r="D6" s="79" t="s">
        <v>105</v>
      </c>
      <c r="E6" s="77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6" t="s">
        <v>112</v>
      </c>
      <c r="C2" s="46" t="s">
        <v>117</v>
      </c>
    </row>
    <row r="3" spans="2:3" ht="36" customHeight="1">
      <c r="B3" s="46" t="s">
        <v>111</v>
      </c>
      <c r="C3" s="46" t="s">
        <v>118</v>
      </c>
    </row>
    <row r="4" spans="2:3" ht="36" customHeight="1">
      <c r="B4" s="46" t="s">
        <v>113</v>
      </c>
      <c r="C4" s="46" t="s">
        <v>119</v>
      </c>
    </row>
    <row r="5" spans="2:3" ht="36" customHeight="1">
      <c r="B5" s="46" t="s">
        <v>114</v>
      </c>
      <c r="C5" s="46" t="s">
        <v>120</v>
      </c>
    </row>
    <row r="6" spans="2:3" ht="36" customHeight="1">
      <c r="B6" s="46" t="s">
        <v>115</v>
      </c>
      <c r="C6" s="46" t="s">
        <v>121</v>
      </c>
    </row>
    <row r="7" spans="2:3" ht="36" customHeight="1">
      <c r="B7" s="46" t="s">
        <v>116</v>
      </c>
      <c r="C7" s="105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5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124</v>
      </c>
    </row>
    <row r="3" spans="2:13">
      <c r="M3" t="s">
        <v>123</v>
      </c>
    </row>
    <row r="5" spans="2:13" ht="20" customHeight="1">
      <c r="B5" s="125" t="s">
        <v>0</v>
      </c>
      <c r="C5" s="122">
        <f>E5+E6+E7+G6+G7</f>
        <v>18</v>
      </c>
      <c r="D5" s="79" t="s">
        <v>27</v>
      </c>
      <c r="E5" s="127">
        <v>1</v>
      </c>
    </row>
    <row r="6" spans="2:13">
      <c r="B6" s="125"/>
      <c r="C6" s="123"/>
      <c r="D6" s="80" t="s">
        <v>28</v>
      </c>
      <c r="E6" s="127">
        <v>1</v>
      </c>
      <c r="F6" s="80" t="s">
        <v>29</v>
      </c>
      <c r="G6" s="127">
        <v>1</v>
      </c>
    </row>
    <row r="7" spans="2:13" ht="15" customHeight="1">
      <c r="B7" s="125"/>
      <c r="C7" s="124"/>
      <c r="D7" s="80"/>
      <c r="E7" s="130">
        <f>G6+G7</f>
        <v>8</v>
      </c>
      <c r="F7" s="80"/>
      <c r="G7" s="126">
        <f>E9+E10+E12+E13+E14</f>
        <v>7</v>
      </c>
    </row>
    <row r="9" spans="2:13">
      <c r="B9" s="122" t="s">
        <v>1</v>
      </c>
      <c r="C9" s="122">
        <f>E9+E10+G9+G10+I10</f>
        <v>5</v>
      </c>
      <c r="D9" s="80" t="s">
        <v>30</v>
      </c>
      <c r="E9" s="127">
        <v>1</v>
      </c>
      <c r="F9" s="80" t="s">
        <v>31</v>
      </c>
      <c r="G9" s="129">
        <v>1</v>
      </c>
      <c r="H9"/>
    </row>
    <row r="10" spans="2:13" ht="38" customHeight="1">
      <c r="B10" s="124"/>
      <c r="C10" s="124"/>
      <c r="D10" s="80"/>
      <c r="E10" s="126">
        <f>G9:G10</f>
        <v>1</v>
      </c>
      <c r="F10" s="80"/>
      <c r="G10" s="126">
        <f>I10</f>
        <v>1</v>
      </c>
      <c r="H10" s="83" t="s">
        <v>32</v>
      </c>
      <c r="I10" s="127">
        <v>1</v>
      </c>
    </row>
    <row r="12" spans="2:13" ht="20" customHeight="1">
      <c r="B12" s="125" t="s">
        <v>2</v>
      </c>
      <c r="C12" s="122">
        <f>E12+E13+E14+G13+G14+G15</f>
        <v>8</v>
      </c>
      <c r="D12" s="15" t="s">
        <v>33</v>
      </c>
      <c r="E12" s="128">
        <v>1</v>
      </c>
    </row>
    <row r="13" spans="2:13" ht="36" customHeight="1">
      <c r="B13" s="125"/>
      <c r="C13" s="123"/>
      <c r="D13" s="80" t="s">
        <v>34</v>
      </c>
      <c r="E13" s="152">
        <v>1</v>
      </c>
      <c r="F13" s="95"/>
      <c r="G13" s="151"/>
    </row>
    <row r="14" spans="2:13" ht="25" customHeight="1">
      <c r="B14" s="125"/>
      <c r="C14" s="123"/>
      <c r="D14" s="80"/>
      <c r="E14" s="110">
        <f>G13+G14+G15</f>
        <v>3</v>
      </c>
      <c r="F14" s="140" t="s">
        <v>127</v>
      </c>
      <c r="G14" s="149">
        <v>1</v>
      </c>
      <c r="H14" s="84" t="s">
        <v>36</v>
      </c>
      <c r="I14" s="84">
        <f>K14+K15</f>
        <v>2</v>
      </c>
      <c r="J14" s="118" t="s">
        <v>125</v>
      </c>
      <c r="K14" s="128">
        <v>1</v>
      </c>
    </row>
    <row r="15" spans="2:13" ht="25" customHeight="1">
      <c r="B15" s="125"/>
      <c r="C15" s="124"/>
      <c r="D15" s="80"/>
      <c r="E15" s="111"/>
      <c r="F15" s="84"/>
      <c r="G15" s="126">
        <f>I14</f>
        <v>2</v>
      </c>
      <c r="H15" s="84"/>
      <c r="I15" s="84"/>
      <c r="J15" s="118" t="s">
        <v>126</v>
      </c>
      <c r="K15" s="128">
        <v>1</v>
      </c>
    </row>
    <row r="17" spans="2:7" ht="20" customHeight="1">
      <c r="B17" s="125" t="s">
        <v>3</v>
      </c>
      <c r="C17" s="125">
        <f>E18+E17</f>
        <v>5</v>
      </c>
      <c r="D17" s="80" t="s">
        <v>37</v>
      </c>
      <c r="E17" s="127">
        <v>1</v>
      </c>
      <c r="F17" s="116" t="s">
        <v>38</v>
      </c>
      <c r="G17" s="127">
        <v>1</v>
      </c>
    </row>
    <row r="18" spans="2:7" ht="20" customHeight="1">
      <c r="B18" s="125"/>
      <c r="C18" s="125"/>
      <c r="D18" s="80"/>
      <c r="E18" s="122">
        <f>G17+G18+G19+G20</f>
        <v>4</v>
      </c>
      <c r="F18" s="116" t="s">
        <v>39</v>
      </c>
      <c r="G18" s="127">
        <v>1</v>
      </c>
    </row>
    <row r="19" spans="2:7" ht="20" customHeight="1">
      <c r="B19" s="125"/>
      <c r="C19" s="125"/>
      <c r="D19" s="80"/>
      <c r="E19" s="123"/>
      <c r="F19" s="116" t="s">
        <v>40</v>
      </c>
      <c r="G19" s="127">
        <v>1</v>
      </c>
    </row>
    <row r="20" spans="2:7" ht="20" customHeight="1">
      <c r="B20" s="125"/>
      <c r="C20" s="125"/>
      <c r="D20" s="80"/>
      <c r="E20" s="124"/>
      <c r="F20" s="116" t="s">
        <v>41</v>
      </c>
      <c r="G20" s="127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Model_Provider_View</vt:lpstr>
      <vt:lpstr>Providers_Survey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2016-08-19T16:00:15Z</dcterms:modified>
</cp:coreProperties>
</file>