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" yWindow="0" windowWidth="25360" windowHeight="14820" firstSheet="10" activeTab="15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4" i="20"/>
  <c r="E21" i="21"/>
  <c r="I23" i="20"/>
  <c r="I22" i="20"/>
  <c r="G22" i="20"/>
  <c r="M20" i="20"/>
  <c r="M19" i="20"/>
  <c r="I19" i="20"/>
  <c r="E14" i="21"/>
  <c r="G18" i="20"/>
  <c r="E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22" i="21"/>
  <c r="E20" i="21"/>
  <c r="E19" i="21"/>
  <c r="E18" i="21"/>
  <c r="E17" i="21"/>
  <c r="E16" i="21"/>
  <c r="E15" i="21"/>
  <c r="E1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O5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<sst xmlns="http://schemas.openxmlformats.org/spreadsheetml/2006/main" count="751" uniqueCount="234">
  <si>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</si>
  <si>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</si>
  <si>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</si>
  <si>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</si>
  <si>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</si>
  <si>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</si>
  <si>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</si>
  <si>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</si>
  <si>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</si>
  <si>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</si>
  <si>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</si>
  <si>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</si>
  <si>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</si>
  <si>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</si>
  <si>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</si>
  <si>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</si>
  <si>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</si>
  <si>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</si>
  <si>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</si>
  <si>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</si>
  <si>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</si>
  <si>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</si>
  <si>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</si>
  <si>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</si>
  <si>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</si>
  <si>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</si>
  <si>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</si>
  <si>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</si>
  <si>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</si>
  <si>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</si>
  <si>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</si>
  <si>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</si>
  <si>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</si>
  <si>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</si>
  <si>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</si>
  <si>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</si>
  <si>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</si>
  <si>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</si>
  <si>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</si>
  <si>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</si>
  <si>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</si>
  <si>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</si>
  <si>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</si>
  <si>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</si>
  <si>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</si>
  <si>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</si>
  <si>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</si>
  <si>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</si>
  <si>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</si>
  <si>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</si>
  <si>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</si>
  <si>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</si>
  <si>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</si>
  <si>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</si>
  <si>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</si>
  <si>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</si>
  <si>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</si>
  <si>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</si>
  <si>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</si>
  <si>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</si>
  <si>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</si>
  <si>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</si>
  <si>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</si>
  <si>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</si>
  <si>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</si>
  <si>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</si>
  <si>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</si>
  <si>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</si>
  <si>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</si>
  <si>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</si>
  <si>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</si>
  <si>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</si>
  <si>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</si>
  <si>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</si>
  <si>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</si>
  <si>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</si>
  <si>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</si>
  <si>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</si>
  <si>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</si>
  <si>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</si>
  <si>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</si>
  <si>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</si>
  <si>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</si>
  <si>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</si>
  <si>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</si>
  <si>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</si>
  <si>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</si>
  <si>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</si>
  <si>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</si>
  <si>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</si>
  <si>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</si>
  <si>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</si>
  <si>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</si>
  <si>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</si>
  <si>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</si>
  <si>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</si>
  <si>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</si>
  <si>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</si>
  <si>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</si>
  <si>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</si>
  <si>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</si>
  <si>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</si>
  <si>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</si>
  <si>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</si>
  <si>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</si>
  <si>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</si>
  <si>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</si>
  <si>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</si>
  <si>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</si>
  <si>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</si>
  <si>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</si>
  <si>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</si>
  <si>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</si>
  <si>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</si>
  <si>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</si>
  <si>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</si>
  <si>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</si>
  <si>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</si>
  <si>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</si>
  <si>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</si>
  <si>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</si>
  <si>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</si>
  <si>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</si>
  <si>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</si>
  <si>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</si>
  <si>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</si>
  <si>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</si>
  <si>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</si>
  <si>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</si>
  <si>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</si>
  <si>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</si>
  <si>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</si>
  <si>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</si>
  <si>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</si>
  <si>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</si>
  <si>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</si>
  <si>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</si>
  <si>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</si>
  <si>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</si>
  <si>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</si>
  <si>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</si>
  <si>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</si>
  <si>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</si>
  <si>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</si>
  <si>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</si>
  <si>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</si>
  <si>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</si>
  <si>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</si>
  <si>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</si>
  <si>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</si>
  <si>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</si>
  <si>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</si>
  <si>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</si>
  <si>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</si>
  <si>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</si>
  <si>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</si>
  <si>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</si>
  <si>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</si>
  <si>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</si>
  <si>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</si>
  <si>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</si>
  <si>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</si>
  <si>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</si>
  <si>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</si>
  <si>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</si>
  <si>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</si>
  <si>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</si>
  <si>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</si>
  <si>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</si>
  <si>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</si>
  <si>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</si>
  <si>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</si>
  <si>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</si>
  <si>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</si>
  <si>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</si>
  <si>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</si>
  <si>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</si>
  <si>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</si>
  <si>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</si>
  <si>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</si>
  <si>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</si>
  <si>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</si>
  <si>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</si>
  <si>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</si>
  <si>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</si>
  <si>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</si>
  <si>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</si>
  <si>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</si>
  <si>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</si>
  <si>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</si>
  <si>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</si>
  <si>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</si>
  <si>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</si>
  <si>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</si>
  <si>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</si>
  <si>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</si>
  <si>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</si>
  <si>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</si>
  <si>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</si>
  <si>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</si>
  <si>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</si>
  <si>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</si>
  <si>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</si>
  <si>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</si>
  <si>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</si>
  <si>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</si>
  <si>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</si>
  <si>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</si>
  <si>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</si>
  <si>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</si>
  <si>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</si>
  <si>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</si>
  <si>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</si>
  <si>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</si>
  <si>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</si>
  <si>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</si>
  <si>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</si>
  <si>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</si>
  <si>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</si>
  <si>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</si>
  <si>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</si>
  <si>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</si>
  <si>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</si>
  <si>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</si>
  <si>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</si>
  <si>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</si>
  <si>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Did you notice any kind of informatIon not related to you or your transaction during using the service?</t>
  </si>
  <si>
    <t>Does service provider take responsibility for any problems caused by service interactions with external third parties?</t>
  </si>
  <si>
    <t>Does service guarantee during performing its functionality there are no errors?</t>
  </si>
  <si>
    <t>Is the service able to work in conjunction with other e-services of same or different type?</t>
  </si>
  <si>
    <t>Are the Algorithms related to service functionality improved and optimized?</t>
  </si>
  <si>
    <t>PART A</t>
  </si>
  <si>
    <t>PART B</t>
  </si>
  <si>
    <t>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</si>
</sst>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</font>
    <font>
      <sz val="10"/>
      <color theme="1"/>
      <name val="Times New Roman"/>
    </font>
    <font>
      <b/>
      <sz val="10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sz val="9"/>
      <color theme="1"/>
      <name val="Times New Roman"/>
    </font>
    <font>
      <b/>
      <i/>
      <sz val="8"/>
      <color theme="1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sz val="8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1" fillId="2" borderId="21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center" vertical="center"/>
    </xf>
    <xf numFmtId="2" fontId="19" fillId="2" borderId="3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9" fontId="21" fillId="0" borderId="23" xfId="359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9" fontId="21" fillId="0" borderId="24" xfId="359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22" fillId="3" borderId="14" xfId="0" applyFont="1" applyFill="1" applyBorder="1" applyAlignment="1">
      <alignment horizontal="left"/>
    </xf>
    <xf numFmtId="0" fontId="12" fillId="0" borderId="15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2" fontId="12" fillId="3" borderId="0" xfId="0" applyNumberFormat="1" applyFont="1" applyFill="1" applyBorder="1"/>
    <xf numFmtId="0" fontId="12" fillId="0" borderId="1" xfId="0" applyFont="1" applyBorder="1" applyAlignment="1">
      <alignment horizontal="right" vertical="center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19" fillId="0" borderId="2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2" fontId="19" fillId="0" borderId="28" xfId="0" applyNumberFormat="1" applyFont="1" applyBorder="1" applyAlignment="1">
      <alignment horizontal="center" vertical="center"/>
    </xf>
    <xf numFmtId="2" fontId="19" fillId="0" borderId="27" xfId="0" applyNumberFormat="1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9" fontId="19" fillId="3" borderId="23" xfId="359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2" fontId="12" fillId="3" borderId="23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4" fillId="3" borderId="12" xfId="0" applyNumberFormat="1" applyFont="1" applyFill="1" applyBorder="1" applyAlignment="1">
      <alignment horizontal="center" vertical="center"/>
    </xf>
    <xf numFmtId="9" fontId="19" fillId="3" borderId="24" xfId="359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 wrapText="1"/>
    </xf>
    <xf numFmtId="2" fontId="12" fillId="3" borderId="24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right" vertical="center"/>
    </xf>
    <xf numFmtId="0" fontId="22" fillId="3" borderId="15" xfId="0" applyFont="1" applyFill="1" applyBorder="1" applyAlignment="1">
      <alignment horizontal="left"/>
    </xf>
    <xf numFmtId="0" fontId="19" fillId="3" borderId="26" xfId="0" applyFont="1" applyFill="1" applyBorder="1" applyAlignment="1">
      <alignment horizontal="center" vertical="center"/>
    </xf>
    <xf numFmtId="2" fontId="19" fillId="3" borderId="28" xfId="0" applyNumberFormat="1" applyFont="1" applyFill="1" applyBorder="1" applyAlignment="1">
      <alignment horizontal="center" vertical="center"/>
    </xf>
    <xf numFmtId="2" fontId="19" fillId="3" borderId="27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</cellXfs>
  <cellStyles count="5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16</xdr:row>
      <xdr:rowOff>1270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25" zoomScaleNormal="125" zoomScalePageLayoutView="125" workbookViewId="0">
      <selection activeCell="B2" sqref="B2:H7"/>
    </sheetView>
  </sheetViews>
  <sheetFormatPr baseColWidth="10" defaultRowHeight="15" x14ac:dyDescent="0"/>
  <cols>
    <col min="2" max="3" width="9.1640625" bestFit="1" customWidth="1"/>
    <col min="4" max="4" width="11.1640625" bestFit="1" customWidth="1"/>
    <col min="5" max="5" width="9.5" bestFit="1" customWidth="1"/>
    <col min="6" max="6" width="9.1640625" bestFit="1" customWidth="1"/>
    <col min="7" max="7" width="7.33203125" bestFit="1" customWidth="1"/>
    <col min="8" max="8" width="10" bestFit="1" customWidth="1"/>
  </cols>
  <sheetData>
    <row r="1" spans="2:9">
      <c r="B1" s="23"/>
      <c r="C1" s="23"/>
      <c r="D1" s="23"/>
      <c r="E1" s="23"/>
      <c r="F1" s="23"/>
      <c r="G1" s="23"/>
      <c r="H1" s="23"/>
      <c r="I1" s="23"/>
    </row>
    <row r="2" spans="2:9" ht="21" customHeight="1">
      <c r="B2" s="191" t="s">
        <v>12</v>
      </c>
      <c r="C2" s="192"/>
      <c r="D2" s="192"/>
      <c r="E2" s="192"/>
      <c r="F2" s="192"/>
      <c r="G2" s="193"/>
      <c r="H2" s="194" t="s">
        <v>11</v>
      </c>
      <c r="I2" s="23"/>
    </row>
    <row r="3" spans="2:9" s="17" customFormat="1" ht="20" customHeight="1">
      <c r="B3" s="195" t="s">
        <v>4</v>
      </c>
      <c r="C3" s="195" t="s">
        <v>5</v>
      </c>
      <c r="D3" s="195" t="s">
        <v>6</v>
      </c>
      <c r="E3" s="195" t="s">
        <v>7</v>
      </c>
      <c r="F3" s="195" t="s">
        <v>8</v>
      </c>
      <c r="G3" s="195" t="s">
        <v>86</v>
      </c>
      <c r="H3" s="196"/>
      <c r="I3" s="25"/>
    </row>
    <row r="4" spans="2:9" s="8" customFormat="1" ht="21" customHeight="1">
      <c r="B4" s="197" t="s">
        <v>10</v>
      </c>
      <c r="C4" s="198" t="s">
        <v>10</v>
      </c>
      <c r="D4" s="198"/>
      <c r="E4" s="198" t="s">
        <v>10</v>
      </c>
      <c r="F4" s="198" t="s">
        <v>10</v>
      </c>
      <c r="G4" s="199"/>
      <c r="H4" s="200" t="s">
        <v>0</v>
      </c>
      <c r="I4" s="51"/>
    </row>
    <row r="5" spans="2:9" s="8" customFormat="1" ht="21" customHeight="1">
      <c r="B5" s="201" t="s">
        <v>10</v>
      </c>
      <c r="C5" s="202"/>
      <c r="D5" s="202"/>
      <c r="E5" s="202"/>
      <c r="F5" s="202" t="s">
        <v>10</v>
      </c>
      <c r="G5" s="203"/>
      <c r="H5" s="204" t="s">
        <v>1</v>
      </c>
      <c r="I5" s="51"/>
    </row>
    <row r="6" spans="2:9" s="8" customFormat="1" ht="21" customHeight="1">
      <c r="B6" s="205" t="s">
        <v>10</v>
      </c>
      <c r="C6" s="206" t="s">
        <v>10</v>
      </c>
      <c r="D6" s="206"/>
      <c r="E6" s="206" t="s">
        <v>10</v>
      </c>
      <c r="F6" s="206" t="s">
        <v>10</v>
      </c>
      <c r="G6" s="207"/>
      <c r="H6" s="208" t="s">
        <v>2</v>
      </c>
      <c r="I6" s="51"/>
    </row>
    <row r="7" spans="2:9" s="8" customFormat="1" ht="21" customHeight="1">
      <c r="B7" s="209"/>
      <c r="C7" s="210"/>
      <c r="D7" s="210" t="s">
        <v>10</v>
      </c>
      <c r="E7" s="210" t="s">
        <v>10</v>
      </c>
      <c r="F7" s="210"/>
      <c r="G7" s="211" t="s">
        <v>10</v>
      </c>
      <c r="H7" s="212" t="s">
        <v>3</v>
      </c>
      <c r="I7" s="51"/>
    </row>
    <row r="8" spans="2:9">
      <c r="B8" s="23"/>
      <c r="C8" s="23"/>
      <c r="D8" s="23"/>
      <c r="E8" s="23"/>
      <c r="F8" s="23"/>
      <c r="G8" s="23"/>
      <c r="H8" s="23"/>
      <c r="I8" s="23"/>
    </row>
  </sheetData>
  <mergeCells count="2">
    <mergeCell ref="B2:G2"/>
    <mergeCell ref="H2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3" t="s">
        <v>110</v>
      </c>
      <c r="C2" s="33" t="s">
        <v>115</v>
      </c>
    </row>
    <row r="3" spans="2:3" ht="36" customHeight="1">
      <c r="B3" s="33" t="s">
        <v>109</v>
      </c>
      <c r="C3" s="33" t="s">
        <v>116</v>
      </c>
    </row>
    <row r="4" spans="2:3" ht="36" customHeight="1">
      <c r="B4" s="33" t="s">
        <v>111</v>
      </c>
      <c r="C4" s="33" t="s">
        <v>117</v>
      </c>
    </row>
    <row r="5" spans="2:3" ht="36" customHeight="1">
      <c r="B5" s="33" t="s">
        <v>112</v>
      </c>
      <c r="C5" s="33" t="s">
        <v>118</v>
      </c>
    </row>
    <row r="6" spans="2:3" ht="36" customHeight="1">
      <c r="B6" s="33" t="s">
        <v>113</v>
      </c>
      <c r="C6" s="33" t="s">
        <v>119</v>
      </c>
    </row>
    <row r="7" spans="2:3" ht="36" customHeight="1">
      <c r="B7" s="33" t="s">
        <v>114</v>
      </c>
      <c r="C7" s="4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5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116" t="s">
        <v>0</v>
      </c>
      <c r="C5" s="128">
        <f>E5+E6+E7+G6+G7</f>
        <v>18</v>
      </c>
      <c r="D5" s="40" t="s">
        <v>27</v>
      </c>
      <c r="E5" s="58">
        <v>1</v>
      </c>
    </row>
    <row r="6" spans="2:13">
      <c r="B6" s="116"/>
      <c r="C6" s="129"/>
      <c r="D6" s="124" t="s">
        <v>28</v>
      </c>
      <c r="E6" s="58">
        <v>1</v>
      </c>
      <c r="F6" s="124" t="s">
        <v>29</v>
      </c>
      <c r="G6" s="58">
        <v>1</v>
      </c>
    </row>
    <row r="7" spans="2:13" ht="15" customHeight="1">
      <c r="B7" s="116"/>
      <c r="C7" s="130"/>
      <c r="D7" s="124"/>
      <c r="E7" s="61">
        <f>G6+G7</f>
        <v>8</v>
      </c>
      <c r="F7" s="124"/>
      <c r="G7" s="57">
        <f>E9+E10+E12+E13+E14</f>
        <v>7</v>
      </c>
    </row>
    <row r="9" spans="2:13">
      <c r="B9" s="128" t="s">
        <v>1</v>
      </c>
      <c r="C9" s="128">
        <f>E9+E10+G9+G10+I10</f>
        <v>5</v>
      </c>
      <c r="D9" s="124" t="s">
        <v>30</v>
      </c>
      <c r="E9" s="58">
        <v>1</v>
      </c>
      <c r="F9" s="124" t="s">
        <v>31</v>
      </c>
      <c r="G9" s="60">
        <v>1</v>
      </c>
      <c r="H9"/>
    </row>
    <row r="10" spans="2:13" ht="38" customHeight="1">
      <c r="B10" s="130"/>
      <c r="C10" s="130"/>
      <c r="D10" s="124"/>
      <c r="E10" s="57">
        <f>G9:G10</f>
        <v>1</v>
      </c>
      <c r="F10" s="124"/>
      <c r="G10" s="57">
        <f>I10</f>
        <v>1</v>
      </c>
      <c r="H10" s="42" t="s">
        <v>32</v>
      </c>
      <c r="I10" s="58">
        <v>1</v>
      </c>
    </row>
    <row r="12" spans="2:13" ht="20" customHeight="1">
      <c r="B12" s="116" t="s">
        <v>2</v>
      </c>
      <c r="C12" s="128">
        <f>E12+E13+E14+G13+G14+G15</f>
        <v>8</v>
      </c>
      <c r="D12" s="7" t="s">
        <v>33</v>
      </c>
      <c r="E12" s="59">
        <v>1</v>
      </c>
    </row>
    <row r="13" spans="2:13" ht="36" customHeight="1">
      <c r="B13" s="116"/>
      <c r="C13" s="129"/>
      <c r="D13" s="124" t="s">
        <v>34</v>
      </c>
      <c r="E13" s="71">
        <v>1</v>
      </c>
      <c r="F13" s="45"/>
      <c r="G13" s="70"/>
    </row>
    <row r="14" spans="2:13" ht="25" customHeight="1">
      <c r="B14" s="116"/>
      <c r="C14" s="129"/>
      <c r="D14" s="124"/>
      <c r="E14" s="112">
        <f>G13+G14+G15</f>
        <v>3</v>
      </c>
      <c r="F14" s="131" t="s">
        <v>125</v>
      </c>
      <c r="G14" s="69">
        <v>1</v>
      </c>
      <c r="H14" s="125" t="s">
        <v>36</v>
      </c>
      <c r="I14" s="125">
        <f>K14+K15</f>
        <v>2</v>
      </c>
      <c r="J14" s="56" t="s">
        <v>123</v>
      </c>
      <c r="K14" s="59">
        <v>1</v>
      </c>
    </row>
    <row r="15" spans="2:13" ht="25" customHeight="1">
      <c r="B15" s="116"/>
      <c r="C15" s="130"/>
      <c r="D15" s="124"/>
      <c r="E15" s="113"/>
      <c r="F15" s="125"/>
      <c r="G15" s="57">
        <f>I14</f>
        <v>2</v>
      </c>
      <c r="H15" s="125"/>
      <c r="I15" s="125"/>
      <c r="J15" s="56" t="s">
        <v>124</v>
      </c>
      <c r="K15" s="59">
        <v>1</v>
      </c>
    </row>
    <row r="17" spans="2:7" ht="20" customHeight="1">
      <c r="B17" s="116" t="s">
        <v>3</v>
      </c>
      <c r="C17" s="116">
        <f>E18+E17</f>
        <v>5</v>
      </c>
      <c r="D17" s="124" t="s">
        <v>37</v>
      </c>
      <c r="E17" s="58">
        <v>1</v>
      </c>
      <c r="F17" s="55" t="s">
        <v>38</v>
      </c>
      <c r="G17" s="58">
        <v>1</v>
      </c>
    </row>
    <row r="18" spans="2:7" ht="20" customHeight="1">
      <c r="B18" s="116"/>
      <c r="C18" s="116"/>
      <c r="D18" s="124"/>
      <c r="E18" s="128">
        <f>G17+G18+G19+G20</f>
        <v>4</v>
      </c>
      <c r="F18" s="55" t="s">
        <v>39</v>
      </c>
      <c r="G18" s="58">
        <v>1</v>
      </c>
    </row>
    <row r="19" spans="2:7" ht="20" customHeight="1">
      <c r="B19" s="116"/>
      <c r="C19" s="116"/>
      <c r="D19" s="124"/>
      <c r="E19" s="129"/>
      <c r="F19" s="55" t="s">
        <v>40</v>
      </c>
      <c r="G19" s="58">
        <v>1</v>
      </c>
    </row>
    <row r="20" spans="2:7" ht="20" customHeight="1">
      <c r="B20" s="116"/>
      <c r="C20" s="116"/>
      <c r="D20" s="124"/>
      <c r="E20" s="130"/>
      <c r="F20" s="55" t="s">
        <v>41</v>
      </c>
      <c r="G20" s="58">
        <v>1</v>
      </c>
    </row>
  </sheetData>
  <mergeCells count="19">
    <mergeCell ref="H14:H15"/>
    <mergeCell ref="I14:I15"/>
    <mergeCell ref="F6:F7"/>
    <mergeCell ref="C5:C7"/>
    <mergeCell ref="B5:B7"/>
    <mergeCell ref="F9:F10"/>
    <mergeCell ref="F14:F15"/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5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63" t="s">
        <v>0</v>
      </c>
      <c r="E2" s="64" t="s">
        <v>1</v>
      </c>
      <c r="F2" s="64" t="s">
        <v>2</v>
      </c>
      <c r="G2" s="5" t="s">
        <v>3</v>
      </c>
      <c r="H2" s="2" t="s">
        <v>128</v>
      </c>
      <c r="I2" s="65" t="s">
        <v>129</v>
      </c>
    </row>
    <row r="3" spans="2:22" ht="15" customHeight="1">
      <c r="B3" s="132" t="s">
        <v>126</v>
      </c>
      <c r="C3" s="4" t="s">
        <v>4</v>
      </c>
      <c r="D3" s="40">
        <f>$K$12</f>
        <v>4.5</v>
      </c>
      <c r="E3" s="40">
        <f>$K$16</f>
        <v>2.5</v>
      </c>
      <c r="F3" s="40">
        <f>$K$19</f>
        <v>2</v>
      </c>
      <c r="G3" s="72">
        <v>0</v>
      </c>
      <c r="H3" s="40">
        <f>SUM(D3:G3)</f>
        <v>9</v>
      </c>
      <c r="I3" s="134">
        <f>SUM(H3:H5)</f>
        <v>17.166666666666668</v>
      </c>
      <c r="J3" s="2"/>
      <c r="V3" t="s">
        <v>122</v>
      </c>
    </row>
    <row r="4" spans="2:22">
      <c r="B4" s="133"/>
      <c r="C4" s="4" t="s">
        <v>5</v>
      </c>
      <c r="D4" s="40">
        <f>$K$12</f>
        <v>4.5</v>
      </c>
      <c r="E4" s="72">
        <v>0</v>
      </c>
      <c r="F4" s="40">
        <f>$K$19</f>
        <v>2</v>
      </c>
      <c r="G4" s="72">
        <v>0</v>
      </c>
      <c r="H4" s="40">
        <f>SUM(D4:G4)</f>
        <v>6.5</v>
      </c>
      <c r="I4" s="135"/>
      <c r="J4" s="2"/>
      <c r="V4" t="s">
        <v>121</v>
      </c>
    </row>
    <row r="5" spans="2:22">
      <c r="B5" s="131"/>
      <c r="C5" s="4" t="s">
        <v>6</v>
      </c>
      <c r="D5" s="72">
        <v>0</v>
      </c>
      <c r="E5" s="72">
        <v>0</v>
      </c>
      <c r="F5" s="72">
        <v>0</v>
      </c>
      <c r="G5" s="66">
        <f>$K$24</f>
        <v>1.6666666666666667</v>
      </c>
      <c r="H5" s="67">
        <f>SUM(D5:G5)</f>
        <v>1.6666666666666667</v>
      </c>
      <c r="I5" s="136"/>
      <c r="J5" s="2"/>
    </row>
    <row r="6" spans="2:22">
      <c r="D6" s="2"/>
      <c r="E6" s="2"/>
      <c r="F6" s="2"/>
      <c r="G6" s="2"/>
    </row>
    <row r="7" spans="2:22">
      <c r="B7" s="137" t="s">
        <v>127</v>
      </c>
      <c r="C7" s="4" t="s">
        <v>7</v>
      </c>
      <c r="D7" s="40">
        <f>$K$12</f>
        <v>4.5</v>
      </c>
      <c r="E7" s="72">
        <v>0</v>
      </c>
      <c r="F7" s="40">
        <f>$K$19</f>
        <v>2</v>
      </c>
      <c r="G7" s="66">
        <f>$K$24</f>
        <v>1.6666666666666667</v>
      </c>
      <c r="H7" s="67">
        <f>SUM(D7:G7)</f>
        <v>8.1666666666666661</v>
      </c>
      <c r="I7" s="138">
        <f>SUM(H7:H9)</f>
        <v>18.833333333333332</v>
      </c>
    </row>
    <row r="8" spans="2:22">
      <c r="B8" s="137"/>
      <c r="C8" s="4" t="s">
        <v>8</v>
      </c>
      <c r="D8" s="40">
        <f>$K$12</f>
        <v>4.5</v>
      </c>
      <c r="E8" s="40">
        <f>$K$16</f>
        <v>2.5</v>
      </c>
      <c r="F8" s="40">
        <f>$K$19</f>
        <v>2</v>
      </c>
      <c r="G8" s="72">
        <v>0</v>
      </c>
      <c r="H8" s="40">
        <f t="shared" ref="H8:H9" si="0">SUM(D8:G8)</f>
        <v>9</v>
      </c>
      <c r="I8" s="138"/>
    </row>
    <row r="9" spans="2:22">
      <c r="B9" s="137"/>
      <c r="C9" s="4" t="s">
        <v>86</v>
      </c>
      <c r="D9" s="72">
        <v>0</v>
      </c>
      <c r="E9" s="72">
        <v>0</v>
      </c>
      <c r="F9" s="72">
        <v>0</v>
      </c>
      <c r="G9" s="66">
        <f>$K$24</f>
        <v>1.6666666666666667</v>
      </c>
      <c r="H9" s="67">
        <f t="shared" si="0"/>
        <v>1.6666666666666667</v>
      </c>
      <c r="I9" s="13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16" t="s">
        <v>0</v>
      </c>
      <c r="L13" s="128">
        <f>N13+N14+N15+P14+P15</f>
        <v>18</v>
      </c>
      <c r="M13" s="40" t="s">
        <v>27</v>
      </c>
      <c r="N13" s="58">
        <v>1</v>
      </c>
    </row>
    <row r="14" spans="2:22" ht="36" customHeight="1">
      <c r="K14" s="116"/>
      <c r="L14" s="129"/>
      <c r="M14" s="124" t="s">
        <v>28</v>
      </c>
      <c r="N14" s="58">
        <v>1</v>
      </c>
      <c r="O14" s="124" t="s">
        <v>29</v>
      </c>
      <c r="P14" s="58">
        <v>1</v>
      </c>
    </row>
    <row r="15" spans="2:22" ht="25" customHeight="1">
      <c r="K15" s="116"/>
      <c r="L15" s="130"/>
      <c r="M15" s="124"/>
      <c r="N15" s="57">
        <f>P14+P15</f>
        <v>8</v>
      </c>
      <c r="O15" s="124"/>
      <c r="P15" s="57">
        <f>N17+N18+N20+N21+N22</f>
        <v>7</v>
      </c>
    </row>
    <row r="16" spans="2:22" ht="15" customHeight="1">
      <c r="K16">
        <f>L17/2</f>
        <v>2.5</v>
      </c>
    </row>
    <row r="17" spans="11:20">
      <c r="K17" s="128" t="s">
        <v>1</v>
      </c>
      <c r="L17" s="128">
        <f>N17+N18+P17+P18+R18</f>
        <v>5</v>
      </c>
      <c r="M17" s="124" t="s">
        <v>30</v>
      </c>
      <c r="N17" s="58">
        <v>1</v>
      </c>
      <c r="O17" s="124" t="s">
        <v>31</v>
      </c>
      <c r="P17" s="60">
        <v>1</v>
      </c>
      <c r="Q17"/>
    </row>
    <row r="18" spans="11:20" ht="34" customHeight="1">
      <c r="K18" s="130"/>
      <c r="L18" s="130"/>
      <c r="M18" s="124"/>
      <c r="N18" s="57">
        <f>P17:P18</f>
        <v>1</v>
      </c>
      <c r="O18" s="124"/>
      <c r="P18" s="57">
        <f>R18</f>
        <v>1</v>
      </c>
      <c r="Q18" s="42" t="s">
        <v>32</v>
      </c>
      <c r="R18" s="58">
        <v>1</v>
      </c>
    </row>
    <row r="19" spans="11:20">
      <c r="K19">
        <f>L20/4</f>
        <v>2</v>
      </c>
    </row>
    <row r="20" spans="11:20" ht="20" customHeight="1">
      <c r="K20" s="128" t="s">
        <v>2</v>
      </c>
      <c r="L20" s="128">
        <f>N20+N21+N22+P22+P23</f>
        <v>8</v>
      </c>
      <c r="M20" s="7" t="s">
        <v>33</v>
      </c>
      <c r="N20" s="59">
        <v>1</v>
      </c>
    </row>
    <row r="21" spans="11:20" ht="20" customHeight="1">
      <c r="K21" s="129"/>
      <c r="L21" s="129"/>
      <c r="M21" s="139" t="s">
        <v>34</v>
      </c>
      <c r="N21" s="68">
        <v>1</v>
      </c>
      <c r="O21" s="45"/>
      <c r="P21" s="70"/>
    </row>
    <row r="22" spans="11:20" ht="20" customHeight="1">
      <c r="K22" s="129"/>
      <c r="L22" s="129"/>
      <c r="M22" s="140"/>
      <c r="N22" s="112">
        <f>P22+P23</f>
        <v>3</v>
      </c>
      <c r="O22" s="133" t="s">
        <v>125</v>
      </c>
      <c r="P22" s="69">
        <v>1</v>
      </c>
      <c r="Q22" s="132" t="s">
        <v>36</v>
      </c>
      <c r="R22" s="132">
        <f>T22+T23</f>
        <v>2</v>
      </c>
      <c r="S22" s="56" t="s">
        <v>123</v>
      </c>
      <c r="T22" s="59">
        <v>1</v>
      </c>
    </row>
    <row r="23" spans="11:20" ht="20" customHeight="1">
      <c r="K23" s="130"/>
      <c r="L23" s="130"/>
      <c r="M23" s="141"/>
      <c r="N23" s="113"/>
      <c r="O23" s="131"/>
      <c r="P23" s="57">
        <f>R22</f>
        <v>2</v>
      </c>
      <c r="Q23" s="131"/>
      <c r="R23" s="131"/>
      <c r="S23" s="56" t="s">
        <v>124</v>
      </c>
      <c r="T23" s="59">
        <v>1</v>
      </c>
    </row>
    <row r="24" spans="11:20">
      <c r="K24" s="62">
        <f>L25/3</f>
        <v>1.6666666666666667</v>
      </c>
    </row>
    <row r="25" spans="11:20" ht="20" customHeight="1">
      <c r="K25" s="128" t="s">
        <v>3</v>
      </c>
      <c r="L25" s="128">
        <f>N26+N25</f>
        <v>5</v>
      </c>
      <c r="M25" s="139" t="s">
        <v>37</v>
      </c>
      <c r="N25" s="58">
        <v>1</v>
      </c>
      <c r="O25" s="55" t="s">
        <v>38</v>
      </c>
      <c r="P25" s="58">
        <v>1</v>
      </c>
    </row>
    <row r="26" spans="11:20" ht="20" customHeight="1">
      <c r="K26" s="129"/>
      <c r="L26" s="129"/>
      <c r="M26" s="140"/>
      <c r="N26" s="128">
        <f>P25+P26+P27+P28</f>
        <v>4</v>
      </c>
      <c r="O26" s="55" t="s">
        <v>39</v>
      </c>
      <c r="P26" s="58">
        <v>1</v>
      </c>
    </row>
    <row r="27" spans="11:20" ht="20" customHeight="1">
      <c r="K27" s="129"/>
      <c r="L27" s="129"/>
      <c r="M27" s="140"/>
      <c r="N27" s="129"/>
      <c r="O27" s="55" t="s">
        <v>40</v>
      </c>
      <c r="P27" s="58">
        <v>1</v>
      </c>
    </row>
    <row r="28" spans="11:20" ht="20" customHeight="1">
      <c r="K28" s="130"/>
      <c r="L28" s="130"/>
      <c r="M28" s="141"/>
      <c r="N28" s="130"/>
      <c r="O28" s="55" t="s">
        <v>41</v>
      </c>
      <c r="P28" s="58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L13:L15"/>
    <mergeCell ref="B3:B5"/>
    <mergeCell ref="I3:I5"/>
    <mergeCell ref="B7:B9"/>
    <mergeCell ref="I7:I9"/>
    <mergeCell ref="K13:K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25" zoomScaleNormal="125" zoomScalePageLayoutView="125" workbookViewId="0">
      <selection activeCell="F11" sqref="F11:F12"/>
    </sheetView>
  </sheetViews>
  <sheetFormatPr baseColWidth="10" defaultRowHeight="15" x14ac:dyDescent="0"/>
  <cols>
    <col min="1" max="1" width="1" customWidth="1"/>
    <col min="2" max="2" width="2.33203125" customWidth="1"/>
    <col min="3" max="3" width="5" customWidth="1"/>
    <col min="4" max="4" width="8.33203125" customWidth="1"/>
    <col min="5" max="5" width="3.5" customWidth="1"/>
    <col min="6" max="6" width="10" customWidth="1"/>
    <col min="7" max="7" width="2.5" customWidth="1"/>
    <col min="8" max="8" width="8.83203125" customWidth="1"/>
    <col min="9" max="9" width="2.5" customWidth="1"/>
    <col min="10" max="10" width="9" style="54" customWidth="1"/>
    <col min="11" max="11" width="2.1640625" customWidth="1"/>
    <col min="12" max="12" width="5.83203125" customWidth="1"/>
    <col min="13" max="13" width="2" bestFit="1" customWidth="1"/>
    <col min="14" max="14" width="5" customWidth="1"/>
    <col min="15" max="15" width="5.16406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75"/>
      <c r="C2" s="76"/>
      <c r="D2" s="76"/>
      <c r="E2" s="76"/>
      <c r="F2" s="76"/>
      <c r="G2" s="76"/>
      <c r="H2" s="76"/>
      <c r="I2" s="76"/>
      <c r="J2" s="77"/>
      <c r="K2" s="76"/>
      <c r="L2" s="76"/>
      <c r="M2" s="76"/>
      <c r="N2" s="76"/>
      <c r="O2" s="76"/>
      <c r="P2" s="78"/>
    </row>
    <row r="3" spans="2:18" ht="20" customHeight="1">
      <c r="B3" s="79"/>
      <c r="C3" s="243" t="s">
        <v>162</v>
      </c>
      <c r="D3" s="244" t="s">
        <v>195</v>
      </c>
      <c r="E3" s="245"/>
      <c r="F3" s="246"/>
      <c r="G3" s="247">
        <f>E10/4</f>
        <v>5</v>
      </c>
      <c r="H3" s="247"/>
      <c r="I3" s="247">
        <f>E14/2</f>
        <v>3</v>
      </c>
      <c r="J3" s="247"/>
      <c r="K3" s="247">
        <f>E17/4</f>
        <v>2</v>
      </c>
      <c r="L3" s="247"/>
      <c r="M3" s="248">
        <f>E22/3</f>
        <v>3</v>
      </c>
      <c r="N3" s="249"/>
      <c r="O3" s="250" t="s">
        <v>196</v>
      </c>
      <c r="P3" s="80"/>
    </row>
    <row r="4" spans="2:18" ht="20" customHeight="1">
      <c r="B4" s="79"/>
      <c r="C4" s="251"/>
      <c r="D4" s="252" t="s">
        <v>194</v>
      </c>
      <c r="E4" s="253" t="s">
        <v>193</v>
      </c>
      <c r="F4" s="246"/>
      <c r="G4" s="254" t="s">
        <v>0</v>
      </c>
      <c r="H4" s="254"/>
      <c r="I4" s="254" t="s">
        <v>1</v>
      </c>
      <c r="J4" s="254"/>
      <c r="K4" s="254" t="s">
        <v>2</v>
      </c>
      <c r="L4" s="254"/>
      <c r="M4" s="255" t="s">
        <v>3</v>
      </c>
      <c r="N4" s="256"/>
      <c r="O4" s="257"/>
      <c r="P4" s="80"/>
      <c r="R4" t="s">
        <v>188</v>
      </c>
    </row>
    <row r="5" spans="2:18" ht="20" customHeight="1">
      <c r="B5" s="79"/>
      <c r="C5" s="258">
        <f>(G5+K5+G6+K6+M7+I5)/O5</f>
        <v>1</v>
      </c>
      <c r="D5" s="259" t="s">
        <v>121</v>
      </c>
      <c r="E5" s="260" t="s">
        <v>4</v>
      </c>
      <c r="F5" s="261"/>
      <c r="G5" s="262">
        <f>G3</f>
        <v>5</v>
      </c>
      <c r="H5" s="262"/>
      <c r="I5" s="263">
        <f>I3</f>
        <v>3</v>
      </c>
      <c r="J5" s="263"/>
      <c r="K5" s="262">
        <f>K3</f>
        <v>2</v>
      </c>
      <c r="L5" s="262"/>
      <c r="M5" s="264">
        <v>0</v>
      </c>
      <c r="N5" s="265"/>
      <c r="O5" s="266">
        <v>20</v>
      </c>
      <c r="P5" s="80"/>
    </row>
    <row r="6" spans="2:18" ht="20" customHeight="1">
      <c r="B6" s="79"/>
      <c r="C6" s="258"/>
      <c r="D6" s="267"/>
      <c r="E6" s="260" t="s">
        <v>5</v>
      </c>
      <c r="F6" s="261"/>
      <c r="G6" s="263">
        <f>G3</f>
        <v>5</v>
      </c>
      <c r="H6" s="263" t="str">
        <f>$D$9</f>
        <v>Dimension</v>
      </c>
      <c r="I6" s="268">
        <v>0</v>
      </c>
      <c r="J6" s="268"/>
      <c r="K6" s="262">
        <f>K3</f>
        <v>2</v>
      </c>
      <c r="L6" s="262"/>
      <c r="M6" s="269">
        <v>0</v>
      </c>
      <c r="N6" s="270"/>
      <c r="O6" s="266"/>
      <c r="P6" s="80"/>
      <c r="R6" t="s">
        <v>191</v>
      </c>
    </row>
    <row r="7" spans="2:18" ht="20" customHeight="1" thickBot="1">
      <c r="B7" s="79"/>
      <c r="C7" s="271"/>
      <c r="D7" s="272"/>
      <c r="E7" s="260" t="s">
        <v>6</v>
      </c>
      <c r="F7" s="261"/>
      <c r="G7" s="268">
        <v>0</v>
      </c>
      <c r="H7" s="268">
        <v>0</v>
      </c>
      <c r="I7" s="268">
        <v>0</v>
      </c>
      <c r="J7" s="268"/>
      <c r="K7" s="268">
        <v>0</v>
      </c>
      <c r="L7" s="268"/>
      <c r="M7" s="273">
        <f>M3</f>
        <v>3</v>
      </c>
      <c r="N7" s="274"/>
      <c r="O7" s="275"/>
      <c r="P7" s="80"/>
      <c r="R7">
        <v>2</v>
      </c>
    </row>
    <row r="8" spans="2:18" ht="5" customHeight="1">
      <c r="B8" s="79"/>
      <c r="C8" s="276"/>
      <c r="D8" s="276"/>
      <c r="E8" s="276"/>
      <c r="F8" s="276"/>
      <c r="G8" s="276"/>
      <c r="H8" s="276"/>
      <c r="I8" s="276"/>
      <c r="J8" s="277"/>
      <c r="K8" s="276"/>
      <c r="L8" s="276"/>
      <c r="M8" s="276"/>
      <c r="N8" s="276"/>
      <c r="O8" s="276"/>
      <c r="P8" s="80"/>
      <c r="R8">
        <v>3</v>
      </c>
    </row>
    <row r="9" spans="2:18" ht="20" customHeight="1">
      <c r="B9" s="79"/>
      <c r="C9" s="278" t="s">
        <v>168</v>
      </c>
      <c r="D9" s="278" t="s">
        <v>169</v>
      </c>
      <c r="E9" s="278" t="s">
        <v>170</v>
      </c>
      <c r="F9" s="278" t="s">
        <v>171</v>
      </c>
      <c r="G9" s="278" t="s">
        <v>170</v>
      </c>
      <c r="H9" s="276"/>
      <c r="I9" s="276"/>
      <c r="J9" s="277"/>
      <c r="K9" s="276"/>
      <c r="L9" s="276"/>
      <c r="M9" s="308" t="s">
        <v>231</v>
      </c>
      <c r="N9" s="308"/>
      <c r="O9" s="308"/>
      <c r="P9" s="80"/>
      <c r="R9">
        <v>4</v>
      </c>
    </row>
    <row r="10" spans="2:18" ht="16" customHeight="1">
      <c r="B10" s="79"/>
      <c r="C10" s="279">
        <v>20</v>
      </c>
      <c r="D10" s="310" t="s">
        <v>0</v>
      </c>
      <c r="E10" s="279">
        <f>G10+G11+G12+I11+I12</f>
        <v>20</v>
      </c>
      <c r="F10" s="280" t="s">
        <v>27</v>
      </c>
      <c r="G10" s="281">
        <f>Users_Survey!E4+Users_Survey!E5</f>
        <v>1</v>
      </c>
      <c r="H10" s="276"/>
      <c r="I10" s="276"/>
      <c r="J10" s="277"/>
      <c r="K10" s="276"/>
      <c r="L10" s="276"/>
      <c r="M10" s="276"/>
      <c r="N10" s="276"/>
      <c r="O10" s="276"/>
      <c r="P10" s="80"/>
    </row>
    <row r="11" spans="2:18" ht="15" customHeight="1">
      <c r="B11" s="79"/>
      <c r="C11" s="282"/>
      <c r="D11" s="311"/>
      <c r="E11" s="282"/>
      <c r="F11" s="262" t="s">
        <v>28</v>
      </c>
      <c r="G11" s="281">
        <f>Users_Survey!E6+Users_Survey!E7</f>
        <v>1</v>
      </c>
      <c r="H11" s="262" t="s">
        <v>29</v>
      </c>
      <c r="I11" s="281">
        <f>Users_Survey!E8</f>
        <v>1</v>
      </c>
      <c r="J11" s="277"/>
      <c r="K11" s="276"/>
      <c r="L11" s="276"/>
      <c r="M11" s="276"/>
      <c r="N11" s="276"/>
      <c r="O11" s="276"/>
      <c r="P11" s="80"/>
    </row>
    <row r="12" spans="2:18" ht="16" customHeight="1">
      <c r="B12" s="79"/>
      <c r="C12" s="283"/>
      <c r="D12" s="312"/>
      <c r="E12" s="283"/>
      <c r="F12" s="262"/>
      <c r="G12" s="284">
        <f>I11+I12</f>
        <v>9</v>
      </c>
      <c r="H12" s="262"/>
      <c r="I12" s="284">
        <f>G14+G15+G17+G18+G19</f>
        <v>8</v>
      </c>
      <c r="J12" s="308" t="s">
        <v>232</v>
      </c>
      <c r="K12" s="308"/>
      <c r="L12" s="308"/>
      <c r="M12" s="276"/>
      <c r="N12" s="276"/>
      <c r="O12" s="276"/>
      <c r="P12" s="80"/>
    </row>
    <row r="13" spans="2:18" ht="10" customHeight="1">
      <c r="B13" s="79"/>
      <c r="C13" s="276"/>
      <c r="D13" s="276"/>
      <c r="E13" s="276"/>
      <c r="F13" s="276"/>
      <c r="G13" s="276"/>
      <c r="H13" s="276"/>
      <c r="I13" s="276"/>
      <c r="J13" s="308"/>
      <c r="K13" s="308"/>
      <c r="L13" s="308"/>
      <c r="M13" s="276"/>
      <c r="N13" s="276"/>
      <c r="O13" s="276"/>
      <c r="P13" s="80"/>
    </row>
    <row r="14" spans="2:18" ht="16" customHeight="1">
      <c r="B14" s="79"/>
      <c r="C14" s="279">
        <v>6</v>
      </c>
      <c r="D14" s="310" t="s">
        <v>1</v>
      </c>
      <c r="E14" s="279">
        <f>G14+G15+I14+I15+K15</f>
        <v>6</v>
      </c>
      <c r="F14" s="262" t="s">
        <v>30</v>
      </c>
      <c r="G14" s="281">
        <f>Users_Survey!E9</f>
        <v>1</v>
      </c>
      <c r="H14" s="262" t="s">
        <v>31</v>
      </c>
      <c r="I14" s="281">
        <f>Users_Survey!E10</f>
        <v>1</v>
      </c>
      <c r="J14" s="276"/>
      <c r="K14" s="276"/>
      <c r="L14" s="276"/>
      <c r="M14" s="276"/>
      <c r="N14" s="276"/>
      <c r="O14" s="276"/>
      <c r="P14" s="80"/>
    </row>
    <row r="15" spans="2:18" ht="24" customHeight="1">
      <c r="B15" s="79"/>
      <c r="C15" s="283"/>
      <c r="D15" s="312"/>
      <c r="E15" s="283"/>
      <c r="F15" s="262"/>
      <c r="G15" s="284">
        <f>I14+I15</f>
        <v>2</v>
      </c>
      <c r="H15" s="262"/>
      <c r="I15" s="284">
        <f>K15</f>
        <v>1</v>
      </c>
      <c r="J15" s="219" t="s">
        <v>32</v>
      </c>
      <c r="K15" s="281">
        <f>Users_Survey!E11</f>
        <v>1</v>
      </c>
      <c r="L15" s="276"/>
      <c r="M15" s="276"/>
      <c r="N15" s="276"/>
      <c r="O15" s="276"/>
      <c r="P15" s="80"/>
    </row>
    <row r="16" spans="2:18" ht="4" customHeight="1">
      <c r="B16" s="79"/>
      <c r="C16" s="276"/>
      <c r="D16" s="276"/>
      <c r="E16" s="276"/>
      <c r="F16" s="276"/>
      <c r="G16" s="276"/>
      <c r="H16" s="276"/>
      <c r="I16" s="276"/>
      <c r="J16" s="277"/>
      <c r="K16" s="276"/>
      <c r="L16" s="276"/>
      <c r="M16" s="276"/>
      <c r="N16" s="276"/>
      <c r="O16" s="276"/>
      <c r="P16" s="80"/>
    </row>
    <row r="17" spans="2:16" ht="16" customHeight="1">
      <c r="B17" s="79"/>
      <c r="C17" s="279">
        <v>8</v>
      </c>
      <c r="D17" s="310" t="s">
        <v>2</v>
      </c>
      <c r="E17" s="279">
        <f>G17+G18+G19+I19+M19+M20</f>
        <v>8</v>
      </c>
      <c r="F17" s="285" t="s">
        <v>33</v>
      </c>
      <c r="G17" s="281">
        <f>Users_Survey!E12</f>
        <v>1</v>
      </c>
      <c r="H17" s="276"/>
      <c r="I17" s="276"/>
      <c r="J17" s="277"/>
      <c r="K17" s="276"/>
      <c r="L17" s="276"/>
      <c r="M17" s="276"/>
      <c r="N17" s="276"/>
      <c r="O17" s="276"/>
      <c r="P17" s="80"/>
    </row>
    <row r="18" spans="2:16" ht="16" customHeight="1">
      <c r="B18" s="79"/>
      <c r="C18" s="282"/>
      <c r="D18" s="311"/>
      <c r="E18" s="282"/>
      <c r="F18" s="286" t="s">
        <v>34</v>
      </c>
      <c r="G18" s="281">
        <f>Users_Survey!E13+Users_Survey!E14</f>
        <v>1</v>
      </c>
      <c r="H18" s="287"/>
      <c r="I18" s="288"/>
      <c r="J18" s="277"/>
      <c r="K18" s="276"/>
      <c r="L18" s="276"/>
      <c r="M18" s="276"/>
      <c r="N18" s="276"/>
      <c r="O18" s="276"/>
      <c r="P18" s="80"/>
    </row>
    <row r="19" spans="2:16" ht="16" customHeight="1">
      <c r="B19" s="79"/>
      <c r="C19" s="282"/>
      <c r="D19" s="311"/>
      <c r="E19" s="282"/>
      <c r="F19" s="289"/>
      <c r="G19" s="290">
        <f>I19+M19+M20</f>
        <v>3</v>
      </c>
      <c r="H19" s="291" t="s">
        <v>125</v>
      </c>
      <c r="I19" s="292">
        <f>Users_Survey!E15+Users_Survey!E16</f>
        <v>1</v>
      </c>
      <c r="J19" s="293" t="s">
        <v>36</v>
      </c>
      <c r="K19" s="262" t="s">
        <v>123</v>
      </c>
      <c r="L19" s="262"/>
      <c r="M19" s="281">
        <f>Users_Survey!E17</f>
        <v>1</v>
      </c>
      <c r="N19" s="276"/>
      <c r="O19" s="276"/>
      <c r="P19" s="80"/>
    </row>
    <row r="20" spans="2:16" ht="15" customHeight="1">
      <c r="B20" s="79"/>
      <c r="C20" s="283"/>
      <c r="D20" s="312"/>
      <c r="E20" s="283"/>
      <c r="F20" s="294"/>
      <c r="G20" s="295"/>
      <c r="H20" s="296"/>
      <c r="I20" s="297"/>
      <c r="J20" s="296"/>
      <c r="K20" s="262" t="s">
        <v>124</v>
      </c>
      <c r="L20" s="262"/>
      <c r="M20" s="281">
        <f>Users_Survey!E18</f>
        <v>1</v>
      </c>
      <c r="N20" s="276"/>
      <c r="O20" s="276"/>
      <c r="P20" s="80"/>
    </row>
    <row r="21" spans="2:16" ht="4" customHeight="1">
      <c r="B21" s="79"/>
      <c r="C21" s="276"/>
      <c r="D21" s="298"/>
      <c r="E21" s="276"/>
      <c r="F21" s="276"/>
      <c r="G21" s="276"/>
      <c r="H21" s="276"/>
      <c r="I21" s="276"/>
      <c r="J21" s="277"/>
      <c r="K21" s="276"/>
      <c r="L21" s="276"/>
      <c r="M21" s="276"/>
      <c r="N21" s="276"/>
      <c r="O21" s="276"/>
      <c r="P21" s="80"/>
    </row>
    <row r="22" spans="2:16" ht="16" customHeight="1">
      <c r="B22" s="79"/>
      <c r="C22" s="279">
        <v>9</v>
      </c>
      <c r="D22" s="310" t="s">
        <v>3</v>
      </c>
      <c r="E22" s="279">
        <f>G23+G22+I22+I23+I24+I25</f>
        <v>9</v>
      </c>
      <c r="F22" s="286" t="s">
        <v>37</v>
      </c>
      <c r="G22" s="281">
        <f>Users_Survey!E19</f>
        <v>1</v>
      </c>
      <c r="H22" s="299" t="s">
        <v>38</v>
      </c>
      <c r="I22" s="281">
        <f>Users_Survey!E20</f>
        <v>1</v>
      </c>
      <c r="J22" s="277"/>
      <c r="K22" s="276"/>
      <c r="L22" s="276"/>
      <c r="M22" s="276"/>
      <c r="N22" s="276"/>
      <c r="O22" s="276"/>
      <c r="P22" s="80"/>
    </row>
    <row r="23" spans="2:16" ht="16" customHeight="1">
      <c r="B23" s="79"/>
      <c r="C23" s="282"/>
      <c r="D23" s="311"/>
      <c r="E23" s="282"/>
      <c r="F23" s="289"/>
      <c r="G23" s="300">
        <f>I22+I23+I24+I25</f>
        <v>4</v>
      </c>
      <c r="H23" s="299" t="s">
        <v>39</v>
      </c>
      <c r="I23" s="281">
        <f>Users_Survey!E21</f>
        <v>1</v>
      </c>
      <c r="J23" s="277"/>
      <c r="K23" s="276"/>
      <c r="L23" s="276"/>
      <c r="M23" s="276"/>
      <c r="N23" s="276"/>
      <c r="O23" s="276"/>
      <c r="P23" s="80"/>
    </row>
    <row r="24" spans="2:16" ht="16" customHeight="1">
      <c r="B24" s="79"/>
      <c r="C24" s="282"/>
      <c r="D24" s="311"/>
      <c r="E24" s="282"/>
      <c r="F24" s="289"/>
      <c r="G24" s="301"/>
      <c r="H24" s="299" t="s">
        <v>40</v>
      </c>
      <c r="I24" s="281">
        <f>Users_Survey!E22</f>
        <v>1</v>
      </c>
      <c r="J24" s="277"/>
      <c r="K24" s="276"/>
      <c r="L24" s="276"/>
      <c r="M24" s="276"/>
      <c r="N24" s="276"/>
      <c r="O24" s="276"/>
      <c r="P24" s="80"/>
    </row>
    <row r="25" spans="2:16" ht="16" customHeight="1">
      <c r="B25" s="79"/>
      <c r="C25" s="283"/>
      <c r="D25" s="312"/>
      <c r="E25" s="283"/>
      <c r="F25" s="294"/>
      <c r="G25" s="302"/>
      <c r="H25" s="299" t="s">
        <v>41</v>
      </c>
      <c r="I25" s="281">
        <f>Users_Survey!E23</f>
        <v>1</v>
      </c>
      <c r="J25" s="277"/>
      <c r="K25" s="276"/>
      <c r="L25" s="276"/>
      <c r="M25" s="276"/>
      <c r="N25" s="276"/>
      <c r="O25" s="276"/>
      <c r="P25" s="80"/>
    </row>
    <row r="26" spans="2:16" ht="4" customHeight="1" thickBot="1">
      <c r="B26" s="79"/>
      <c r="C26" s="276"/>
      <c r="D26" s="276"/>
      <c r="E26" s="276"/>
      <c r="F26" s="276"/>
      <c r="G26" s="276"/>
      <c r="H26" s="276"/>
      <c r="I26" s="276"/>
      <c r="J26" s="277"/>
      <c r="K26" s="276"/>
      <c r="L26" s="276"/>
      <c r="M26" s="276"/>
      <c r="N26" s="276"/>
      <c r="O26" s="276"/>
      <c r="P26" s="80"/>
    </row>
    <row r="27" spans="2:16" ht="16" customHeight="1" thickBot="1">
      <c r="B27" s="79"/>
      <c r="C27" s="303">
        <v>8</v>
      </c>
      <c r="D27" s="304" t="s">
        <v>163</v>
      </c>
      <c r="E27" s="305">
        <f>G10+G17+M7+G22+I24+I25</f>
        <v>8</v>
      </c>
      <c r="F27" s="306"/>
      <c r="G27" s="276"/>
      <c r="H27" s="309" t="s">
        <v>233</v>
      </c>
      <c r="I27" s="309"/>
      <c r="J27" s="277"/>
      <c r="K27" s="276"/>
      <c r="L27" s="276"/>
      <c r="M27" s="276"/>
      <c r="N27" s="276"/>
      <c r="O27" s="276"/>
      <c r="P27" s="80"/>
    </row>
    <row r="28" spans="2:16">
      <c r="B28" s="81"/>
      <c r="C28" s="82"/>
      <c r="D28" s="82"/>
      <c r="E28" s="82"/>
      <c r="F28" s="82"/>
      <c r="G28" s="82"/>
      <c r="H28" s="82"/>
      <c r="I28" s="82"/>
      <c r="J28" s="83"/>
      <c r="K28" s="82"/>
      <c r="L28" s="82"/>
      <c r="M28" s="82"/>
      <c r="N28" s="82"/>
      <c r="O28" s="82"/>
      <c r="P28" s="84"/>
    </row>
  </sheetData>
  <mergeCells count="59">
    <mergeCell ref="M9:O9"/>
    <mergeCell ref="J12:L13"/>
    <mergeCell ref="H27:I27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D5:D7"/>
    <mergeCell ref="E5:F5"/>
    <mergeCell ref="G5:H5"/>
    <mergeCell ref="I5:J5"/>
    <mergeCell ref="K5:L5"/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:F24"/>
    </sheetView>
  </sheetViews>
  <sheetFormatPr baseColWidth="10" defaultRowHeight="15" x14ac:dyDescent="0"/>
  <cols>
    <col min="1" max="1" width="3.83203125" customWidth="1"/>
    <col min="2" max="2" width="3.1640625" style="1" bestFit="1" customWidth="1"/>
    <col min="3" max="3" width="72" customWidth="1"/>
    <col min="4" max="4" width="10.5" style="1" customWidth="1"/>
    <col min="5" max="5" width="8" style="1" customWidth="1"/>
    <col min="6" max="6" width="18.33203125" customWidth="1"/>
    <col min="7" max="7" width="3.83203125" customWidth="1"/>
    <col min="10" max="10" width="10.83203125" customWidth="1"/>
  </cols>
  <sheetData>
    <row r="1" spans="1:7">
      <c r="A1" s="142"/>
      <c r="B1" s="142"/>
      <c r="C1" s="142"/>
      <c r="D1" s="142"/>
      <c r="E1" s="142"/>
      <c r="F1" s="142"/>
      <c r="G1" s="142"/>
    </row>
    <row r="2" spans="1:7" ht="18" customHeight="1">
      <c r="A2" s="142"/>
      <c r="B2" s="234" t="s">
        <v>158</v>
      </c>
      <c r="C2" s="234"/>
      <c r="D2" s="234"/>
      <c r="E2" s="234"/>
      <c r="F2" s="234"/>
      <c r="G2" s="142"/>
    </row>
    <row r="3" spans="1:7" ht="38" customHeight="1">
      <c r="A3" s="142"/>
      <c r="B3" s="218" t="s">
        <v>130</v>
      </c>
      <c r="C3" s="218" t="s">
        <v>131</v>
      </c>
      <c r="D3" s="217" t="s">
        <v>197</v>
      </c>
      <c r="E3" s="217" t="s">
        <v>165</v>
      </c>
      <c r="F3" s="218" t="s">
        <v>164</v>
      </c>
      <c r="G3" s="142"/>
    </row>
    <row r="4" spans="1:7" s="17" customFormat="1" ht="18" customHeight="1">
      <c r="A4" s="142"/>
      <c r="B4" s="169">
        <v>1</v>
      </c>
      <c r="C4" s="235" t="s">
        <v>132</v>
      </c>
      <c r="D4" s="169" t="s">
        <v>166</v>
      </c>
      <c r="E4" s="218">
        <f t="shared" ref="E4:E6" si="0">IF(D4="YES",0.5,0)</f>
        <v>0.5</v>
      </c>
      <c r="F4" s="235" t="s">
        <v>27</v>
      </c>
      <c r="G4" s="142"/>
    </row>
    <row r="5" spans="1:7" s="17" customFormat="1" ht="18" customHeight="1">
      <c r="A5" s="142"/>
      <c r="B5" s="169">
        <f>B4+1</f>
        <v>2</v>
      </c>
      <c r="C5" s="235" t="s">
        <v>185</v>
      </c>
      <c r="D5" s="169" t="s">
        <v>166</v>
      </c>
      <c r="E5" s="218">
        <f t="shared" si="0"/>
        <v>0.5</v>
      </c>
      <c r="F5" s="235" t="s">
        <v>27</v>
      </c>
      <c r="G5" s="142"/>
    </row>
    <row r="6" spans="1:7" s="17" customFormat="1" ht="18" customHeight="1">
      <c r="A6" s="142"/>
      <c r="B6" s="169">
        <f t="shared" ref="B6:B23" si="1">B5+1</f>
        <v>3</v>
      </c>
      <c r="C6" s="236" t="s">
        <v>221</v>
      </c>
      <c r="D6" s="169" t="s">
        <v>166</v>
      </c>
      <c r="E6" s="218">
        <f t="shared" si="0"/>
        <v>0.5</v>
      </c>
      <c r="F6" s="235" t="s">
        <v>28</v>
      </c>
      <c r="G6" s="142"/>
    </row>
    <row r="7" spans="1:7" s="17" customFormat="1" ht="18" customHeight="1">
      <c r="A7" s="142"/>
      <c r="B7" s="169">
        <f t="shared" si="1"/>
        <v>4</v>
      </c>
      <c r="C7" s="235" t="s">
        <v>222</v>
      </c>
      <c r="D7" s="169" t="s">
        <v>166</v>
      </c>
      <c r="E7" s="218">
        <f>IF(D7="YES",0.5,0)</f>
        <v>0.5</v>
      </c>
      <c r="F7" s="235" t="s">
        <v>28</v>
      </c>
      <c r="G7" s="142"/>
    </row>
    <row r="8" spans="1:7" s="17" customFormat="1" ht="18" customHeight="1">
      <c r="A8" s="142"/>
      <c r="B8" s="169">
        <f t="shared" si="1"/>
        <v>5</v>
      </c>
      <c r="C8" s="235" t="s">
        <v>220</v>
      </c>
      <c r="D8" s="169" t="s">
        <v>143</v>
      </c>
      <c r="E8" s="218">
        <f>IF(D8="NO",1,0)</f>
        <v>1</v>
      </c>
      <c r="F8" s="235" t="s">
        <v>29</v>
      </c>
      <c r="G8" s="142"/>
    </row>
    <row r="9" spans="1:7" s="17" customFormat="1" ht="18" customHeight="1">
      <c r="A9" s="142"/>
      <c r="B9" s="169">
        <f t="shared" si="1"/>
        <v>6</v>
      </c>
      <c r="C9" s="235" t="s">
        <v>136</v>
      </c>
      <c r="D9" s="169" t="s">
        <v>166</v>
      </c>
      <c r="E9" s="218">
        <f>IF(D9="YES",1,0)</f>
        <v>1</v>
      </c>
      <c r="F9" s="235" t="s">
        <v>30</v>
      </c>
      <c r="G9" s="142"/>
    </row>
    <row r="10" spans="1:7" s="17" customFormat="1" ht="18" customHeight="1">
      <c r="A10" s="142"/>
      <c r="B10" s="169">
        <f t="shared" si="1"/>
        <v>7</v>
      </c>
      <c r="C10" s="235" t="s">
        <v>135</v>
      </c>
      <c r="D10" s="169" t="s">
        <v>166</v>
      </c>
      <c r="E10" s="218">
        <f>IF(D10="YES",1,0)</f>
        <v>1</v>
      </c>
      <c r="F10" s="235" t="s">
        <v>31</v>
      </c>
      <c r="G10" s="142"/>
    </row>
    <row r="11" spans="1:7" s="17" customFormat="1" ht="18" customHeight="1">
      <c r="A11" s="142"/>
      <c r="B11" s="169">
        <f t="shared" si="1"/>
        <v>8</v>
      </c>
      <c r="C11" s="235" t="s">
        <v>223</v>
      </c>
      <c r="D11" s="169" t="s">
        <v>166</v>
      </c>
      <c r="E11" s="218">
        <f>IF(D11="YES",1,0)</f>
        <v>1</v>
      </c>
      <c r="F11" s="235" t="s">
        <v>32</v>
      </c>
      <c r="G11" s="142"/>
    </row>
    <row r="12" spans="1:7" s="17" customFormat="1" ht="18" customHeight="1">
      <c r="A12" s="142"/>
      <c r="B12" s="169">
        <f t="shared" si="1"/>
        <v>9</v>
      </c>
      <c r="C12" s="235" t="s">
        <v>173</v>
      </c>
      <c r="D12" s="169" t="s">
        <v>143</v>
      </c>
      <c r="E12" s="218">
        <f>IF(D12="NO",1,0)</f>
        <v>1</v>
      </c>
      <c r="F12" s="235" t="s">
        <v>145</v>
      </c>
      <c r="G12" s="142"/>
    </row>
    <row r="13" spans="1:7" s="17" customFormat="1" ht="18" customHeight="1">
      <c r="A13" s="142"/>
      <c r="B13" s="169">
        <f t="shared" si="1"/>
        <v>10</v>
      </c>
      <c r="C13" s="215" t="s">
        <v>224</v>
      </c>
      <c r="D13" s="169" t="s">
        <v>166</v>
      </c>
      <c r="E13" s="218">
        <f>IF(D13="YES",0.5,0)</f>
        <v>0.5</v>
      </c>
      <c r="F13" s="235" t="s">
        <v>34</v>
      </c>
      <c r="G13" s="142"/>
    </row>
    <row r="14" spans="1:7" s="17" customFormat="1" ht="18" customHeight="1">
      <c r="A14" s="142"/>
      <c r="B14" s="169">
        <f t="shared" si="1"/>
        <v>11</v>
      </c>
      <c r="C14" s="235" t="s">
        <v>225</v>
      </c>
      <c r="D14" s="169" t="s">
        <v>166</v>
      </c>
      <c r="E14" s="218">
        <f>IF(D14="NO",0,0.5)</f>
        <v>0.5</v>
      </c>
      <c r="F14" s="235" t="s">
        <v>34</v>
      </c>
      <c r="G14" s="142"/>
    </row>
    <row r="15" spans="1:7" s="17" customFormat="1" ht="18" customHeight="1">
      <c r="A15" s="142"/>
      <c r="B15" s="169">
        <f t="shared" si="1"/>
        <v>12</v>
      </c>
      <c r="C15" s="237" t="s">
        <v>137</v>
      </c>
      <c r="D15" s="169" t="s">
        <v>166</v>
      </c>
      <c r="E15" s="218">
        <f>IF(D15="YES",0.5,0)</f>
        <v>0.5</v>
      </c>
      <c r="F15" s="235" t="s">
        <v>125</v>
      </c>
      <c r="G15" s="142"/>
    </row>
    <row r="16" spans="1:7" s="17" customFormat="1" ht="18" customHeight="1">
      <c r="A16" s="142"/>
      <c r="B16" s="169">
        <f t="shared" si="1"/>
        <v>13</v>
      </c>
      <c r="C16" s="235" t="s">
        <v>133</v>
      </c>
      <c r="D16" s="169" t="s">
        <v>166</v>
      </c>
      <c r="E16" s="218">
        <f>IF(D16="YES",0.5,0)</f>
        <v>0.5</v>
      </c>
      <c r="F16" s="235" t="s">
        <v>125</v>
      </c>
      <c r="G16" s="142"/>
    </row>
    <row r="17" spans="1:7" s="17" customFormat="1" ht="18" customHeight="1">
      <c r="A17" s="142"/>
      <c r="B17" s="169">
        <f t="shared" si="1"/>
        <v>14</v>
      </c>
      <c r="C17" s="235" t="s">
        <v>139</v>
      </c>
      <c r="D17" s="169" t="s">
        <v>166</v>
      </c>
      <c r="E17" s="218">
        <f>IF(D17="YES",1,0)</f>
        <v>1</v>
      </c>
      <c r="F17" s="235" t="s">
        <v>123</v>
      </c>
      <c r="G17" s="142"/>
    </row>
    <row r="18" spans="1:7" s="17" customFormat="1" ht="18" customHeight="1">
      <c r="A18" s="142"/>
      <c r="B18" s="169">
        <f t="shared" si="1"/>
        <v>15</v>
      </c>
      <c r="C18" s="235" t="s">
        <v>138</v>
      </c>
      <c r="D18" s="169" t="s">
        <v>166</v>
      </c>
      <c r="E18" s="218">
        <f>IF(D18="YES",1,0)</f>
        <v>1</v>
      </c>
      <c r="F18" s="235" t="s">
        <v>124</v>
      </c>
      <c r="G18" s="142"/>
    </row>
    <row r="19" spans="1:7" s="17" customFormat="1" ht="18" customHeight="1">
      <c r="A19" s="142"/>
      <c r="B19" s="169">
        <f t="shared" si="1"/>
        <v>16</v>
      </c>
      <c r="C19" s="235" t="s">
        <v>184</v>
      </c>
      <c r="D19" s="169" t="s">
        <v>143</v>
      </c>
      <c r="E19" s="218">
        <f>IF(D19="NO",1,0)</f>
        <v>1</v>
      </c>
      <c r="F19" s="235" t="s">
        <v>37</v>
      </c>
      <c r="G19" s="142"/>
    </row>
    <row r="20" spans="1:7" s="17" customFormat="1" ht="18" customHeight="1">
      <c r="A20" s="142"/>
      <c r="B20" s="169">
        <f t="shared" si="1"/>
        <v>17</v>
      </c>
      <c r="C20" s="235" t="s">
        <v>147</v>
      </c>
      <c r="D20" s="169" t="s">
        <v>166</v>
      </c>
      <c r="E20" s="218">
        <f>IF(D20="YES",1,0)</f>
        <v>1</v>
      </c>
      <c r="F20" s="235" t="s">
        <v>38</v>
      </c>
      <c r="G20" s="142"/>
    </row>
    <row r="21" spans="1:7" s="17" customFormat="1" ht="18" customHeight="1">
      <c r="A21" s="142"/>
      <c r="B21" s="169">
        <f t="shared" si="1"/>
        <v>18</v>
      </c>
      <c r="C21" s="235" t="s">
        <v>140</v>
      </c>
      <c r="D21" s="169" t="s">
        <v>166</v>
      </c>
      <c r="E21" s="218">
        <f>IF(D21="YES",1,0)</f>
        <v>1</v>
      </c>
      <c r="F21" s="235" t="s">
        <v>39</v>
      </c>
      <c r="G21" s="142"/>
    </row>
    <row r="22" spans="1:7" s="17" customFormat="1" ht="18" customHeight="1">
      <c r="A22" s="142"/>
      <c r="B22" s="169">
        <f t="shared" si="1"/>
        <v>19</v>
      </c>
      <c r="C22" s="235" t="s">
        <v>141</v>
      </c>
      <c r="D22" s="169" t="s">
        <v>143</v>
      </c>
      <c r="E22" s="218">
        <f>IF(D22="NO",1,0)</f>
        <v>1</v>
      </c>
      <c r="F22" s="235" t="s">
        <v>40</v>
      </c>
      <c r="G22" s="142"/>
    </row>
    <row r="23" spans="1:7" ht="18" customHeight="1">
      <c r="A23" s="142"/>
      <c r="B23" s="169">
        <f t="shared" si="1"/>
        <v>20</v>
      </c>
      <c r="C23" s="235" t="s">
        <v>226</v>
      </c>
      <c r="D23" s="169" t="s">
        <v>143</v>
      </c>
      <c r="E23" s="218">
        <f>IF(D23="NO",1,0)</f>
        <v>1</v>
      </c>
      <c r="F23" s="235" t="s">
        <v>41</v>
      </c>
      <c r="G23" s="142"/>
    </row>
    <row r="24" spans="1:7">
      <c r="A24" s="142"/>
      <c r="B24" s="142"/>
      <c r="C24" s="142"/>
      <c r="D24" s="142"/>
      <c r="E24" s="142"/>
      <c r="F24" s="142"/>
      <c r="G24" s="142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14 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142"/>
      <c r="B1" s="142"/>
      <c r="C1" s="142"/>
      <c r="D1" s="142"/>
      <c r="E1" s="142"/>
      <c r="F1" s="142"/>
      <c r="G1" s="142"/>
    </row>
    <row r="2" spans="1:7" ht="18" customHeight="1">
      <c r="A2" s="142"/>
      <c r="B2" s="116" t="s">
        <v>158</v>
      </c>
      <c r="C2" s="116"/>
      <c r="D2" s="116"/>
      <c r="E2" s="116"/>
      <c r="F2" s="116"/>
      <c r="G2" s="142"/>
    </row>
    <row r="3" spans="1:7" ht="38" customHeight="1">
      <c r="A3" s="142"/>
      <c r="B3" s="57" t="s">
        <v>130</v>
      </c>
      <c r="C3" s="57" t="s">
        <v>131</v>
      </c>
      <c r="D3" s="74" t="s">
        <v>197</v>
      </c>
      <c r="E3" s="74" t="s">
        <v>165</v>
      </c>
      <c r="F3" s="57" t="s">
        <v>164</v>
      </c>
      <c r="G3" s="142"/>
    </row>
    <row r="4" spans="1:7" s="17" customFormat="1" ht="18" customHeight="1">
      <c r="A4" s="142"/>
      <c r="B4" s="40">
        <v>1</v>
      </c>
      <c r="C4" s="6" t="s">
        <v>132</v>
      </c>
      <c r="D4" s="40" t="s">
        <v>166</v>
      </c>
      <c r="E4" s="57">
        <f t="shared" ref="E4:E6" si="0">IF(D4="YES",0.5,0)</f>
        <v>0.5</v>
      </c>
      <c r="F4" s="6" t="s">
        <v>27</v>
      </c>
      <c r="G4" s="142"/>
    </row>
    <row r="5" spans="1:7" s="17" customFormat="1" ht="18" customHeight="1">
      <c r="A5" s="142"/>
      <c r="B5" s="40">
        <f>B4+1</f>
        <v>2</v>
      </c>
      <c r="C5" s="6" t="s">
        <v>185</v>
      </c>
      <c r="D5" s="40" t="s">
        <v>166</v>
      </c>
      <c r="E5" s="57">
        <f t="shared" si="0"/>
        <v>0.5</v>
      </c>
      <c r="F5" s="6" t="s">
        <v>27</v>
      </c>
      <c r="G5" s="142"/>
    </row>
    <row r="6" spans="1:7" s="17" customFormat="1" ht="18" customHeight="1">
      <c r="A6" s="142"/>
      <c r="B6" s="40">
        <f t="shared" ref="B6:B22" si="1">B5+1</f>
        <v>3</v>
      </c>
      <c r="C6" s="6" t="s">
        <v>144</v>
      </c>
      <c r="D6" s="40" t="s">
        <v>166</v>
      </c>
      <c r="E6" s="57">
        <f t="shared" si="0"/>
        <v>0.5</v>
      </c>
      <c r="F6" s="6" t="s">
        <v>28</v>
      </c>
      <c r="G6" s="142"/>
    </row>
    <row r="7" spans="1:7" s="17" customFormat="1" ht="18" customHeight="1">
      <c r="A7" s="142"/>
      <c r="B7" s="40">
        <f t="shared" si="1"/>
        <v>4</v>
      </c>
      <c r="C7" s="95" t="s">
        <v>134</v>
      </c>
      <c r="D7" s="40" t="s">
        <v>166</v>
      </c>
      <c r="E7" s="57">
        <f>IF(D7="YES",0.5,0)</f>
        <v>0.5</v>
      </c>
      <c r="F7" s="6" t="s">
        <v>28</v>
      </c>
      <c r="G7" s="142"/>
    </row>
    <row r="8" spans="1:7" s="17" customFormat="1" ht="18" customHeight="1">
      <c r="A8" s="142"/>
      <c r="B8" s="40">
        <f t="shared" si="1"/>
        <v>5</v>
      </c>
      <c r="C8" s="6" t="s">
        <v>186</v>
      </c>
      <c r="D8" s="40" t="s">
        <v>143</v>
      </c>
      <c r="E8" s="57">
        <f>IF(D8="NO",1,0)</f>
        <v>1</v>
      </c>
      <c r="F8" s="6" t="s">
        <v>29</v>
      </c>
      <c r="G8" s="142"/>
    </row>
    <row r="9" spans="1:7" s="17" customFormat="1" ht="18" customHeight="1">
      <c r="A9" s="142"/>
      <c r="B9" s="40">
        <f t="shared" si="1"/>
        <v>6</v>
      </c>
      <c r="C9" s="6" t="s">
        <v>136</v>
      </c>
      <c r="D9" s="40" t="s">
        <v>166</v>
      </c>
      <c r="E9" s="57">
        <f>IF(D9="YES",1,0)</f>
        <v>1</v>
      </c>
      <c r="F9" s="6" t="s">
        <v>30</v>
      </c>
      <c r="G9" s="142"/>
    </row>
    <row r="10" spans="1:7" s="17" customFormat="1" ht="18" customHeight="1">
      <c r="A10" s="142"/>
      <c r="B10" s="40">
        <f t="shared" si="1"/>
        <v>7</v>
      </c>
      <c r="C10" s="6" t="s">
        <v>135</v>
      </c>
      <c r="D10" s="40" t="s">
        <v>166</v>
      </c>
      <c r="E10" s="57">
        <f>IF(D10="YES",1,0)</f>
        <v>1</v>
      </c>
      <c r="F10" s="6" t="s">
        <v>31</v>
      </c>
      <c r="G10" s="142"/>
    </row>
    <row r="11" spans="1:7" s="17" customFormat="1" ht="18" customHeight="1">
      <c r="A11" s="142"/>
      <c r="B11" s="40">
        <f t="shared" si="1"/>
        <v>8</v>
      </c>
      <c r="C11" s="6" t="s">
        <v>146</v>
      </c>
      <c r="D11" s="40" t="s">
        <v>166</v>
      </c>
      <c r="E11" s="57">
        <f>IF(D11="YES",1,0)</f>
        <v>1</v>
      </c>
      <c r="F11" s="6" t="s">
        <v>32</v>
      </c>
      <c r="G11" s="142"/>
    </row>
    <row r="12" spans="1:7" s="17" customFormat="1" ht="18" customHeight="1">
      <c r="A12" s="142"/>
      <c r="B12" s="40">
        <f t="shared" si="1"/>
        <v>9</v>
      </c>
      <c r="C12" s="6" t="s">
        <v>173</v>
      </c>
      <c r="D12" s="40" t="s">
        <v>143</v>
      </c>
      <c r="E12" s="57">
        <f>IF(D12="NO",1,0)</f>
        <v>1</v>
      </c>
      <c r="F12" s="6" t="s">
        <v>145</v>
      </c>
      <c r="G12" s="142"/>
    </row>
    <row r="13" spans="1:7" s="17" customFormat="1" ht="18" customHeight="1">
      <c r="A13" s="142"/>
      <c r="B13" s="40">
        <f t="shared" si="1"/>
        <v>10</v>
      </c>
      <c r="C13" s="6" t="s">
        <v>172</v>
      </c>
      <c r="D13" s="40" t="s">
        <v>166</v>
      </c>
      <c r="E13" s="57">
        <f>IF(D13="YES",1,0)</f>
        <v>1</v>
      </c>
      <c r="F13" s="6" t="s">
        <v>34</v>
      </c>
      <c r="G13" s="142"/>
    </row>
    <row r="14" spans="1:7" s="17" customFormat="1" ht="18" customHeight="1">
      <c r="A14" s="142"/>
      <c r="B14" s="40">
        <f t="shared" si="1"/>
        <v>11</v>
      </c>
      <c r="C14" s="96" t="s">
        <v>137</v>
      </c>
      <c r="D14" s="40" t="s">
        <v>166</v>
      </c>
      <c r="E14" s="57">
        <f>IF(D14="YES",0.5,0)</f>
        <v>0.5</v>
      </c>
      <c r="F14" s="6" t="s">
        <v>125</v>
      </c>
      <c r="G14" s="142"/>
    </row>
    <row r="15" spans="1:7" s="17" customFormat="1" ht="18" customHeight="1">
      <c r="A15" s="142"/>
      <c r="B15" s="40">
        <f t="shared" si="1"/>
        <v>12</v>
      </c>
      <c r="C15" s="6" t="s">
        <v>133</v>
      </c>
      <c r="D15" s="40" t="s">
        <v>166</v>
      </c>
      <c r="E15" s="57">
        <f>IF(D15="YES",0.5,0)</f>
        <v>0.5</v>
      </c>
      <c r="F15" s="6" t="s">
        <v>125</v>
      </c>
      <c r="G15" s="142"/>
    </row>
    <row r="16" spans="1:7" s="17" customFormat="1" ht="18" customHeight="1">
      <c r="A16" s="142"/>
      <c r="B16" s="40">
        <f t="shared" si="1"/>
        <v>13</v>
      </c>
      <c r="C16" s="6" t="s">
        <v>139</v>
      </c>
      <c r="D16" s="40" t="s">
        <v>166</v>
      </c>
      <c r="E16" s="57">
        <f>IF(D16="YES",1,0)</f>
        <v>1</v>
      </c>
      <c r="F16" s="6" t="s">
        <v>123</v>
      </c>
      <c r="G16" s="142"/>
    </row>
    <row r="17" spans="1:7" s="17" customFormat="1" ht="18" customHeight="1">
      <c r="A17" s="142"/>
      <c r="B17" s="40">
        <f t="shared" si="1"/>
        <v>14</v>
      </c>
      <c r="C17" s="6" t="s">
        <v>138</v>
      </c>
      <c r="D17" s="40" t="s">
        <v>166</v>
      </c>
      <c r="E17" s="57">
        <f>IF(D17="YES",1,0)</f>
        <v>1</v>
      </c>
      <c r="F17" s="6" t="s">
        <v>124</v>
      </c>
      <c r="G17" s="142"/>
    </row>
    <row r="18" spans="1:7" s="17" customFormat="1" ht="18" customHeight="1">
      <c r="A18" s="142"/>
      <c r="B18" s="40">
        <f t="shared" si="1"/>
        <v>15</v>
      </c>
      <c r="C18" s="6" t="s">
        <v>184</v>
      </c>
      <c r="D18" s="40" t="s">
        <v>166</v>
      </c>
      <c r="E18" s="57">
        <f>IF(D18="YES",1,0)</f>
        <v>1</v>
      </c>
      <c r="F18" s="6" t="s">
        <v>37</v>
      </c>
      <c r="G18" s="142"/>
    </row>
    <row r="19" spans="1:7" s="17" customFormat="1" ht="18" customHeight="1">
      <c r="A19" s="142"/>
      <c r="B19" s="40">
        <f t="shared" si="1"/>
        <v>16</v>
      </c>
      <c r="C19" s="6" t="s">
        <v>147</v>
      </c>
      <c r="D19" s="40" t="s">
        <v>166</v>
      </c>
      <c r="E19" s="57">
        <f>IF(D19="YES",1,0)</f>
        <v>1</v>
      </c>
      <c r="F19" s="6" t="s">
        <v>38</v>
      </c>
      <c r="G19" s="142"/>
    </row>
    <row r="20" spans="1:7" s="17" customFormat="1" ht="18" customHeight="1">
      <c r="A20" s="142"/>
      <c r="B20" s="40">
        <f t="shared" si="1"/>
        <v>17</v>
      </c>
      <c r="C20" s="6" t="s">
        <v>140</v>
      </c>
      <c r="D20" s="40" t="s">
        <v>166</v>
      </c>
      <c r="E20" s="57">
        <f>IF(D20="YES",1,0)</f>
        <v>1</v>
      </c>
      <c r="F20" s="6" t="s">
        <v>39</v>
      </c>
      <c r="G20" s="142"/>
    </row>
    <row r="21" spans="1:7" s="17" customFormat="1" ht="18" customHeight="1">
      <c r="A21" s="142"/>
      <c r="B21" s="40">
        <f t="shared" si="1"/>
        <v>18</v>
      </c>
      <c r="C21" s="6" t="s">
        <v>141</v>
      </c>
      <c r="D21" s="40" t="s">
        <v>143</v>
      </c>
      <c r="E21" s="57">
        <f>IF(D21="NO",1,0)</f>
        <v>1</v>
      </c>
      <c r="F21" s="6" t="s">
        <v>40</v>
      </c>
      <c r="G21" s="142"/>
    </row>
    <row r="22" spans="1:7" s="17" customFormat="1" ht="18" customHeight="1">
      <c r="A22" s="142"/>
      <c r="B22" s="40">
        <f t="shared" si="1"/>
        <v>19</v>
      </c>
      <c r="C22" s="6" t="s">
        <v>142</v>
      </c>
      <c r="D22" s="40" t="s">
        <v>143</v>
      </c>
      <c r="E22" s="57">
        <f>IF(D22="NO",1,0)</f>
        <v>1</v>
      </c>
      <c r="F22" s="6" t="s">
        <v>41</v>
      </c>
      <c r="G22" s="142"/>
    </row>
    <row r="23" spans="1:7" ht="5" customHeight="1">
      <c r="A23" s="142"/>
      <c r="G23" s="142"/>
    </row>
    <row r="24" spans="1:7">
      <c r="A24" s="142"/>
      <c r="B24" s="142"/>
      <c r="C24" s="142"/>
      <c r="D24" s="142"/>
      <c r="E24" s="142"/>
      <c r="F24" s="142"/>
      <c r="G24" s="142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R4" sqref="R4"/>
    </sheetView>
  </sheetViews>
  <sheetFormatPr baseColWidth="10" defaultRowHeight="15" x14ac:dyDescent="0"/>
  <cols>
    <col min="1" max="1" width="1" customWidth="1"/>
    <col min="2" max="2" width="2.33203125" customWidth="1"/>
    <col min="3" max="3" width="6" customWidth="1"/>
    <col min="4" max="4" width="8.5" customWidth="1"/>
    <col min="5" max="5" width="4.83203125" customWidth="1"/>
    <col min="6" max="6" width="11.1640625" customWidth="1"/>
    <col min="7" max="7" width="4" customWidth="1"/>
    <col min="8" max="8" width="9.83203125" customWidth="1"/>
    <col min="9" max="9" width="3.1640625" customWidth="1"/>
    <col min="10" max="10" width="9.6640625" style="54" customWidth="1"/>
    <col min="11" max="11" width="3" customWidth="1"/>
    <col min="12" max="12" width="6.6640625" customWidth="1"/>
    <col min="13" max="13" width="3.83203125" customWidth="1"/>
    <col min="14" max="14" width="5.5" customWidth="1"/>
    <col min="15" max="15" width="7.1640625" bestFit="1" customWidth="1"/>
    <col min="16" max="16" width="3" customWidth="1"/>
  </cols>
  <sheetData>
    <row r="1" spans="2:18" ht="5" customHeight="1" thickBot="1"/>
    <row r="2" spans="2:18" ht="15" customHeight="1" thickBot="1">
      <c r="B2" s="85"/>
      <c r="C2" s="86"/>
      <c r="D2" s="86"/>
      <c r="E2" s="86"/>
      <c r="F2" s="86"/>
      <c r="G2" s="86"/>
      <c r="H2" s="86"/>
      <c r="I2" s="86"/>
      <c r="J2" s="87"/>
      <c r="K2" s="86"/>
      <c r="L2" s="86"/>
      <c r="M2" s="86"/>
      <c r="N2" s="86"/>
      <c r="O2" s="86"/>
      <c r="P2" s="88"/>
    </row>
    <row r="3" spans="2:18" ht="22" customHeight="1">
      <c r="B3" s="89"/>
      <c r="C3" s="250" t="s">
        <v>162</v>
      </c>
      <c r="D3" s="244" t="s">
        <v>195</v>
      </c>
      <c r="E3" s="245"/>
      <c r="F3" s="246"/>
      <c r="G3" s="247">
        <f>E10/4</f>
        <v>5</v>
      </c>
      <c r="H3" s="247"/>
      <c r="I3" s="247">
        <f>E14/2</f>
        <v>3</v>
      </c>
      <c r="J3" s="247"/>
      <c r="K3" s="247">
        <f>E17/4</f>
        <v>2</v>
      </c>
      <c r="L3" s="247"/>
      <c r="M3" s="313">
        <f>E22/3</f>
        <v>3</v>
      </c>
      <c r="N3" s="314"/>
      <c r="O3" s="315" t="s">
        <v>167</v>
      </c>
      <c r="P3" s="90"/>
    </row>
    <row r="4" spans="2:18" ht="22" customHeight="1">
      <c r="B4" s="89"/>
      <c r="C4" s="257"/>
      <c r="D4" s="252" t="s">
        <v>161</v>
      </c>
      <c r="E4" s="253" t="s">
        <v>193</v>
      </c>
      <c r="F4" s="246"/>
      <c r="G4" s="254" t="s">
        <v>0</v>
      </c>
      <c r="H4" s="254"/>
      <c r="I4" s="254" t="s">
        <v>1</v>
      </c>
      <c r="J4" s="254"/>
      <c r="K4" s="254" t="s">
        <v>2</v>
      </c>
      <c r="L4" s="254"/>
      <c r="M4" s="255" t="s">
        <v>3</v>
      </c>
      <c r="N4" s="256"/>
      <c r="O4" s="316"/>
      <c r="P4" s="90"/>
      <c r="R4" t="s">
        <v>189</v>
      </c>
    </row>
    <row r="5" spans="2:18" ht="20" customHeight="1">
      <c r="B5" s="89"/>
      <c r="C5" s="317">
        <f>(G5+K5+M5+G6+I6+K6+M7)/O5</f>
        <v>1</v>
      </c>
      <c r="D5" s="318" t="s">
        <v>174</v>
      </c>
      <c r="E5" s="319" t="s">
        <v>7</v>
      </c>
      <c r="F5" s="320"/>
      <c r="G5" s="321">
        <f>G3</f>
        <v>5</v>
      </c>
      <c r="H5" s="321"/>
      <c r="I5" s="322">
        <v>0</v>
      </c>
      <c r="J5" s="322"/>
      <c r="K5" s="321">
        <f>K3</f>
        <v>2</v>
      </c>
      <c r="L5" s="321"/>
      <c r="M5" s="323">
        <f>M3</f>
        <v>3</v>
      </c>
      <c r="N5" s="324"/>
      <c r="O5" s="325">
        <f>(G5+K5+M5+G6+I6+K6+M7)</f>
        <v>23</v>
      </c>
      <c r="P5" s="90"/>
    </row>
    <row r="6" spans="2:18" ht="20" customHeight="1">
      <c r="B6" s="89"/>
      <c r="C6" s="317"/>
      <c r="D6" s="326"/>
      <c r="E6" s="319" t="s">
        <v>8</v>
      </c>
      <c r="F6" s="320"/>
      <c r="G6" s="327">
        <f>G3</f>
        <v>5</v>
      </c>
      <c r="H6" s="327" t="str">
        <f>$D$9</f>
        <v>Dimension</v>
      </c>
      <c r="I6" s="321">
        <f>I3</f>
        <v>3</v>
      </c>
      <c r="J6" s="321"/>
      <c r="K6" s="321">
        <f>K3</f>
        <v>2</v>
      </c>
      <c r="L6" s="321"/>
      <c r="M6" s="328">
        <v>0</v>
      </c>
      <c r="N6" s="329"/>
      <c r="O6" s="325"/>
      <c r="P6" s="90"/>
      <c r="R6" t="s">
        <v>190</v>
      </c>
    </row>
    <row r="7" spans="2:18" ht="20" customHeight="1" thickBot="1">
      <c r="B7" s="89"/>
      <c r="C7" s="330"/>
      <c r="D7" s="331"/>
      <c r="E7" s="319" t="s">
        <v>86</v>
      </c>
      <c r="F7" s="320"/>
      <c r="G7" s="322">
        <v>0</v>
      </c>
      <c r="H7" s="322">
        <v>0</v>
      </c>
      <c r="I7" s="322">
        <v>0</v>
      </c>
      <c r="J7" s="322"/>
      <c r="K7" s="322">
        <v>0</v>
      </c>
      <c r="L7" s="322"/>
      <c r="M7" s="323">
        <f>M3</f>
        <v>3</v>
      </c>
      <c r="N7" s="324"/>
      <c r="O7" s="332"/>
      <c r="P7" s="90"/>
      <c r="R7">
        <v>6</v>
      </c>
    </row>
    <row r="8" spans="2:18" ht="9" customHeight="1">
      <c r="B8" s="89"/>
      <c r="C8" s="276"/>
      <c r="D8" s="276"/>
      <c r="E8" s="276"/>
      <c r="F8" s="276"/>
      <c r="G8" s="276"/>
      <c r="H8" s="276"/>
      <c r="I8" s="276"/>
      <c r="J8" s="277"/>
      <c r="K8" s="276"/>
      <c r="L8" s="276"/>
      <c r="M8" s="276"/>
      <c r="N8" s="276"/>
      <c r="O8" s="276"/>
      <c r="P8" s="90"/>
      <c r="R8">
        <v>7</v>
      </c>
    </row>
    <row r="9" spans="2:18" ht="20" customHeight="1">
      <c r="B9" s="89"/>
      <c r="C9" s="278" t="s">
        <v>168</v>
      </c>
      <c r="D9" s="278" t="s">
        <v>169</v>
      </c>
      <c r="E9" s="278" t="s">
        <v>170</v>
      </c>
      <c r="F9" s="278" t="s">
        <v>171</v>
      </c>
      <c r="G9" s="278" t="s">
        <v>170</v>
      </c>
      <c r="H9" s="276"/>
      <c r="I9" s="276"/>
      <c r="J9" s="277"/>
      <c r="K9" s="276"/>
      <c r="L9" s="276"/>
      <c r="M9" s="276"/>
      <c r="N9" s="352" t="s">
        <v>231</v>
      </c>
      <c r="O9" s="352"/>
      <c r="P9" s="90"/>
      <c r="R9">
        <v>8</v>
      </c>
    </row>
    <row r="10" spans="2:18" ht="20" customHeight="1">
      <c r="B10" s="89"/>
      <c r="C10" s="333">
        <v>20</v>
      </c>
      <c r="D10" s="310" t="s">
        <v>0</v>
      </c>
      <c r="E10" s="334">
        <f>G10+G11+G12+I11+I12</f>
        <v>20</v>
      </c>
      <c r="F10" s="335" t="s">
        <v>27</v>
      </c>
      <c r="G10" s="335">
        <f>Providers_Survey!E4</f>
        <v>1</v>
      </c>
      <c r="H10" s="276"/>
      <c r="I10" s="276"/>
      <c r="J10" s="277"/>
      <c r="K10" s="276"/>
      <c r="L10" s="276"/>
      <c r="M10" s="276"/>
      <c r="N10" s="276"/>
      <c r="O10" s="276"/>
      <c r="P10" s="90"/>
    </row>
    <row r="11" spans="2:18" ht="36" customHeight="1">
      <c r="B11" s="89"/>
      <c r="C11" s="333"/>
      <c r="D11" s="311"/>
      <c r="E11" s="336"/>
      <c r="F11" s="321" t="s">
        <v>28</v>
      </c>
      <c r="G11" s="335">
        <f>Providers_Survey!E5+Providers_Survey!E6+Providers_Survey!E7+Providers_Survey!E8</f>
        <v>1</v>
      </c>
      <c r="H11" s="321" t="s">
        <v>29</v>
      </c>
      <c r="I11" s="335">
        <f>Providers_Survey!E9</f>
        <v>1</v>
      </c>
      <c r="J11" s="277"/>
      <c r="K11" s="276"/>
      <c r="L11" s="276"/>
      <c r="M11" s="276"/>
      <c r="N11" s="276"/>
      <c r="O11" s="276"/>
      <c r="P11" s="90"/>
    </row>
    <row r="12" spans="2:18" ht="25" customHeight="1">
      <c r="B12" s="89"/>
      <c r="C12" s="333"/>
      <c r="D12" s="312"/>
      <c r="E12" s="337"/>
      <c r="F12" s="321"/>
      <c r="G12" s="338">
        <f>I11+I12</f>
        <v>9</v>
      </c>
      <c r="H12" s="321"/>
      <c r="I12" s="338">
        <f>G14+G15+G17+G18+G19</f>
        <v>8</v>
      </c>
      <c r="J12" s="353" t="s">
        <v>232</v>
      </c>
      <c r="K12" s="353"/>
      <c r="L12" s="353"/>
      <c r="M12" s="276"/>
      <c r="N12" s="276"/>
      <c r="O12" s="276"/>
      <c r="P12" s="90"/>
    </row>
    <row r="13" spans="2:18" ht="9" customHeight="1">
      <c r="B13" s="89"/>
      <c r="C13" s="276"/>
      <c r="D13" s="276"/>
      <c r="E13" s="276"/>
      <c r="F13" s="276"/>
      <c r="G13" s="276"/>
      <c r="H13" s="276"/>
      <c r="I13" s="276"/>
      <c r="J13" s="353"/>
      <c r="K13" s="353"/>
      <c r="L13" s="353"/>
      <c r="M13" s="276"/>
      <c r="N13" s="276"/>
      <c r="O13" s="276"/>
      <c r="P13" s="90"/>
    </row>
    <row r="14" spans="2:18" ht="20" customHeight="1">
      <c r="B14" s="89"/>
      <c r="C14" s="333">
        <v>6</v>
      </c>
      <c r="D14" s="310" t="s">
        <v>1</v>
      </c>
      <c r="E14" s="334">
        <f>G14+G15+I14+I15+K15</f>
        <v>6</v>
      </c>
      <c r="F14" s="321" t="s">
        <v>30</v>
      </c>
      <c r="G14" s="335">
        <f>Providers_Survey!E10</f>
        <v>1</v>
      </c>
      <c r="H14" s="321" t="s">
        <v>31</v>
      </c>
      <c r="I14" s="335">
        <f>Providers_Survey!E11</f>
        <v>1</v>
      </c>
      <c r="J14" s="276"/>
      <c r="K14" s="276"/>
      <c r="L14" s="276"/>
      <c r="M14" s="276"/>
      <c r="N14" s="276"/>
      <c r="O14" s="276"/>
      <c r="P14" s="90"/>
    </row>
    <row r="15" spans="2:18" ht="34" customHeight="1">
      <c r="B15" s="89"/>
      <c r="C15" s="333"/>
      <c r="D15" s="312"/>
      <c r="E15" s="337"/>
      <c r="F15" s="321"/>
      <c r="G15" s="338">
        <f>I14+I15</f>
        <v>2</v>
      </c>
      <c r="H15" s="321"/>
      <c r="I15" s="338">
        <f>K15</f>
        <v>1</v>
      </c>
      <c r="J15" s="339" t="s">
        <v>32</v>
      </c>
      <c r="K15" s="335">
        <f>Providers_Survey!E12</f>
        <v>1</v>
      </c>
      <c r="L15" s="276"/>
      <c r="M15" s="276"/>
      <c r="N15" s="276"/>
      <c r="O15" s="276"/>
      <c r="P15" s="90"/>
    </row>
    <row r="16" spans="2:18" ht="9" customHeight="1">
      <c r="B16" s="89"/>
      <c r="C16" s="276"/>
      <c r="D16" s="276"/>
      <c r="E16" s="276"/>
      <c r="F16" s="276"/>
      <c r="G16" s="276"/>
      <c r="H16" s="276"/>
      <c r="I16" s="276"/>
      <c r="J16" s="277"/>
      <c r="K16" s="276"/>
      <c r="L16" s="276"/>
      <c r="M16" s="276"/>
      <c r="N16" s="276"/>
      <c r="O16" s="276"/>
      <c r="P16" s="90"/>
    </row>
    <row r="17" spans="2:16" ht="20" customHeight="1">
      <c r="B17" s="89"/>
      <c r="C17" s="333">
        <v>8</v>
      </c>
      <c r="D17" s="310" t="s">
        <v>2</v>
      </c>
      <c r="E17" s="334">
        <f>G17+G18+G19+I19+M19+M20</f>
        <v>8</v>
      </c>
      <c r="F17" s="340" t="s">
        <v>33</v>
      </c>
      <c r="G17" s="335">
        <f>Providers_Survey!E13+Providers_Survey!E14+Providers_Survey!E15+Providers_Survey!E16+Providers_Survey!E17</f>
        <v>1</v>
      </c>
      <c r="H17" s="276"/>
      <c r="I17" s="276"/>
      <c r="J17" s="277"/>
      <c r="K17" s="276"/>
      <c r="L17" s="276"/>
      <c r="M17" s="276"/>
      <c r="N17" s="276"/>
      <c r="O17" s="276"/>
      <c r="P17" s="90"/>
    </row>
    <row r="18" spans="2:16" ht="20" customHeight="1">
      <c r="B18" s="89"/>
      <c r="C18" s="333"/>
      <c r="D18" s="311"/>
      <c r="E18" s="336"/>
      <c r="F18" s="341" t="s">
        <v>34</v>
      </c>
      <c r="G18" s="335">
        <f>Providers_Survey!E18+Providers_Survey!E19</f>
        <v>1</v>
      </c>
      <c r="H18" s="287"/>
      <c r="I18" s="288"/>
      <c r="J18" s="277"/>
      <c r="K18" s="276"/>
      <c r="L18" s="276"/>
      <c r="M18" s="276"/>
      <c r="N18" s="276"/>
      <c r="O18" s="276"/>
      <c r="P18" s="90"/>
    </row>
    <row r="19" spans="2:16" ht="20" customHeight="1">
      <c r="B19" s="89"/>
      <c r="C19" s="333"/>
      <c r="D19" s="311"/>
      <c r="E19" s="336"/>
      <c r="F19" s="342"/>
      <c r="G19" s="290">
        <f>I19+M19+M20</f>
        <v>3</v>
      </c>
      <c r="H19" s="343" t="s">
        <v>125</v>
      </c>
      <c r="I19" s="341">
        <f>Providers_Survey!E20+Providers_Survey!E21</f>
        <v>1</v>
      </c>
      <c r="J19" s="344" t="s">
        <v>36</v>
      </c>
      <c r="K19" s="321" t="s">
        <v>123</v>
      </c>
      <c r="L19" s="321"/>
      <c r="M19" s="335">
        <f>Providers_Survey!E22</f>
        <v>1</v>
      </c>
      <c r="N19" s="276"/>
      <c r="O19" s="276"/>
      <c r="P19" s="90"/>
    </row>
    <row r="20" spans="2:16" ht="20" customHeight="1">
      <c r="B20" s="89"/>
      <c r="C20" s="333"/>
      <c r="D20" s="312"/>
      <c r="E20" s="337"/>
      <c r="F20" s="345"/>
      <c r="G20" s="295"/>
      <c r="H20" s="346"/>
      <c r="I20" s="345"/>
      <c r="J20" s="346"/>
      <c r="K20" s="321" t="s">
        <v>124</v>
      </c>
      <c r="L20" s="321"/>
      <c r="M20" s="335">
        <f>Providers_Survey!E23</f>
        <v>1</v>
      </c>
      <c r="N20" s="276"/>
      <c r="O20" s="276"/>
      <c r="P20" s="90"/>
    </row>
    <row r="21" spans="2:16" ht="9" customHeight="1">
      <c r="B21" s="89"/>
      <c r="C21" s="276"/>
      <c r="D21" s="298"/>
      <c r="E21" s="276"/>
      <c r="F21" s="276"/>
      <c r="G21" s="276"/>
      <c r="H21" s="276"/>
      <c r="I21" s="276"/>
      <c r="J21" s="277"/>
      <c r="K21" s="276"/>
      <c r="L21" s="276"/>
      <c r="M21" s="307"/>
      <c r="N21" s="276"/>
      <c r="O21" s="276"/>
      <c r="P21" s="90"/>
    </row>
    <row r="22" spans="2:16" ht="20" customHeight="1">
      <c r="B22" s="89"/>
      <c r="C22" s="333">
        <v>9</v>
      </c>
      <c r="D22" s="310" t="s">
        <v>3</v>
      </c>
      <c r="E22" s="334">
        <f>G23+G22+I22+I23+I24+I25</f>
        <v>9</v>
      </c>
      <c r="F22" s="341" t="s">
        <v>37</v>
      </c>
      <c r="G22" s="335">
        <f>Providers_Survey!E24</f>
        <v>1</v>
      </c>
      <c r="H22" s="347" t="s">
        <v>38</v>
      </c>
      <c r="I22" s="335">
        <f>Providers_Survey!E25</f>
        <v>1</v>
      </c>
      <c r="J22" s="277"/>
      <c r="K22" s="276"/>
      <c r="L22" s="276"/>
      <c r="M22" s="276"/>
      <c r="N22" s="276"/>
      <c r="O22" s="276"/>
      <c r="P22" s="90"/>
    </row>
    <row r="23" spans="2:16" ht="20" customHeight="1">
      <c r="B23" s="89"/>
      <c r="C23" s="333"/>
      <c r="D23" s="311"/>
      <c r="E23" s="336"/>
      <c r="F23" s="342"/>
      <c r="G23" s="290">
        <f>I22+I23+I24+I25</f>
        <v>4</v>
      </c>
      <c r="H23" s="347" t="s">
        <v>39</v>
      </c>
      <c r="I23" s="335">
        <f>Providers_Survey!E26</f>
        <v>1</v>
      </c>
      <c r="J23" s="277"/>
      <c r="K23" s="276"/>
      <c r="L23" s="276"/>
      <c r="M23" s="276"/>
      <c r="N23" s="276"/>
      <c r="O23" s="276"/>
      <c r="P23" s="90"/>
    </row>
    <row r="24" spans="2:16" ht="20" customHeight="1">
      <c r="B24" s="89"/>
      <c r="C24" s="333"/>
      <c r="D24" s="311"/>
      <c r="E24" s="336"/>
      <c r="F24" s="342"/>
      <c r="G24" s="348"/>
      <c r="H24" s="347" t="s">
        <v>40</v>
      </c>
      <c r="I24" s="335">
        <f>Providers_Survey!E27</f>
        <v>1</v>
      </c>
      <c r="J24" s="277"/>
      <c r="K24" s="276"/>
      <c r="L24" s="276"/>
      <c r="M24" s="276"/>
      <c r="N24" s="276"/>
      <c r="O24" s="276"/>
      <c r="P24" s="90"/>
    </row>
    <row r="25" spans="2:16" ht="20" customHeight="1">
      <c r="B25" s="89"/>
      <c r="C25" s="333"/>
      <c r="D25" s="312"/>
      <c r="E25" s="337"/>
      <c r="F25" s="345"/>
      <c r="G25" s="295"/>
      <c r="H25" s="347" t="s">
        <v>41</v>
      </c>
      <c r="I25" s="335">
        <f>Providers_Survey!E28</f>
        <v>1</v>
      </c>
      <c r="J25" s="277"/>
      <c r="K25" s="276"/>
      <c r="L25" s="276"/>
      <c r="M25" s="276"/>
      <c r="N25" s="276"/>
      <c r="O25" s="276"/>
      <c r="P25" s="90"/>
    </row>
    <row r="26" spans="2:16" ht="10" customHeight="1" thickBot="1">
      <c r="B26" s="89"/>
      <c r="C26" s="276"/>
      <c r="D26" s="276"/>
      <c r="E26" s="276"/>
      <c r="F26" s="276"/>
      <c r="G26" s="276"/>
      <c r="H26" s="276"/>
      <c r="I26" s="276"/>
      <c r="J26" s="277"/>
      <c r="K26" s="276"/>
      <c r="L26" s="276"/>
      <c r="M26" s="276"/>
      <c r="N26" s="276"/>
      <c r="O26" s="276"/>
      <c r="P26" s="90"/>
    </row>
    <row r="27" spans="2:16" ht="24" customHeight="1" thickBot="1">
      <c r="B27" s="89"/>
      <c r="C27" s="349">
        <v>8</v>
      </c>
      <c r="D27" s="349" t="s">
        <v>163</v>
      </c>
      <c r="E27" s="350">
        <f>G10+G17+G22+I24+I25+M7</f>
        <v>8</v>
      </c>
      <c r="F27" s="351"/>
      <c r="G27" s="276"/>
      <c r="H27" s="354" t="s">
        <v>233</v>
      </c>
      <c r="I27" s="354"/>
      <c r="J27" s="277"/>
      <c r="K27" s="276"/>
      <c r="L27" s="276"/>
      <c r="M27" s="276"/>
      <c r="N27" s="276"/>
      <c r="O27" s="276"/>
      <c r="P27" s="90"/>
    </row>
    <row r="28" spans="2:16" ht="16" thickBot="1">
      <c r="B28" s="91"/>
      <c r="C28" s="92"/>
      <c r="D28" s="92"/>
      <c r="E28" s="92"/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4"/>
    </row>
  </sheetData>
  <mergeCells count="59">
    <mergeCell ref="N9:O9"/>
    <mergeCell ref="H27:I27"/>
    <mergeCell ref="J12:L13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K4:L4"/>
    <mergeCell ref="K5:L5"/>
    <mergeCell ref="K6:L6"/>
    <mergeCell ref="K7:L7"/>
    <mergeCell ref="M5:N5"/>
    <mergeCell ref="M6:N6"/>
    <mergeCell ref="M7:N7"/>
    <mergeCell ref="M4:N4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10" sqref="C10"/>
    </sheetView>
  </sheetViews>
  <sheetFormatPr baseColWidth="10" defaultRowHeight="14" x14ac:dyDescent="0"/>
  <cols>
    <col min="1" max="1" width="3.83203125" style="214" customWidth="1"/>
    <col min="2" max="2" width="2.83203125" style="242" bestFit="1" customWidth="1"/>
    <col min="3" max="3" width="73.1640625" style="214" bestFit="1" customWidth="1"/>
    <col min="4" max="4" width="9.6640625" style="242" customWidth="1"/>
    <col min="5" max="5" width="7.33203125" style="242" customWidth="1"/>
    <col min="6" max="6" width="18" style="214" customWidth="1"/>
    <col min="7" max="7" width="3.83203125" style="214" customWidth="1"/>
    <col min="8" max="16384" width="10.83203125" style="214"/>
  </cols>
  <sheetData>
    <row r="1" spans="1:7">
      <c r="A1" s="241"/>
      <c r="B1" s="241"/>
      <c r="C1" s="241"/>
      <c r="D1" s="241"/>
      <c r="E1" s="241"/>
      <c r="F1" s="241"/>
      <c r="G1" s="241"/>
    </row>
    <row r="2" spans="1:7" ht="16" customHeight="1">
      <c r="A2" s="241"/>
      <c r="B2" s="238" t="s">
        <v>177</v>
      </c>
      <c r="C2" s="238"/>
      <c r="D2" s="238"/>
      <c r="E2" s="238"/>
      <c r="F2" s="238"/>
      <c r="G2" s="241"/>
    </row>
    <row r="3" spans="1:7" ht="24">
      <c r="A3" s="241"/>
      <c r="B3" s="229" t="s">
        <v>130</v>
      </c>
      <c r="C3" s="229" t="s">
        <v>131</v>
      </c>
      <c r="D3" s="229" t="s">
        <v>197</v>
      </c>
      <c r="E3" s="229" t="s">
        <v>165</v>
      </c>
      <c r="F3" s="229" t="s">
        <v>164</v>
      </c>
      <c r="G3" s="241"/>
    </row>
    <row r="4" spans="1:7" s="215" customFormat="1" ht="17" customHeight="1">
      <c r="A4" s="241"/>
      <c r="B4" s="195">
        <v>1</v>
      </c>
      <c r="C4" s="239" t="s">
        <v>199</v>
      </c>
      <c r="D4" s="195" t="s">
        <v>166</v>
      </c>
      <c r="E4" s="240">
        <f>IF(D4="YES",1,0)</f>
        <v>1</v>
      </c>
      <c r="F4" s="239" t="s">
        <v>27</v>
      </c>
      <c r="G4" s="241"/>
    </row>
    <row r="5" spans="1:7" s="215" customFormat="1" ht="17" customHeight="1">
      <c r="A5" s="241"/>
      <c r="B5" s="195">
        <f>B4+1</f>
        <v>2</v>
      </c>
      <c r="C5" s="239" t="s">
        <v>150</v>
      </c>
      <c r="D5" s="195" t="s">
        <v>166</v>
      </c>
      <c r="E5" s="240">
        <f>IF(D5="YES",0.25,0)</f>
        <v>0.25</v>
      </c>
      <c r="F5" s="239" t="s">
        <v>28</v>
      </c>
      <c r="G5" s="241"/>
    </row>
    <row r="6" spans="1:7" s="215" customFormat="1" ht="17" customHeight="1">
      <c r="A6" s="241"/>
      <c r="B6" s="195">
        <f t="shared" ref="B6:B28" si="0">B5+1</f>
        <v>3</v>
      </c>
      <c r="C6" s="239" t="s">
        <v>229</v>
      </c>
      <c r="D6" s="195" t="s">
        <v>166</v>
      </c>
      <c r="E6" s="240">
        <f t="shared" ref="E6:E8" si="1">IF(D6="YES",0.25,0)</f>
        <v>0.25</v>
      </c>
      <c r="F6" s="239" t="s">
        <v>28</v>
      </c>
      <c r="G6" s="241"/>
    </row>
    <row r="7" spans="1:7" s="215" customFormat="1" ht="17" customHeight="1">
      <c r="A7" s="241"/>
      <c r="B7" s="195">
        <f t="shared" si="0"/>
        <v>4</v>
      </c>
      <c r="C7" s="239" t="s">
        <v>148</v>
      </c>
      <c r="D7" s="195" t="s">
        <v>166</v>
      </c>
      <c r="E7" s="240">
        <f t="shared" si="1"/>
        <v>0.25</v>
      </c>
      <c r="F7" s="239" t="s">
        <v>28</v>
      </c>
      <c r="G7" s="241"/>
    </row>
    <row r="8" spans="1:7" s="215" customFormat="1" ht="17" customHeight="1">
      <c r="A8" s="241"/>
      <c r="B8" s="195">
        <f t="shared" si="0"/>
        <v>5</v>
      </c>
      <c r="C8" s="239" t="s">
        <v>187</v>
      </c>
      <c r="D8" s="195" t="s">
        <v>166</v>
      </c>
      <c r="E8" s="240">
        <f t="shared" si="1"/>
        <v>0.25</v>
      </c>
      <c r="F8" s="239" t="s">
        <v>28</v>
      </c>
      <c r="G8" s="241"/>
    </row>
    <row r="9" spans="1:7" s="215" customFormat="1" ht="17" customHeight="1">
      <c r="A9" s="241"/>
      <c r="B9" s="195">
        <f t="shared" si="0"/>
        <v>6</v>
      </c>
      <c r="C9" s="239" t="s">
        <v>230</v>
      </c>
      <c r="D9" s="195" t="s">
        <v>166</v>
      </c>
      <c r="E9" s="240">
        <f>IF(D9="YES",1,0)</f>
        <v>1</v>
      </c>
      <c r="F9" s="239" t="s">
        <v>29</v>
      </c>
      <c r="G9" s="241"/>
    </row>
    <row r="10" spans="1:7" s="215" customFormat="1" ht="17" customHeight="1">
      <c r="A10" s="241"/>
      <c r="B10" s="195">
        <f t="shared" si="0"/>
        <v>7</v>
      </c>
      <c r="C10" s="239" t="s">
        <v>155</v>
      </c>
      <c r="D10" s="195" t="s">
        <v>166</v>
      </c>
      <c r="E10" s="240">
        <f>IF(D10="YES",1,0)</f>
        <v>1</v>
      </c>
      <c r="F10" s="239" t="s">
        <v>30</v>
      </c>
      <c r="G10" s="241"/>
    </row>
    <row r="11" spans="1:7" s="215" customFormat="1" ht="17" customHeight="1">
      <c r="A11" s="241"/>
      <c r="B11" s="195">
        <f t="shared" si="0"/>
        <v>8</v>
      </c>
      <c r="C11" s="239" t="s">
        <v>156</v>
      </c>
      <c r="D11" s="195" t="s">
        <v>166</v>
      </c>
      <c r="E11" s="240">
        <f>IF(D11="YES",1,0)</f>
        <v>1</v>
      </c>
      <c r="F11" s="239" t="s">
        <v>31</v>
      </c>
      <c r="G11" s="241"/>
    </row>
    <row r="12" spans="1:7" s="215" customFormat="1" ht="17" customHeight="1">
      <c r="A12" s="241"/>
      <c r="B12" s="195">
        <f t="shared" si="0"/>
        <v>9</v>
      </c>
      <c r="C12" s="239" t="s">
        <v>157</v>
      </c>
      <c r="D12" s="195" t="s">
        <v>166</v>
      </c>
      <c r="E12" s="240">
        <f>IF(D12="YES",1,0)</f>
        <v>1</v>
      </c>
      <c r="F12" s="239" t="s">
        <v>32</v>
      </c>
      <c r="G12" s="241"/>
    </row>
    <row r="13" spans="1:7" s="215" customFormat="1" ht="17" customHeight="1">
      <c r="A13" s="241"/>
      <c r="B13" s="195">
        <f t="shared" si="0"/>
        <v>10</v>
      </c>
      <c r="C13" s="239" t="s">
        <v>175</v>
      </c>
      <c r="D13" s="195" t="s">
        <v>166</v>
      </c>
      <c r="E13" s="240">
        <f>IF(D13="YES",0.2,0)</f>
        <v>0.2</v>
      </c>
      <c r="F13" s="239" t="s">
        <v>145</v>
      </c>
      <c r="G13" s="241"/>
    </row>
    <row r="14" spans="1:7" s="215" customFormat="1" ht="17" customHeight="1">
      <c r="A14" s="241"/>
      <c r="B14" s="195">
        <f t="shared" si="0"/>
        <v>11</v>
      </c>
      <c r="C14" s="239" t="s">
        <v>178</v>
      </c>
      <c r="D14" s="195" t="s">
        <v>166</v>
      </c>
      <c r="E14" s="240">
        <f t="shared" ref="E14:E17" si="2">IF(D14="YES",0.2,0)</f>
        <v>0.2</v>
      </c>
      <c r="F14" s="239" t="s">
        <v>145</v>
      </c>
      <c r="G14" s="241"/>
    </row>
    <row r="15" spans="1:7" s="215" customFormat="1" ht="17" customHeight="1">
      <c r="A15" s="241"/>
      <c r="B15" s="195">
        <f t="shared" si="0"/>
        <v>12</v>
      </c>
      <c r="C15" s="239" t="s">
        <v>179</v>
      </c>
      <c r="D15" s="195" t="s">
        <v>166</v>
      </c>
      <c r="E15" s="240">
        <f t="shared" si="2"/>
        <v>0.2</v>
      </c>
      <c r="F15" s="239" t="s">
        <v>145</v>
      </c>
      <c r="G15" s="241"/>
    </row>
    <row r="16" spans="1:7" s="215" customFormat="1" ht="17" customHeight="1">
      <c r="A16" s="241"/>
      <c r="B16" s="195">
        <f t="shared" si="0"/>
        <v>13</v>
      </c>
      <c r="C16" s="239" t="s">
        <v>180</v>
      </c>
      <c r="D16" s="195" t="s">
        <v>166</v>
      </c>
      <c r="E16" s="240">
        <f t="shared" si="2"/>
        <v>0.2</v>
      </c>
      <c r="F16" s="239" t="s">
        <v>145</v>
      </c>
      <c r="G16" s="241"/>
    </row>
    <row r="17" spans="1:7" s="215" customFormat="1" ht="17" customHeight="1">
      <c r="A17" s="241"/>
      <c r="B17" s="195">
        <f t="shared" si="0"/>
        <v>14</v>
      </c>
      <c r="C17" s="239" t="s">
        <v>227</v>
      </c>
      <c r="D17" s="195" t="s">
        <v>166</v>
      </c>
      <c r="E17" s="240">
        <f t="shared" si="2"/>
        <v>0.2</v>
      </c>
      <c r="F17" s="239" t="s">
        <v>145</v>
      </c>
      <c r="G17" s="241"/>
    </row>
    <row r="18" spans="1:7" s="215" customFormat="1" ht="17" customHeight="1">
      <c r="A18" s="241"/>
      <c r="B18" s="195">
        <f t="shared" si="0"/>
        <v>15</v>
      </c>
      <c r="C18" s="239" t="s">
        <v>181</v>
      </c>
      <c r="D18" s="195" t="s">
        <v>166</v>
      </c>
      <c r="E18" s="240">
        <f>IF(D18="YES",0.5,0)</f>
        <v>0.5</v>
      </c>
      <c r="F18" s="239" t="s">
        <v>34</v>
      </c>
      <c r="G18" s="241"/>
    </row>
    <row r="19" spans="1:7" s="215" customFormat="1" ht="17" customHeight="1">
      <c r="A19" s="241"/>
      <c r="B19" s="195">
        <f t="shared" si="0"/>
        <v>16</v>
      </c>
      <c r="C19" s="239" t="s">
        <v>182</v>
      </c>
      <c r="D19" s="195" t="s">
        <v>166</v>
      </c>
      <c r="E19" s="240">
        <f t="shared" ref="E19:E21" si="3">IF(D19="YES",0.5,0)</f>
        <v>0.5</v>
      </c>
      <c r="F19" s="239" t="s">
        <v>34</v>
      </c>
      <c r="G19" s="241"/>
    </row>
    <row r="20" spans="1:7" s="215" customFormat="1" ht="17" customHeight="1">
      <c r="A20" s="241"/>
      <c r="B20" s="195">
        <f t="shared" si="0"/>
        <v>17</v>
      </c>
      <c r="C20" s="239" t="s">
        <v>151</v>
      </c>
      <c r="D20" s="195" t="s">
        <v>166</v>
      </c>
      <c r="E20" s="240">
        <f t="shared" si="3"/>
        <v>0.5</v>
      </c>
      <c r="F20" s="239" t="s">
        <v>125</v>
      </c>
      <c r="G20" s="241"/>
    </row>
    <row r="21" spans="1:7" s="215" customFormat="1" ht="17" customHeight="1">
      <c r="A21" s="241"/>
      <c r="B21" s="195">
        <f t="shared" si="0"/>
        <v>18</v>
      </c>
      <c r="C21" s="239" t="s">
        <v>152</v>
      </c>
      <c r="D21" s="195" t="s">
        <v>166</v>
      </c>
      <c r="E21" s="240">
        <f t="shared" si="3"/>
        <v>0.5</v>
      </c>
      <c r="F21" s="239" t="s">
        <v>125</v>
      </c>
      <c r="G21" s="241"/>
    </row>
    <row r="22" spans="1:7" s="215" customFormat="1" ht="17" customHeight="1">
      <c r="A22" s="241"/>
      <c r="B22" s="195">
        <f t="shared" si="0"/>
        <v>19</v>
      </c>
      <c r="C22" s="239" t="s">
        <v>153</v>
      </c>
      <c r="D22" s="195" t="s">
        <v>166</v>
      </c>
      <c r="E22" s="240">
        <f>IF(D22="YES",1,0)</f>
        <v>1</v>
      </c>
      <c r="F22" s="239" t="s">
        <v>123</v>
      </c>
      <c r="G22" s="241"/>
    </row>
    <row r="23" spans="1:7" s="215" customFormat="1" ht="17" customHeight="1">
      <c r="A23" s="241"/>
      <c r="B23" s="195">
        <f t="shared" si="0"/>
        <v>20</v>
      </c>
      <c r="C23" s="239" t="s">
        <v>154</v>
      </c>
      <c r="D23" s="195" t="s">
        <v>166</v>
      </c>
      <c r="E23" s="240">
        <f>IF(D23="YES",1,0)</f>
        <v>1</v>
      </c>
      <c r="F23" s="239" t="s">
        <v>124</v>
      </c>
      <c r="G23" s="241"/>
    </row>
    <row r="24" spans="1:7" s="215" customFormat="1" ht="17" customHeight="1">
      <c r="A24" s="241"/>
      <c r="B24" s="195">
        <f t="shared" si="0"/>
        <v>21</v>
      </c>
      <c r="C24" s="239" t="s">
        <v>228</v>
      </c>
      <c r="D24" s="195" t="s">
        <v>166</v>
      </c>
      <c r="E24" s="240">
        <f>IF(D24="YES",1,0)</f>
        <v>1</v>
      </c>
      <c r="F24" s="239" t="s">
        <v>37</v>
      </c>
      <c r="G24" s="241"/>
    </row>
    <row r="25" spans="1:7" s="215" customFormat="1" ht="17" customHeight="1">
      <c r="A25" s="241"/>
      <c r="B25" s="195">
        <f t="shared" si="0"/>
        <v>22</v>
      </c>
      <c r="C25" s="239" t="s">
        <v>160</v>
      </c>
      <c r="D25" s="195" t="s">
        <v>166</v>
      </c>
      <c r="E25" s="240">
        <f>IF(D25="YES",1,0)</f>
        <v>1</v>
      </c>
      <c r="F25" s="239" t="s">
        <v>38</v>
      </c>
      <c r="G25" s="241"/>
    </row>
    <row r="26" spans="1:7" s="215" customFormat="1" ht="17" customHeight="1">
      <c r="A26" s="241"/>
      <c r="B26" s="195">
        <f t="shared" si="0"/>
        <v>23</v>
      </c>
      <c r="C26" s="239" t="s">
        <v>176</v>
      </c>
      <c r="D26" s="195" t="s">
        <v>166</v>
      </c>
      <c r="E26" s="240">
        <f>IF(D26="YES",1,0)</f>
        <v>1</v>
      </c>
      <c r="F26" s="239" t="s">
        <v>39</v>
      </c>
      <c r="G26" s="241"/>
    </row>
    <row r="27" spans="1:7" s="215" customFormat="1" ht="17" customHeight="1">
      <c r="A27" s="241"/>
      <c r="B27" s="195">
        <f t="shared" si="0"/>
        <v>24</v>
      </c>
      <c r="C27" s="239" t="s">
        <v>183</v>
      </c>
      <c r="D27" s="195" t="s">
        <v>143</v>
      </c>
      <c r="E27" s="240">
        <f>IF(D27="NO",1,0)</f>
        <v>1</v>
      </c>
      <c r="F27" s="239" t="s">
        <v>40</v>
      </c>
      <c r="G27" s="241"/>
    </row>
    <row r="28" spans="1:7" s="215" customFormat="1" ht="17" customHeight="1">
      <c r="A28" s="241"/>
      <c r="B28" s="195">
        <f t="shared" si="0"/>
        <v>25</v>
      </c>
      <c r="C28" s="239" t="s">
        <v>198</v>
      </c>
      <c r="D28" s="195" t="s">
        <v>166</v>
      </c>
      <c r="E28" s="240">
        <f>IF(D28="YES",1,0)</f>
        <v>1</v>
      </c>
      <c r="F28" s="239" t="s">
        <v>41</v>
      </c>
      <c r="G28" s="241"/>
    </row>
    <row r="29" spans="1:7" s="242" customFormat="1" ht="5" customHeight="1">
      <c r="A29" s="241"/>
      <c r="F29" s="214"/>
      <c r="G29" s="241"/>
    </row>
    <row r="30" spans="1:7" s="242" customFormat="1">
      <c r="A30" s="241"/>
      <c r="B30" s="241"/>
      <c r="C30" s="241"/>
      <c r="D30" s="241"/>
      <c r="E30" s="241"/>
      <c r="F30" s="241"/>
      <c r="G30" s="241"/>
    </row>
    <row r="31" spans="1:7" s="242" customFormat="1">
      <c r="F31" s="214"/>
      <c r="G31" s="214"/>
    </row>
    <row r="32" spans="1:7" s="242" customFormat="1">
      <c r="C32" s="214"/>
      <c r="F32" s="214"/>
      <c r="G32" s="214"/>
    </row>
    <row r="33" spans="6:7" s="242" customFormat="1">
      <c r="F33" s="214"/>
      <c r="G33" s="214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  <ignoredError sqref="E2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42"/>
      <c r="B1" s="142"/>
      <c r="C1" s="142"/>
      <c r="D1" s="142"/>
      <c r="E1" s="142"/>
      <c r="F1" s="142"/>
      <c r="G1" s="142"/>
    </row>
    <row r="2" spans="1:7" ht="24" customHeight="1">
      <c r="A2" s="142"/>
      <c r="B2" s="143" t="s">
        <v>177</v>
      </c>
      <c r="C2" s="143"/>
      <c r="D2" s="143"/>
      <c r="E2" s="143"/>
      <c r="F2" s="143"/>
      <c r="G2" s="142"/>
    </row>
    <row r="3" spans="1:7" ht="30">
      <c r="A3" s="142"/>
      <c r="B3" s="74" t="s">
        <v>130</v>
      </c>
      <c r="C3" s="74" t="s">
        <v>131</v>
      </c>
      <c r="D3" s="74" t="s">
        <v>197</v>
      </c>
      <c r="E3" s="74" t="s">
        <v>165</v>
      </c>
      <c r="F3" s="74" t="s">
        <v>164</v>
      </c>
      <c r="G3" s="142"/>
    </row>
    <row r="4" spans="1:7" s="17" customFormat="1" ht="17" customHeight="1">
      <c r="A4" s="142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142"/>
    </row>
    <row r="5" spans="1:7" s="17" customFormat="1" ht="17" customHeight="1">
      <c r="A5" s="142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142"/>
    </row>
    <row r="6" spans="1:7" s="17" customFormat="1" ht="17" customHeight="1">
      <c r="A6" s="142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142"/>
    </row>
    <row r="7" spans="1:7" s="17" customFormat="1" ht="17" customHeight="1">
      <c r="A7" s="142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142"/>
    </row>
    <row r="8" spans="1:7" s="17" customFormat="1" ht="17" customHeight="1">
      <c r="A8" s="142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142"/>
    </row>
    <row r="9" spans="1:7" s="17" customFormat="1" ht="17" customHeight="1">
      <c r="A9" s="142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142"/>
    </row>
    <row r="10" spans="1:7" s="17" customFormat="1" ht="17" customHeight="1">
      <c r="A10" s="142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142"/>
    </row>
    <row r="11" spans="1:7" s="17" customFormat="1" ht="17" customHeight="1">
      <c r="A11" s="142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142"/>
    </row>
    <row r="12" spans="1:7" s="17" customFormat="1" ht="17" customHeight="1">
      <c r="A12" s="142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142"/>
    </row>
    <row r="13" spans="1:7" s="17" customFormat="1" ht="17" customHeight="1">
      <c r="A13" s="142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142"/>
    </row>
    <row r="14" spans="1:7" s="17" customFormat="1" ht="17" customHeight="1">
      <c r="A14" s="142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142"/>
    </row>
    <row r="15" spans="1:7" s="17" customFormat="1" ht="17" customHeight="1">
      <c r="A15" s="142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142"/>
    </row>
    <row r="16" spans="1:7" s="17" customFormat="1" ht="17" customHeight="1">
      <c r="A16" s="142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142"/>
    </row>
    <row r="17" spans="1:7" s="17" customFormat="1" ht="17" customHeight="1">
      <c r="A17" s="142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142"/>
    </row>
    <row r="18" spans="1:7" s="17" customFormat="1" ht="17" customHeight="1">
      <c r="A18" s="142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142"/>
    </row>
    <row r="19" spans="1:7" s="17" customFormat="1" ht="17" customHeight="1">
      <c r="A19" s="142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142"/>
    </row>
    <row r="20" spans="1:7" s="17" customFormat="1" ht="17" customHeight="1">
      <c r="A20" s="142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142"/>
    </row>
    <row r="21" spans="1:7" s="17" customFormat="1" ht="17" customHeight="1">
      <c r="A21" s="142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142"/>
    </row>
    <row r="22" spans="1:7" s="17" customFormat="1" ht="17" customHeight="1">
      <c r="A22" s="142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142"/>
    </row>
    <row r="23" spans="1:7" s="17" customFormat="1" ht="17" customHeight="1">
      <c r="A23" s="142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142"/>
    </row>
    <row r="24" spans="1:7" s="17" customFormat="1" ht="17" customHeight="1">
      <c r="A24" s="142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142"/>
    </row>
    <row r="25" spans="1:7" s="17" customFormat="1" ht="17" customHeight="1">
      <c r="A25" s="142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142"/>
    </row>
    <row r="26" spans="1:7" s="17" customFormat="1" ht="17" customHeight="1">
      <c r="A26" s="142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142"/>
    </row>
    <row r="27" spans="1:7" s="17" customFormat="1" ht="17" customHeight="1">
      <c r="A27" s="142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142"/>
    </row>
    <row r="28" spans="1:7" s="17" customFormat="1" ht="17" customHeight="1">
      <c r="A28" s="142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142"/>
    </row>
    <row r="29" spans="1:7" s="1" customFormat="1" ht="5" customHeight="1">
      <c r="A29" s="142"/>
      <c r="F29"/>
      <c r="G29" s="142"/>
    </row>
    <row r="30" spans="1:7" s="1" customFormat="1">
      <c r="A30" s="142"/>
      <c r="B30" s="142"/>
      <c r="C30" s="142"/>
      <c r="D30" s="142"/>
      <c r="E30" s="142"/>
      <c r="F30" s="142"/>
      <c r="G30" s="142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117" t="s">
        <v>97</v>
      </c>
      <c r="E2" s="117"/>
      <c r="F2" s="3"/>
      <c r="G2" s="36"/>
      <c r="H2" s="36"/>
      <c r="I2" s="36"/>
      <c r="J2" s="36"/>
      <c r="K2" s="36"/>
      <c r="L2" s="36"/>
      <c r="M2" s="36"/>
      <c r="N2" s="36"/>
    </row>
    <row r="3" spans="2:14" ht="28" customHeight="1">
      <c r="D3" s="31" t="s">
        <v>98</v>
      </c>
      <c r="E3" s="32" t="s">
        <v>99</v>
      </c>
      <c r="F3" s="32"/>
      <c r="J3" s="32" t="s">
        <v>84</v>
      </c>
      <c r="K3" s="32" t="s">
        <v>208</v>
      </c>
      <c r="L3" s="32" t="s">
        <v>87</v>
      </c>
      <c r="M3" s="32" t="s">
        <v>209</v>
      </c>
    </row>
    <row r="4" spans="2:14" ht="20" customHeight="1">
      <c r="B4" s="118" t="s">
        <v>96</v>
      </c>
      <c r="C4" s="32" t="s">
        <v>4</v>
      </c>
      <c r="D4" s="37" t="s">
        <v>10</v>
      </c>
      <c r="E4" s="38"/>
      <c r="F4" s="38"/>
      <c r="H4" s="118" t="s">
        <v>96</v>
      </c>
      <c r="I4" s="32" t="s">
        <v>4</v>
      </c>
      <c r="J4" s="115" t="s">
        <v>191</v>
      </c>
      <c r="K4" s="57" t="s">
        <v>210</v>
      </c>
      <c r="L4" s="116" t="s">
        <v>211</v>
      </c>
    </row>
    <row r="5" spans="2:14" ht="20" customHeight="1">
      <c r="B5" s="118"/>
      <c r="C5" s="32" t="s">
        <v>5</v>
      </c>
      <c r="D5" s="38" t="s">
        <v>10</v>
      </c>
      <c r="E5" s="38"/>
      <c r="F5" s="38"/>
      <c r="H5" s="118"/>
      <c r="I5" s="32" t="s">
        <v>5</v>
      </c>
      <c r="J5" s="115"/>
      <c r="L5" s="116"/>
    </row>
    <row r="6" spans="2:14" ht="20" customHeight="1">
      <c r="B6" s="118"/>
      <c r="C6" s="32" t="s">
        <v>6</v>
      </c>
      <c r="D6" s="38" t="s">
        <v>10</v>
      </c>
      <c r="E6" s="38"/>
      <c r="F6" s="38"/>
      <c r="H6" s="118"/>
      <c r="I6" s="32" t="s">
        <v>6</v>
      </c>
      <c r="J6" s="38"/>
      <c r="M6" s="57" t="s">
        <v>212</v>
      </c>
    </row>
    <row r="7" spans="2:14" ht="20" customHeight="1">
      <c r="B7" s="114" t="s">
        <v>95</v>
      </c>
      <c r="C7" s="17" t="s">
        <v>7</v>
      </c>
      <c r="D7" s="38"/>
      <c r="E7" s="38" t="s">
        <v>10</v>
      </c>
      <c r="F7" s="38"/>
      <c r="H7" s="114" t="s">
        <v>95</v>
      </c>
      <c r="I7" s="32" t="s">
        <v>7</v>
      </c>
      <c r="J7" s="115" t="s">
        <v>190</v>
      </c>
      <c r="L7" s="116" t="s">
        <v>213</v>
      </c>
      <c r="M7" s="57" t="s">
        <v>214</v>
      </c>
    </row>
    <row r="8" spans="2:14" ht="20" customHeight="1">
      <c r="B8" s="114"/>
      <c r="C8" s="32" t="s">
        <v>8</v>
      </c>
      <c r="D8" s="38"/>
      <c r="E8" s="38" t="s">
        <v>10</v>
      </c>
      <c r="F8" s="38"/>
      <c r="H8" s="114"/>
      <c r="I8" s="32" t="s">
        <v>8</v>
      </c>
      <c r="J8" s="115"/>
      <c r="K8" s="57" t="s">
        <v>215</v>
      </c>
      <c r="L8" s="116"/>
    </row>
    <row r="9" spans="2:14" ht="20" customHeight="1">
      <c r="B9" s="114"/>
      <c r="C9" s="32" t="s">
        <v>86</v>
      </c>
      <c r="D9" s="38"/>
      <c r="E9" s="38" t="s">
        <v>10</v>
      </c>
      <c r="F9" s="38"/>
      <c r="H9" s="114"/>
      <c r="I9" s="32" t="s">
        <v>86</v>
      </c>
      <c r="J9" s="38"/>
      <c r="M9" s="57" t="s">
        <v>214</v>
      </c>
    </row>
    <row r="11" spans="2:14" ht="20" customHeight="1">
      <c r="I11" s="108" t="s">
        <v>4</v>
      </c>
      <c r="J11" s="116" t="s">
        <v>216</v>
      </c>
      <c r="K11" s="57" t="s">
        <v>217</v>
      </c>
      <c r="L11" s="116" t="s">
        <v>218</v>
      </c>
    </row>
    <row r="12" spans="2:14" ht="20" customHeight="1">
      <c r="I12" s="108" t="s">
        <v>5</v>
      </c>
      <c r="J12" s="116"/>
      <c r="L12" s="116"/>
    </row>
    <row r="13" spans="2:14" ht="20" customHeight="1">
      <c r="I13" s="108" t="s">
        <v>6</v>
      </c>
      <c r="M13" s="116" t="s">
        <v>219</v>
      </c>
    </row>
    <row r="14" spans="2:14" ht="20" customHeight="1">
      <c r="I14" s="108" t="s">
        <v>7</v>
      </c>
      <c r="J14" s="116" t="s">
        <v>216</v>
      </c>
      <c r="L14" s="116" t="s">
        <v>218</v>
      </c>
      <c r="M14" s="116"/>
    </row>
    <row r="15" spans="2:14" ht="20" customHeight="1">
      <c r="I15" s="108" t="s">
        <v>8</v>
      </c>
      <c r="J15" s="116"/>
      <c r="K15" s="57" t="s">
        <v>217</v>
      </c>
      <c r="L15" s="116"/>
    </row>
    <row r="16" spans="2:14" ht="20" customHeight="1">
      <c r="I16" s="108" t="s">
        <v>86</v>
      </c>
      <c r="M16" s="57" t="s">
        <v>219</v>
      </c>
    </row>
    <row r="22" spans="8:14">
      <c r="H22" s="109" t="s">
        <v>12</v>
      </c>
      <c r="I22" s="110"/>
      <c r="J22" s="110"/>
      <c r="K22" s="110"/>
      <c r="L22" s="110"/>
      <c r="M22" s="111"/>
      <c r="N22" s="52" t="s">
        <v>11</v>
      </c>
    </row>
    <row r="23" spans="8:14">
      <c r="H23" s="18" t="s">
        <v>4</v>
      </c>
      <c r="I23" s="18" t="s">
        <v>5</v>
      </c>
      <c r="J23" s="18" t="s">
        <v>6</v>
      </c>
      <c r="K23" s="18" t="s">
        <v>7</v>
      </c>
      <c r="L23" s="18" t="s">
        <v>8</v>
      </c>
      <c r="M23" s="18" t="s">
        <v>9</v>
      </c>
      <c r="N23" s="53"/>
    </row>
    <row r="24" spans="8:14">
      <c r="H24" s="47" t="s">
        <v>10</v>
      </c>
      <c r="I24" s="9" t="s">
        <v>10</v>
      </c>
      <c r="J24" s="9"/>
      <c r="K24" s="9" t="s">
        <v>10</v>
      </c>
      <c r="L24" s="9" t="s">
        <v>10</v>
      </c>
      <c r="M24" s="10"/>
      <c r="N24" s="19" t="s">
        <v>0</v>
      </c>
    </row>
    <row r="25" spans="8:14">
      <c r="H25" s="48" t="s">
        <v>10</v>
      </c>
      <c r="I25" s="11"/>
      <c r="J25" s="11"/>
      <c r="K25" s="11"/>
      <c r="L25" s="11" t="s">
        <v>10</v>
      </c>
      <c r="M25" s="12"/>
      <c r="N25" s="20" t="s">
        <v>1</v>
      </c>
    </row>
    <row r="26" spans="8:14">
      <c r="H26" s="49" t="s">
        <v>10</v>
      </c>
      <c r="I26" s="13" t="s">
        <v>10</v>
      </c>
      <c r="J26" s="13"/>
      <c r="K26" s="13" t="s">
        <v>10</v>
      </c>
      <c r="L26" s="13" t="s">
        <v>10</v>
      </c>
      <c r="M26" s="14"/>
      <c r="N26" s="21" t="s">
        <v>2</v>
      </c>
    </row>
    <row r="27" spans="8:14">
      <c r="H27" s="50"/>
      <c r="I27" s="15"/>
      <c r="J27" s="15" t="s">
        <v>10</v>
      </c>
      <c r="K27" s="15" t="s">
        <v>10</v>
      </c>
      <c r="L27" s="15"/>
      <c r="M27" s="16" t="s">
        <v>10</v>
      </c>
      <c r="N27" s="22" t="s">
        <v>3</v>
      </c>
    </row>
  </sheetData>
  <mergeCells count="15">
    <mergeCell ref="D2:E2"/>
    <mergeCell ref="B4:B6"/>
    <mergeCell ref="H4:H6"/>
    <mergeCell ref="J4:J5"/>
    <mergeCell ref="L4:L5"/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32" customFormat="1" ht="31" customHeight="1">
      <c r="C2" s="41" t="s">
        <v>29</v>
      </c>
      <c r="D2" s="41" t="s">
        <v>30</v>
      </c>
      <c r="E2" s="41" t="s">
        <v>31</v>
      </c>
      <c r="F2" s="43" t="s">
        <v>32</v>
      </c>
      <c r="G2" s="43" t="s">
        <v>33</v>
      </c>
      <c r="H2" s="41" t="s">
        <v>34</v>
      </c>
      <c r="I2" s="41" t="s">
        <v>78</v>
      </c>
      <c r="J2" s="43" t="s">
        <v>36</v>
      </c>
      <c r="K2" s="41" t="s">
        <v>38</v>
      </c>
      <c r="L2" s="41" t="s">
        <v>39</v>
      </c>
      <c r="M2" s="97" t="s">
        <v>40</v>
      </c>
      <c r="N2" s="41" t="s">
        <v>41</v>
      </c>
    </row>
    <row r="3" spans="2:14">
      <c r="B3" s="44" t="s">
        <v>28</v>
      </c>
      <c r="C3" s="44" t="s">
        <v>202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73" t="s">
        <v>29</v>
      </c>
      <c r="C4" s="100"/>
      <c r="D4" s="41" t="s">
        <v>203</v>
      </c>
      <c r="E4" s="101"/>
      <c r="F4" s="101"/>
      <c r="G4" s="119" t="s">
        <v>203</v>
      </c>
      <c r="H4" s="120"/>
      <c r="I4" s="101"/>
      <c r="J4" s="101"/>
      <c r="K4" s="101"/>
      <c r="L4" s="101"/>
      <c r="M4" s="101"/>
      <c r="N4" s="102"/>
    </row>
    <row r="5" spans="2:14">
      <c r="B5" s="44" t="s">
        <v>77</v>
      </c>
      <c r="C5" s="103"/>
      <c r="D5" s="104"/>
      <c r="E5" s="44" t="s">
        <v>204</v>
      </c>
      <c r="F5" s="104"/>
      <c r="G5" s="104"/>
      <c r="H5" s="104"/>
      <c r="I5" s="104"/>
      <c r="J5" s="104"/>
      <c r="K5" s="104"/>
      <c r="L5" s="104"/>
      <c r="M5" s="104"/>
      <c r="N5" s="105"/>
    </row>
    <row r="6" spans="2:14">
      <c r="B6" s="73" t="s">
        <v>31</v>
      </c>
      <c r="C6" s="100"/>
      <c r="D6" s="101"/>
      <c r="E6" s="101"/>
      <c r="F6" s="41" t="s">
        <v>205</v>
      </c>
      <c r="G6" s="101"/>
      <c r="H6" s="101"/>
      <c r="I6" s="101"/>
      <c r="J6" s="101"/>
      <c r="K6" s="101"/>
      <c r="L6" s="101"/>
      <c r="M6" s="101"/>
      <c r="N6" s="102"/>
    </row>
    <row r="7" spans="2:14">
      <c r="B7" s="44" t="s">
        <v>34</v>
      </c>
      <c r="C7" s="103"/>
      <c r="D7" s="104"/>
      <c r="E7" s="104"/>
      <c r="F7" s="104"/>
      <c r="G7" s="104"/>
      <c r="H7" s="104"/>
      <c r="I7" s="121" t="s">
        <v>206</v>
      </c>
      <c r="J7" s="122"/>
      <c r="K7" s="104"/>
      <c r="L7" s="104"/>
      <c r="M7" s="104"/>
      <c r="N7" s="105"/>
    </row>
    <row r="8" spans="2:14">
      <c r="B8" s="73" t="s">
        <v>37</v>
      </c>
      <c r="C8" s="106"/>
      <c r="D8" s="107"/>
      <c r="E8" s="107"/>
      <c r="F8" s="107"/>
      <c r="G8" s="107"/>
      <c r="H8" s="107"/>
      <c r="I8" s="107"/>
      <c r="J8" s="107"/>
      <c r="K8" s="119" t="s">
        <v>207</v>
      </c>
      <c r="L8" s="123"/>
      <c r="M8" s="123"/>
      <c r="N8" s="120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23"/>
      <c r="B2" s="23"/>
      <c r="C2" s="23"/>
      <c r="D2" s="23"/>
    </row>
    <row r="3" spans="1:4" ht="45" customHeight="1" thickBot="1">
      <c r="A3" s="23"/>
      <c r="B3" s="26" t="s">
        <v>13</v>
      </c>
      <c r="C3" s="27" t="s">
        <v>14</v>
      </c>
      <c r="D3" s="23"/>
    </row>
    <row r="4" spans="1:4" ht="26" customHeight="1" thickTop="1" thickBot="1">
      <c r="A4" s="23"/>
      <c r="B4" s="28" t="s">
        <v>15</v>
      </c>
      <c r="C4" s="29" t="s">
        <v>16</v>
      </c>
      <c r="D4" s="23"/>
    </row>
    <row r="5" spans="1:4" ht="26" customHeight="1" thickBot="1">
      <c r="A5" s="23"/>
      <c r="B5" s="28" t="s">
        <v>17</v>
      </c>
      <c r="C5" s="29" t="s">
        <v>18</v>
      </c>
      <c r="D5" s="23"/>
    </row>
    <row r="6" spans="1:4" ht="26" customHeight="1" thickBot="1">
      <c r="A6" s="23"/>
      <c r="B6" s="28" t="s">
        <v>19</v>
      </c>
      <c r="C6" s="29" t="s">
        <v>20</v>
      </c>
      <c r="D6" s="23"/>
    </row>
    <row r="7" spans="1:4" ht="26" customHeight="1" thickBot="1">
      <c r="A7" s="23"/>
      <c r="B7" s="28" t="s">
        <v>21</v>
      </c>
      <c r="C7" s="29" t="s">
        <v>22</v>
      </c>
      <c r="D7" s="23"/>
    </row>
    <row r="8" spans="1:4" ht="26" customHeight="1" thickBot="1">
      <c r="A8" s="23"/>
      <c r="B8" s="28" t="s">
        <v>23</v>
      </c>
      <c r="C8" s="29" t="s">
        <v>24</v>
      </c>
      <c r="D8" s="23"/>
    </row>
    <row r="9" spans="1:4" ht="26" customHeight="1" thickBot="1">
      <c r="A9" s="23"/>
      <c r="B9" s="30"/>
      <c r="C9" s="29" t="s">
        <v>25</v>
      </c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C3" sqref="C3:G13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18.83203125" style="2" customWidth="1"/>
    <col min="4" max="4" width="11.83203125" customWidth="1"/>
    <col min="5" max="5" width="14.5" customWidth="1"/>
    <col min="6" max="6" width="13.83203125" customWidth="1"/>
    <col min="7" max="7" width="11.83203125" customWidth="1"/>
    <col min="8" max="8" width="6.1640625" customWidth="1"/>
    <col min="9" max="9" width="26.1640625" bestFit="1" customWidth="1"/>
  </cols>
  <sheetData>
    <row r="2" spans="2:8">
      <c r="B2" s="25"/>
      <c r="C2" s="24"/>
      <c r="D2" s="23"/>
      <c r="E2" s="23"/>
      <c r="F2" s="23"/>
      <c r="G2" s="23"/>
      <c r="H2" s="23"/>
    </row>
    <row r="3" spans="2:8" ht="24" customHeight="1">
      <c r="B3" s="23"/>
      <c r="C3" s="166" t="s">
        <v>26</v>
      </c>
      <c r="D3" s="167" t="s">
        <v>108</v>
      </c>
      <c r="E3" s="166"/>
      <c r="F3" s="166"/>
      <c r="G3" s="166"/>
      <c r="H3" s="23"/>
    </row>
    <row r="4" spans="2:8" ht="22" customHeight="1">
      <c r="B4" s="25"/>
      <c r="C4" s="166"/>
      <c r="D4" s="168" t="s">
        <v>0</v>
      </c>
      <c r="E4" s="169" t="s">
        <v>1</v>
      </c>
      <c r="F4" s="169" t="s">
        <v>2</v>
      </c>
      <c r="G4" s="169" t="s">
        <v>3</v>
      </c>
      <c r="H4" s="23"/>
    </row>
    <row r="5" spans="2:8" s="2" customFormat="1" ht="29" customHeight="1">
      <c r="B5" s="24"/>
      <c r="C5" s="170" t="s">
        <v>43</v>
      </c>
      <c r="D5" s="171" t="s">
        <v>47</v>
      </c>
      <c r="E5" s="182" t="s">
        <v>50</v>
      </c>
      <c r="F5" s="172" t="s">
        <v>10</v>
      </c>
      <c r="G5" s="186" t="s">
        <v>49</v>
      </c>
      <c r="H5" s="24"/>
    </row>
    <row r="6" spans="2:8" ht="29" customHeight="1">
      <c r="B6" s="25"/>
      <c r="C6" s="169" t="s">
        <v>44</v>
      </c>
      <c r="D6" s="173" t="s">
        <v>10</v>
      </c>
      <c r="E6" s="183" t="s">
        <v>52</v>
      </c>
      <c r="F6" s="174"/>
      <c r="G6" s="187"/>
      <c r="H6" s="23"/>
    </row>
    <row r="7" spans="2:8" ht="29" customHeight="1">
      <c r="B7" s="25"/>
      <c r="C7" s="175" t="s">
        <v>55</v>
      </c>
      <c r="D7" s="176"/>
      <c r="E7" s="184" t="s">
        <v>51</v>
      </c>
      <c r="F7" s="177" t="s">
        <v>56</v>
      </c>
      <c r="G7" s="188"/>
      <c r="H7" s="23"/>
    </row>
    <row r="8" spans="2:8" ht="29" customHeight="1">
      <c r="B8" s="23"/>
      <c r="C8" s="181" t="s">
        <v>58</v>
      </c>
      <c r="D8" s="173"/>
      <c r="E8" s="183" t="s">
        <v>75</v>
      </c>
      <c r="F8" s="174" t="s">
        <v>59</v>
      </c>
      <c r="G8" s="187"/>
      <c r="H8" s="23"/>
    </row>
    <row r="9" spans="2:8" ht="29" customHeight="1">
      <c r="B9" s="23"/>
      <c r="C9" s="175" t="s">
        <v>45</v>
      </c>
      <c r="D9" s="176" t="s">
        <v>10</v>
      </c>
      <c r="E9" s="184" t="s">
        <v>30</v>
      </c>
      <c r="F9" s="177"/>
      <c r="G9" s="188"/>
      <c r="H9" s="23"/>
    </row>
    <row r="10" spans="2:8" ht="29" customHeight="1">
      <c r="B10" s="23"/>
      <c r="C10" s="180" t="s">
        <v>57</v>
      </c>
      <c r="D10" s="173"/>
      <c r="E10" s="183" t="s">
        <v>69</v>
      </c>
      <c r="F10" s="174" t="s">
        <v>35</v>
      </c>
      <c r="G10" s="187" t="s">
        <v>10</v>
      </c>
      <c r="H10" s="23"/>
    </row>
    <row r="11" spans="2:8" ht="29" customHeight="1">
      <c r="B11" s="23"/>
      <c r="C11" s="175" t="s">
        <v>46</v>
      </c>
      <c r="D11" s="176" t="s">
        <v>27</v>
      </c>
      <c r="E11" s="184"/>
      <c r="F11" s="177" t="s">
        <v>10</v>
      </c>
      <c r="G11" s="188" t="s">
        <v>39</v>
      </c>
      <c r="H11" s="23"/>
    </row>
    <row r="12" spans="2:8" ht="29" customHeight="1">
      <c r="B12" s="23"/>
      <c r="C12" s="181" t="s">
        <v>60</v>
      </c>
      <c r="D12" s="173"/>
      <c r="E12" s="183" t="s">
        <v>73</v>
      </c>
      <c r="F12" s="174"/>
      <c r="G12" s="189" t="s">
        <v>61</v>
      </c>
      <c r="H12" s="23"/>
    </row>
    <row r="13" spans="2:8" ht="29" customHeight="1">
      <c r="B13" s="23"/>
      <c r="C13" s="175" t="s">
        <v>53</v>
      </c>
      <c r="D13" s="178"/>
      <c r="E13" s="185" t="s">
        <v>54</v>
      </c>
      <c r="F13" s="179"/>
      <c r="G13" s="190"/>
      <c r="H13" s="23"/>
    </row>
    <row r="14" spans="2:8" ht="23" customHeight="1">
      <c r="B14" s="23"/>
      <c r="C14" s="24"/>
      <c r="D14" s="24"/>
      <c r="E14" s="24" t="s">
        <v>76</v>
      </c>
      <c r="F14" s="24"/>
      <c r="G14" s="24"/>
      <c r="H14" s="23"/>
    </row>
    <row r="15" spans="2:8">
      <c r="C15" s="3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35"/>
      <c r="D22" s="2"/>
      <c r="E22" s="2"/>
      <c r="F22" s="2"/>
      <c r="G22" s="2"/>
    </row>
    <row r="23" spans="3:7">
      <c r="C23" s="35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C3" sqref="B3:F10"/>
    </sheetView>
  </sheetViews>
  <sheetFormatPr baseColWidth="10" defaultRowHeight="15" x14ac:dyDescent="0"/>
  <cols>
    <col min="2" max="2" width="9" customWidth="1"/>
    <col min="3" max="3" width="10.6640625" customWidth="1"/>
    <col min="4" max="4" width="23.5" customWidth="1"/>
    <col min="5" max="5" width="15.1640625" customWidth="1"/>
    <col min="6" max="6" width="11.6640625" customWidth="1"/>
  </cols>
  <sheetData>
    <row r="2" spans="1:7">
      <c r="A2" s="23"/>
      <c r="B2" s="23"/>
      <c r="C2" s="23"/>
      <c r="D2" s="23"/>
      <c r="E2" s="23"/>
      <c r="F2" s="23"/>
      <c r="G2" s="23"/>
    </row>
    <row r="3" spans="1:7">
      <c r="A3" s="23"/>
      <c r="B3" s="144" t="s">
        <v>62</v>
      </c>
      <c r="C3" s="145" t="s">
        <v>94</v>
      </c>
      <c r="D3" s="145"/>
      <c r="E3" s="145"/>
      <c r="F3" s="145"/>
      <c r="G3" s="23"/>
    </row>
    <row r="4" spans="1:7" ht="25" customHeight="1">
      <c r="A4" s="23"/>
      <c r="B4" s="144"/>
      <c r="C4" s="146" t="s">
        <v>0</v>
      </c>
      <c r="D4" s="146" t="s">
        <v>1</v>
      </c>
      <c r="E4" s="146" t="s">
        <v>2</v>
      </c>
      <c r="F4" s="146" t="s">
        <v>3</v>
      </c>
      <c r="G4" s="23"/>
    </row>
    <row r="5" spans="1:7" s="2" customFormat="1" ht="20" customHeight="1">
      <c r="A5" s="24"/>
      <c r="B5" s="147" t="s">
        <v>63</v>
      </c>
      <c r="C5" s="148"/>
      <c r="D5" s="149"/>
      <c r="E5" s="149" t="s">
        <v>10</v>
      </c>
      <c r="F5" s="150"/>
      <c r="G5" s="24"/>
    </row>
    <row r="6" spans="1:7" s="2" customFormat="1" ht="20" customHeight="1">
      <c r="A6" s="24"/>
      <c r="B6" s="151" t="s">
        <v>64</v>
      </c>
      <c r="C6" s="152"/>
      <c r="D6" s="153" t="s">
        <v>66</v>
      </c>
      <c r="E6" s="153" t="s">
        <v>42</v>
      </c>
      <c r="F6" s="154" t="s">
        <v>65</v>
      </c>
      <c r="G6" s="24"/>
    </row>
    <row r="7" spans="1:7" s="2" customFormat="1" ht="20" customHeight="1">
      <c r="A7" s="24"/>
      <c r="B7" s="155" t="s">
        <v>67</v>
      </c>
      <c r="C7" s="156"/>
      <c r="D7" s="157" t="s">
        <v>10</v>
      </c>
      <c r="E7" s="157"/>
      <c r="F7" s="158"/>
      <c r="G7" s="24"/>
    </row>
    <row r="8" spans="1:7" s="2" customFormat="1" ht="20" customHeight="1">
      <c r="A8" s="24"/>
      <c r="B8" s="151" t="s">
        <v>68</v>
      </c>
      <c r="C8" s="152"/>
      <c r="D8" s="153" t="s">
        <v>69</v>
      </c>
      <c r="E8" s="153" t="s">
        <v>70</v>
      </c>
      <c r="F8" s="159" t="s">
        <v>49</v>
      </c>
      <c r="G8" s="24"/>
    </row>
    <row r="9" spans="1:7" s="2" customFormat="1" ht="20" customHeight="1">
      <c r="A9" s="24"/>
      <c r="B9" s="160" t="s">
        <v>71</v>
      </c>
      <c r="C9" s="156"/>
      <c r="D9" s="161" t="s">
        <v>51</v>
      </c>
      <c r="E9" s="161" t="s">
        <v>56</v>
      </c>
      <c r="F9" s="158" t="s">
        <v>10</v>
      </c>
      <c r="G9" s="24"/>
    </row>
    <row r="10" spans="1:7" s="2" customFormat="1" ht="20" customHeight="1">
      <c r="A10" s="24"/>
      <c r="B10" s="151" t="s">
        <v>72</v>
      </c>
      <c r="C10" s="162"/>
      <c r="D10" s="163" t="s">
        <v>73</v>
      </c>
      <c r="E10" s="164" t="s">
        <v>86</v>
      </c>
      <c r="F10" s="165" t="s">
        <v>49</v>
      </c>
      <c r="G10" s="24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</sheetData>
  <mergeCells count="2">
    <mergeCell ref="C3:F3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2" sqref="B2:L18"/>
    </sheetView>
  </sheetViews>
  <sheetFormatPr baseColWidth="10" defaultRowHeight="14" x14ac:dyDescent="0"/>
  <cols>
    <col min="1" max="1" width="2.83203125" style="214" customWidth="1"/>
    <col min="2" max="2" width="16.5" style="214" customWidth="1"/>
    <col min="3" max="3" width="10.83203125" style="214" customWidth="1"/>
    <col min="4" max="4" width="12.5" style="214" bestFit="1" customWidth="1"/>
    <col min="5" max="5" width="10.1640625" style="214" customWidth="1"/>
    <col min="6" max="6" width="10.33203125" style="214" bestFit="1" customWidth="1"/>
    <col min="7" max="7" width="9.5" style="214" customWidth="1"/>
    <col min="8" max="8" width="11" style="214" bestFit="1" customWidth="1"/>
    <col min="9" max="9" width="9.33203125" style="214" bestFit="1" customWidth="1"/>
    <col min="10" max="10" width="8.6640625" style="214" bestFit="1" customWidth="1"/>
    <col min="11" max="11" width="9.5" style="214" customWidth="1"/>
    <col min="12" max="12" width="11.83203125" style="214" bestFit="1" customWidth="1"/>
    <col min="13" max="13" width="3.5" style="214" customWidth="1"/>
    <col min="14" max="14" width="17.33203125" style="214" bestFit="1" customWidth="1"/>
    <col min="15" max="16384" width="10.83203125" style="214"/>
  </cols>
  <sheetData>
    <row r="1" spans="1:15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5" ht="22" customHeight="1">
      <c r="A2" s="213"/>
      <c r="B2" s="220" t="s">
        <v>192</v>
      </c>
      <c r="C2" s="221" t="s">
        <v>26</v>
      </c>
      <c r="D2" s="220"/>
      <c r="E2" s="220"/>
      <c r="F2" s="220"/>
      <c r="G2" s="220"/>
      <c r="H2" s="220"/>
      <c r="I2" s="220"/>
      <c r="J2" s="220"/>
      <c r="K2" s="220"/>
      <c r="L2" s="220"/>
      <c r="M2" s="213"/>
      <c r="N2" s="215"/>
    </row>
    <row r="3" spans="1:15" ht="36">
      <c r="A3" s="213"/>
      <c r="B3" s="220"/>
      <c r="C3" s="222" t="s">
        <v>55</v>
      </c>
      <c r="D3" s="223" t="s">
        <v>43</v>
      </c>
      <c r="E3" s="224" t="s">
        <v>44</v>
      </c>
      <c r="F3" s="223" t="s">
        <v>58</v>
      </c>
      <c r="G3" s="224" t="s">
        <v>45</v>
      </c>
      <c r="H3" s="224" t="s">
        <v>57</v>
      </c>
      <c r="I3" s="225" t="s">
        <v>46</v>
      </c>
      <c r="J3" s="224" t="s">
        <v>53</v>
      </c>
      <c r="K3" s="223" t="s">
        <v>60</v>
      </c>
      <c r="L3" s="224" t="s">
        <v>93</v>
      </c>
      <c r="M3" s="216"/>
    </row>
    <row r="4" spans="1:15" ht="18" customHeight="1">
      <c r="A4" s="213"/>
      <c r="B4" s="226" t="s">
        <v>27</v>
      </c>
      <c r="C4" s="226"/>
      <c r="D4" s="226" t="s">
        <v>47</v>
      </c>
      <c r="E4" s="227" t="s">
        <v>10</v>
      </c>
      <c r="F4" s="226"/>
      <c r="G4" s="226" t="s">
        <v>84</v>
      </c>
      <c r="H4" s="226"/>
      <c r="I4" s="226" t="s">
        <v>27</v>
      </c>
      <c r="J4" s="226"/>
      <c r="K4" s="226"/>
      <c r="L4" s="227" t="s">
        <v>10</v>
      </c>
      <c r="M4" s="213"/>
    </row>
    <row r="5" spans="1:15" ht="18" customHeight="1">
      <c r="A5" s="213"/>
      <c r="B5" s="224" t="s">
        <v>28</v>
      </c>
      <c r="C5" s="228"/>
      <c r="D5" s="228"/>
      <c r="E5" s="228"/>
      <c r="F5" s="228"/>
      <c r="G5" s="228"/>
      <c r="H5" s="228"/>
      <c r="I5" s="228"/>
      <c r="J5" s="228"/>
      <c r="K5" s="228"/>
      <c r="L5" s="229" t="s">
        <v>10</v>
      </c>
      <c r="M5" s="213"/>
    </row>
    <row r="6" spans="1:15" ht="18" customHeight="1">
      <c r="A6" s="213"/>
      <c r="B6" s="226" t="s">
        <v>29</v>
      </c>
      <c r="C6" s="226"/>
      <c r="D6" s="226"/>
      <c r="E6" s="226"/>
      <c r="F6" s="230"/>
      <c r="G6" s="226" t="s">
        <v>85</v>
      </c>
      <c r="H6" s="226"/>
      <c r="I6" s="226" t="s">
        <v>87</v>
      </c>
      <c r="J6" s="226"/>
      <c r="K6" s="226"/>
      <c r="L6" s="227" t="s">
        <v>10</v>
      </c>
      <c r="M6" s="213"/>
    </row>
    <row r="7" spans="1:15" ht="18" customHeight="1">
      <c r="A7" s="213"/>
      <c r="B7" s="224" t="s">
        <v>77</v>
      </c>
      <c r="C7" s="231" t="s">
        <v>10</v>
      </c>
      <c r="D7" s="228" t="s">
        <v>48</v>
      </c>
      <c r="E7" s="228"/>
      <c r="F7" s="232"/>
      <c r="G7" s="231" t="s">
        <v>10</v>
      </c>
      <c r="H7" s="231"/>
      <c r="I7" s="231"/>
      <c r="J7" s="231" t="s">
        <v>10</v>
      </c>
      <c r="K7" s="231" t="s">
        <v>10</v>
      </c>
      <c r="L7" s="231"/>
      <c r="M7" s="213"/>
    </row>
    <row r="8" spans="1:15" ht="18" customHeight="1">
      <c r="A8" s="213"/>
      <c r="B8" s="226" t="s">
        <v>31</v>
      </c>
      <c r="C8" s="226"/>
      <c r="D8" s="226"/>
      <c r="E8" s="226" t="s">
        <v>82</v>
      </c>
      <c r="F8" s="230"/>
      <c r="G8" s="226"/>
      <c r="H8" s="226"/>
      <c r="I8" s="226"/>
      <c r="J8" s="226"/>
      <c r="K8" s="226"/>
      <c r="L8" s="227" t="s">
        <v>10</v>
      </c>
      <c r="M8" s="213"/>
    </row>
    <row r="9" spans="1:15" ht="24">
      <c r="A9" s="213"/>
      <c r="B9" s="224" t="s">
        <v>32</v>
      </c>
      <c r="C9" s="228" t="s">
        <v>79</v>
      </c>
      <c r="D9" s="228" t="s">
        <v>81</v>
      </c>
      <c r="E9" s="228" t="s">
        <v>52</v>
      </c>
      <c r="F9" s="228" t="s">
        <v>74</v>
      </c>
      <c r="G9" s="228"/>
      <c r="H9" s="228" t="s">
        <v>69</v>
      </c>
      <c r="I9" s="228"/>
      <c r="J9" s="228" t="s">
        <v>89</v>
      </c>
      <c r="K9" s="228" t="s">
        <v>91</v>
      </c>
      <c r="L9" s="231" t="s">
        <v>10</v>
      </c>
      <c r="M9" s="213"/>
    </row>
    <row r="10" spans="1:15" ht="18" customHeight="1">
      <c r="A10" s="213"/>
      <c r="B10" s="226" t="s">
        <v>33</v>
      </c>
      <c r="C10" s="226"/>
      <c r="D10" s="226"/>
      <c r="E10" s="226"/>
      <c r="F10" s="226"/>
      <c r="G10" s="226"/>
      <c r="H10" s="226" t="s">
        <v>86</v>
      </c>
      <c r="I10" s="226"/>
      <c r="J10" s="226" t="s">
        <v>86</v>
      </c>
      <c r="K10" s="226"/>
      <c r="L10" s="227" t="s">
        <v>10</v>
      </c>
      <c r="M10" s="213"/>
    </row>
    <row r="11" spans="1:15" ht="24">
      <c r="A11" s="213"/>
      <c r="B11" s="224" t="s">
        <v>34</v>
      </c>
      <c r="C11" s="228" t="s">
        <v>80</v>
      </c>
      <c r="D11" s="231" t="s">
        <v>10</v>
      </c>
      <c r="E11" s="228"/>
      <c r="F11" s="228"/>
      <c r="G11" s="228"/>
      <c r="H11" s="228"/>
      <c r="I11" s="228"/>
      <c r="J11" s="228"/>
      <c r="K11" s="228"/>
      <c r="L11" s="231"/>
      <c r="M11" s="213"/>
    </row>
    <row r="12" spans="1:15" ht="26" customHeight="1">
      <c r="A12" s="213"/>
      <c r="B12" s="226" t="s">
        <v>78</v>
      </c>
      <c r="C12" s="226" t="s">
        <v>56</v>
      </c>
      <c r="D12" s="226"/>
      <c r="E12" s="226"/>
      <c r="F12" s="226" t="s">
        <v>59</v>
      </c>
      <c r="G12" s="226" t="s">
        <v>83</v>
      </c>
      <c r="H12" s="226"/>
      <c r="I12" s="226"/>
      <c r="J12" s="226"/>
      <c r="K12" s="226"/>
      <c r="L12" s="227" t="s">
        <v>10</v>
      </c>
      <c r="M12" s="213"/>
    </row>
    <row r="13" spans="1:15" ht="48">
      <c r="A13" s="213"/>
      <c r="B13" s="228" t="s">
        <v>36</v>
      </c>
      <c r="C13" s="228"/>
      <c r="D13" s="228"/>
      <c r="E13" s="228"/>
      <c r="F13" s="228"/>
      <c r="G13" s="228"/>
      <c r="H13" s="228"/>
      <c r="I13" s="228" t="s">
        <v>88</v>
      </c>
      <c r="J13" s="228"/>
      <c r="K13" s="228" t="s">
        <v>90</v>
      </c>
      <c r="L13" s="228" t="s">
        <v>92</v>
      </c>
      <c r="M13" s="213"/>
    </row>
    <row r="14" spans="1:15" ht="18" customHeight="1">
      <c r="A14" s="213"/>
      <c r="B14" s="226" t="s">
        <v>37</v>
      </c>
      <c r="C14" s="226"/>
      <c r="D14" s="226"/>
      <c r="E14" s="226"/>
      <c r="F14" s="226"/>
      <c r="G14" s="226"/>
      <c r="H14" s="230"/>
      <c r="I14" s="226"/>
      <c r="J14" s="226"/>
      <c r="K14" s="233"/>
      <c r="L14" s="226"/>
      <c r="M14" s="213"/>
      <c r="O14" s="215"/>
    </row>
    <row r="15" spans="1:15" ht="18" customHeight="1">
      <c r="A15" s="213"/>
      <c r="B15" s="228" t="s">
        <v>38</v>
      </c>
      <c r="C15" s="228"/>
      <c r="D15" s="228"/>
      <c r="E15" s="228"/>
      <c r="F15" s="228"/>
      <c r="G15" s="228"/>
      <c r="H15" s="232"/>
      <c r="I15" s="228"/>
      <c r="J15" s="228"/>
      <c r="K15" s="232"/>
      <c r="L15" s="231" t="s">
        <v>10</v>
      </c>
      <c r="M15" s="213"/>
      <c r="O15" s="215"/>
    </row>
    <row r="16" spans="1:15" ht="25" customHeight="1">
      <c r="A16" s="213"/>
      <c r="B16" s="226" t="s">
        <v>39</v>
      </c>
      <c r="C16" s="226"/>
      <c r="D16" s="226" t="s">
        <v>107</v>
      </c>
      <c r="E16" s="226"/>
      <c r="F16" s="226"/>
      <c r="G16" s="226"/>
      <c r="H16" s="230"/>
      <c r="I16" s="227" t="s">
        <v>10</v>
      </c>
      <c r="J16" s="226"/>
      <c r="K16" s="230" t="s">
        <v>107</v>
      </c>
      <c r="L16" s="226"/>
      <c r="M16" s="213"/>
      <c r="O16" s="215"/>
    </row>
    <row r="17" spans="1:15" ht="18" customHeight="1">
      <c r="A17" s="213"/>
      <c r="B17" s="228" t="s">
        <v>40</v>
      </c>
      <c r="C17" s="228"/>
      <c r="D17" s="228"/>
      <c r="E17" s="228"/>
      <c r="F17" s="228"/>
      <c r="G17" s="228"/>
      <c r="H17" s="232"/>
      <c r="I17" s="228"/>
      <c r="J17" s="228"/>
      <c r="K17" s="232"/>
      <c r="L17" s="231" t="s">
        <v>10</v>
      </c>
      <c r="M17" s="213"/>
      <c r="O17" s="215"/>
    </row>
    <row r="18" spans="1:15" ht="18" customHeight="1">
      <c r="A18" s="213"/>
      <c r="B18" s="226" t="s">
        <v>41</v>
      </c>
      <c r="C18" s="226"/>
      <c r="D18" s="226"/>
      <c r="E18" s="226"/>
      <c r="F18" s="226"/>
      <c r="G18" s="226"/>
      <c r="H18" s="230"/>
      <c r="I18" s="226"/>
      <c r="J18" s="226"/>
      <c r="K18" s="230"/>
      <c r="L18" s="227" t="s">
        <v>10</v>
      </c>
      <c r="M18" s="213"/>
      <c r="O18" s="215"/>
    </row>
    <row r="19" spans="1:15">
      <c r="A19" s="213"/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117" t="s">
        <v>97</v>
      </c>
      <c r="E7" s="117"/>
      <c r="F7" s="1"/>
      <c r="G7" s="36"/>
      <c r="H7" s="3"/>
    </row>
    <row r="8" spans="2:8" ht="28" customHeight="1">
      <c r="D8" s="31" t="s">
        <v>98</v>
      </c>
      <c r="E8" s="2" t="s">
        <v>99</v>
      </c>
      <c r="F8" s="2"/>
    </row>
    <row r="9" spans="2:8" ht="18" customHeight="1">
      <c r="B9" s="114" t="s">
        <v>96</v>
      </c>
      <c r="C9" s="2" t="s">
        <v>4</v>
      </c>
      <c r="D9" s="37" t="s">
        <v>10</v>
      </c>
      <c r="E9" s="38"/>
      <c r="F9" s="38"/>
    </row>
    <row r="10" spans="2:8" ht="18">
      <c r="B10" s="114"/>
      <c r="C10" s="2" t="s">
        <v>5</v>
      </c>
      <c r="D10" s="38" t="s">
        <v>10</v>
      </c>
      <c r="E10" s="38"/>
      <c r="F10" s="38"/>
    </row>
    <row r="11" spans="2:8" ht="18">
      <c r="B11" s="114"/>
      <c r="C11" s="2" t="s">
        <v>6</v>
      </c>
      <c r="D11" s="38" t="s">
        <v>10</v>
      </c>
      <c r="E11" s="38"/>
      <c r="F11" s="38"/>
    </row>
    <row r="12" spans="2:8" ht="18">
      <c r="B12" s="114"/>
      <c r="C12" s="126" t="s">
        <v>7</v>
      </c>
      <c r="D12" s="38" t="s">
        <v>10</v>
      </c>
      <c r="E12" s="38" t="s">
        <v>10</v>
      </c>
      <c r="F12" s="38"/>
    </row>
    <row r="13" spans="2:8" ht="18" customHeight="1">
      <c r="B13" s="114" t="s">
        <v>95</v>
      </c>
      <c r="C13" s="126"/>
      <c r="D13" s="38"/>
      <c r="E13" s="38" t="s">
        <v>10</v>
      </c>
      <c r="F13" s="38"/>
    </row>
    <row r="14" spans="2:8" ht="18">
      <c r="B14" s="114"/>
      <c r="C14" s="2" t="s">
        <v>8</v>
      </c>
      <c r="D14" s="38"/>
      <c r="E14" s="38" t="s">
        <v>10</v>
      </c>
      <c r="F14" s="38"/>
    </row>
    <row r="15" spans="2:8" ht="18">
      <c r="B15" s="114"/>
      <c r="C15" s="2" t="s">
        <v>86</v>
      </c>
      <c r="D15" s="38"/>
      <c r="E15" s="38" t="s">
        <v>10</v>
      </c>
      <c r="F15" s="3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27" t="s">
        <v>102</v>
      </c>
      <c r="D5" s="40" t="s">
        <v>103</v>
      </c>
      <c r="E5" s="39" t="s">
        <v>100</v>
      </c>
    </row>
    <row r="6" spans="3:5" ht="80" customHeight="1">
      <c r="C6" s="127"/>
      <c r="D6" s="40" t="s">
        <v>104</v>
      </c>
      <c r="E6" s="3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2016-09-01T13:53:23Z</dcterms:modified>
</cp:coreProperties>
</file>