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payseur/trash_this/payseur.github.io/classes/econ_5120/03_lecture/"/>
    </mc:Choice>
  </mc:AlternateContent>
  <xr:revisionPtr revIDLastSave="0" documentId="13_ncr:1_{A485BCE2-78F1-8D42-917D-081A498BEBD2}" xr6:coauthVersionLast="47" xr6:coauthVersionMax="47" xr10:uidLastSave="{00000000-0000-0000-0000-000000000000}"/>
  <bookViews>
    <workbookView xWindow="0" yWindow="0" windowWidth="33600" windowHeight="21000" activeTab="1" xr2:uid="{3472E005-5EAF-D047-93EA-ADF34AAC8E0C}"/>
  </bookViews>
  <sheets>
    <sheet name="Production" sheetId="1" r:id="rId1"/>
    <sheet name="Solow" sheetId="4" r:id="rId2"/>
    <sheet name="HW 1" sheetId="2" r:id="rId3"/>
    <sheet name="HW 1 (ans)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F11" i="4"/>
  <c r="E11" i="4"/>
  <c r="D11" i="4"/>
  <c r="C11" i="4"/>
  <c r="B12" i="4"/>
  <c r="D12" i="4" s="1"/>
  <c r="K21" i="3"/>
  <c r="L20" i="3"/>
  <c r="K20" i="3"/>
  <c r="J20" i="3"/>
  <c r="G21" i="3"/>
  <c r="H21" i="3" s="1"/>
  <c r="G22" i="3"/>
  <c r="H22" i="3"/>
  <c r="G23" i="3"/>
  <c r="H23" i="3"/>
  <c r="G24" i="3"/>
  <c r="H24" i="3" s="1"/>
  <c r="G25" i="3"/>
  <c r="H25" i="3" s="1"/>
  <c r="G26" i="3"/>
  <c r="H26" i="3"/>
  <c r="G27" i="3"/>
  <c r="H27" i="3"/>
  <c r="G28" i="3"/>
  <c r="H28" i="3"/>
  <c r="G29" i="3"/>
  <c r="H29" i="3" s="1"/>
  <c r="G20" i="3"/>
  <c r="H20" i="3" s="1"/>
  <c r="F21" i="3"/>
  <c r="F22" i="3"/>
  <c r="F23" i="3"/>
  <c r="F24" i="3"/>
  <c r="F25" i="3"/>
  <c r="F26" i="3"/>
  <c r="F27" i="3"/>
  <c r="F28" i="3"/>
  <c r="F29" i="3"/>
  <c r="F20" i="3"/>
  <c r="E21" i="3"/>
  <c r="E22" i="3"/>
  <c r="E23" i="3"/>
  <c r="E24" i="3"/>
  <c r="E25" i="3"/>
  <c r="E26" i="3"/>
  <c r="E27" i="3"/>
  <c r="E28" i="3"/>
  <c r="E29" i="3"/>
  <c r="E20" i="3"/>
  <c r="H7" i="3"/>
  <c r="H8" i="3"/>
  <c r="H9" i="3"/>
  <c r="H10" i="3"/>
  <c r="H11" i="3"/>
  <c r="H12" i="3"/>
  <c r="H13" i="3"/>
  <c r="H14" i="3"/>
  <c r="H6" i="3"/>
  <c r="G7" i="3"/>
  <c r="G8" i="3"/>
  <c r="G9" i="3"/>
  <c r="G10" i="3"/>
  <c r="G11" i="3"/>
  <c r="G12" i="3"/>
  <c r="G13" i="3"/>
  <c r="G14" i="3"/>
  <c r="G6" i="3"/>
  <c r="F6" i="3"/>
  <c r="F7" i="3"/>
  <c r="F8" i="3"/>
  <c r="F9" i="3"/>
  <c r="F10" i="3"/>
  <c r="F11" i="3"/>
  <c r="F12" i="3"/>
  <c r="F13" i="3"/>
  <c r="F14" i="3"/>
  <c r="F5" i="3"/>
  <c r="E6" i="3"/>
  <c r="E7" i="3"/>
  <c r="E8" i="3"/>
  <c r="E9" i="3"/>
  <c r="E10" i="3"/>
  <c r="E11" i="3"/>
  <c r="E12" i="3"/>
  <c r="E13" i="3"/>
  <c r="E14" i="3"/>
  <c r="E5" i="3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P8" i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7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E12" i="4" l="1"/>
  <c r="F12" i="4"/>
  <c r="B13" i="4"/>
  <c r="C12" i="4"/>
  <c r="F13" i="4" l="1"/>
  <c r="E13" i="4"/>
  <c r="D13" i="4"/>
  <c r="C13" i="4"/>
  <c r="B14" i="4"/>
  <c r="F14" i="4" l="1"/>
  <c r="E14" i="4"/>
  <c r="B15" i="4"/>
  <c r="D14" i="4"/>
  <c r="C14" i="4"/>
  <c r="F15" i="4" l="1"/>
  <c r="E15" i="4"/>
  <c r="B16" i="4"/>
  <c r="D15" i="4"/>
  <c r="C15" i="4"/>
  <c r="E16" i="4" l="1"/>
  <c r="F16" i="4"/>
  <c r="B17" i="4"/>
  <c r="C16" i="4"/>
  <c r="D16" i="4"/>
  <c r="F17" i="4" l="1"/>
  <c r="E17" i="4"/>
  <c r="B18" i="4"/>
  <c r="C17" i="4"/>
  <c r="D17" i="4"/>
  <c r="F18" i="4" l="1"/>
  <c r="E18" i="4"/>
  <c r="B19" i="4"/>
  <c r="C18" i="4"/>
  <c r="D18" i="4"/>
  <c r="E19" i="4" l="1"/>
  <c r="F19" i="4"/>
  <c r="B20" i="4"/>
  <c r="C19" i="4"/>
  <c r="D19" i="4"/>
  <c r="F20" i="4" l="1"/>
  <c r="E20" i="4"/>
  <c r="B21" i="4"/>
  <c r="D20" i="4"/>
  <c r="C20" i="4"/>
  <c r="F21" i="4" l="1"/>
  <c r="E21" i="4"/>
  <c r="B22" i="4"/>
  <c r="D21" i="4"/>
  <c r="C21" i="4"/>
  <c r="E22" i="4" l="1"/>
  <c r="F22" i="4"/>
  <c r="B23" i="4"/>
  <c r="D22" i="4"/>
  <c r="C22" i="4"/>
  <c r="E23" i="4" l="1"/>
  <c r="F23" i="4"/>
  <c r="B24" i="4"/>
  <c r="D23" i="4"/>
  <c r="C23" i="4"/>
  <c r="F24" i="4" l="1"/>
  <c r="E24" i="4"/>
  <c r="B25" i="4"/>
  <c r="C24" i="4"/>
  <c r="D24" i="4"/>
  <c r="E25" i="4" l="1"/>
  <c r="F25" i="4"/>
  <c r="B26" i="4"/>
  <c r="D25" i="4"/>
  <c r="C25" i="4"/>
  <c r="F26" i="4" l="1"/>
  <c r="E26" i="4"/>
  <c r="B27" i="4"/>
  <c r="D26" i="4"/>
  <c r="C26" i="4"/>
  <c r="E27" i="4" l="1"/>
  <c r="F27" i="4"/>
  <c r="B28" i="4"/>
  <c r="C27" i="4"/>
  <c r="D27" i="4"/>
  <c r="F28" i="4" l="1"/>
  <c r="E28" i="4"/>
  <c r="B29" i="4"/>
  <c r="D28" i="4"/>
  <c r="C28" i="4"/>
  <c r="F29" i="4" l="1"/>
  <c r="E29" i="4"/>
  <c r="B30" i="4"/>
  <c r="D29" i="4"/>
  <c r="C29" i="4"/>
  <c r="F30" i="4" l="1"/>
  <c r="E30" i="4"/>
  <c r="B31" i="4"/>
  <c r="D30" i="4"/>
  <c r="C30" i="4"/>
  <c r="F31" i="4" l="1"/>
  <c r="E31" i="4"/>
  <c r="B32" i="4"/>
  <c r="D31" i="4"/>
  <c r="C31" i="4"/>
  <c r="F32" i="4" l="1"/>
  <c r="E32" i="4"/>
  <c r="B33" i="4"/>
  <c r="D32" i="4"/>
  <c r="C32" i="4"/>
  <c r="F33" i="4" l="1"/>
  <c r="E33" i="4"/>
  <c r="B34" i="4"/>
  <c r="C33" i="4"/>
  <c r="D33" i="4"/>
  <c r="F34" i="4" l="1"/>
  <c r="E34" i="4"/>
  <c r="D34" i="4"/>
  <c r="B35" i="4"/>
  <c r="C34" i="4"/>
  <c r="E35" i="4" l="1"/>
  <c r="F35" i="4"/>
  <c r="B36" i="4"/>
  <c r="C35" i="4"/>
  <c r="D35" i="4"/>
  <c r="F36" i="4" l="1"/>
  <c r="E36" i="4"/>
  <c r="B37" i="4"/>
  <c r="D36" i="4"/>
  <c r="C36" i="4"/>
  <c r="F37" i="4" l="1"/>
  <c r="E37" i="4"/>
  <c r="B38" i="4"/>
  <c r="D37" i="4"/>
  <c r="C37" i="4"/>
  <c r="F38" i="4" l="1"/>
  <c r="E38" i="4"/>
  <c r="B39" i="4"/>
  <c r="D38" i="4"/>
  <c r="C38" i="4"/>
  <c r="E39" i="4" l="1"/>
  <c r="F39" i="4"/>
  <c r="B40" i="4"/>
  <c r="D39" i="4"/>
  <c r="C39" i="4"/>
  <c r="F40" i="4" l="1"/>
  <c r="E40" i="4"/>
  <c r="B41" i="4"/>
  <c r="C40" i="4"/>
  <c r="D40" i="4"/>
  <c r="E41" i="4" l="1"/>
  <c r="F41" i="4"/>
  <c r="B42" i="4"/>
  <c r="C41" i="4"/>
  <c r="D41" i="4"/>
  <c r="F42" i="4" l="1"/>
  <c r="E42" i="4"/>
  <c r="B43" i="4"/>
  <c r="C42" i="4"/>
  <c r="D42" i="4"/>
  <c r="E43" i="4" l="1"/>
  <c r="F43" i="4"/>
  <c r="B44" i="4"/>
  <c r="C43" i="4"/>
  <c r="D43" i="4"/>
  <c r="F44" i="4" l="1"/>
  <c r="E44" i="4"/>
  <c r="B45" i="4"/>
  <c r="D44" i="4"/>
  <c r="C44" i="4"/>
  <c r="F45" i="4" l="1"/>
  <c r="E45" i="4"/>
  <c r="B46" i="4"/>
  <c r="D45" i="4"/>
  <c r="C45" i="4"/>
  <c r="E46" i="4" l="1"/>
  <c r="F46" i="4"/>
  <c r="B47" i="4"/>
  <c r="D46" i="4"/>
  <c r="C46" i="4"/>
  <c r="F47" i="4" l="1"/>
  <c r="E47" i="4"/>
  <c r="B48" i="4"/>
  <c r="D47" i="4"/>
  <c r="C47" i="4"/>
  <c r="E48" i="4" l="1"/>
  <c r="F48" i="4"/>
  <c r="B49" i="4"/>
  <c r="C48" i="4"/>
  <c r="D48" i="4"/>
  <c r="E49" i="4" l="1"/>
  <c r="F49" i="4"/>
  <c r="B50" i="4"/>
  <c r="D49" i="4"/>
  <c r="C49" i="4"/>
  <c r="F50" i="4" l="1"/>
  <c r="E50" i="4"/>
  <c r="B51" i="4"/>
  <c r="D50" i="4"/>
  <c r="C50" i="4"/>
  <c r="E51" i="4" l="1"/>
  <c r="F51" i="4"/>
  <c r="C51" i="4"/>
  <c r="D51" i="4"/>
</calcChain>
</file>

<file path=xl/sharedStrings.xml><?xml version="1.0" encoding="utf-8"?>
<sst xmlns="http://schemas.openxmlformats.org/spreadsheetml/2006/main" count="81" uniqueCount="46">
  <si>
    <t>U.K.</t>
  </si>
  <si>
    <t>Italy</t>
  </si>
  <si>
    <t>Spain</t>
  </si>
  <si>
    <t>China</t>
  </si>
  <si>
    <t>Brazil</t>
  </si>
  <si>
    <t>South Africa</t>
  </si>
  <si>
    <t xml:space="preserve">India </t>
  </si>
  <si>
    <t xml:space="preserve">Burundi </t>
  </si>
  <si>
    <t xml:space="preserve">U.S. </t>
  </si>
  <si>
    <t xml:space="preserve">Switzerland </t>
  </si>
  <si>
    <t>Japan</t>
  </si>
  <si>
    <t>k bar</t>
  </si>
  <si>
    <t>k bar predict</t>
  </si>
  <si>
    <t>GDP</t>
  </si>
  <si>
    <t>Column1</t>
  </si>
  <si>
    <t xml:space="preserve">Figure 4.4 </t>
  </si>
  <si>
    <r>
      <t xml:space="preserve">equation </t>
    </r>
    <r>
      <rPr>
        <b/>
        <sz val="12"/>
        <color theme="1"/>
        <rFont val="Calibri"/>
        <family val="2"/>
        <scheme val="minor"/>
      </rPr>
      <t>4.7</t>
    </r>
  </si>
  <si>
    <t>TFP</t>
  </si>
  <si>
    <t>k bar TFP predict</t>
  </si>
  <si>
    <t xml:space="preserve">China </t>
  </si>
  <si>
    <t>China w US TPF</t>
  </si>
  <si>
    <t>United States</t>
  </si>
  <si>
    <t>Canada</t>
  </si>
  <si>
    <t>France</t>
  </si>
  <si>
    <t>Hong Kong</t>
  </si>
  <si>
    <t>South Korea</t>
  </si>
  <si>
    <t>Indonesia</t>
  </si>
  <si>
    <t>Argentina</t>
  </si>
  <si>
    <t>Kenya</t>
  </si>
  <si>
    <t xml:space="preserve">Mexico </t>
  </si>
  <si>
    <t xml:space="preserve">Ethiopia </t>
  </si>
  <si>
    <t>Capital Per Person</t>
  </si>
  <si>
    <t>Per Capita GDP</t>
  </si>
  <si>
    <t>Captial Per Person</t>
  </si>
  <si>
    <t>Predicted y*</t>
  </si>
  <si>
    <t>Implied TFP</t>
  </si>
  <si>
    <t xml:space="preserve">Investment </t>
  </si>
  <si>
    <t>sbar Y</t>
  </si>
  <si>
    <t>Y=Abar K^1/3 Lbar^2/3</t>
  </si>
  <si>
    <t xml:space="preserve">sbar </t>
  </si>
  <si>
    <t>dbar</t>
  </si>
  <si>
    <t>Investment</t>
  </si>
  <si>
    <t>Depreciation</t>
  </si>
  <si>
    <t>Output</t>
  </si>
  <si>
    <t>Abar</t>
  </si>
  <si>
    <t>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</si>
</sst>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  <numFmt numFmtId="177" formatCode="0.00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AGBookBQ"/>
    </font>
    <font>
      <sz val="9"/>
      <color theme="1"/>
      <name val="ACaslonPro"/>
    </font>
    <font>
      <sz val="9"/>
      <color theme="1"/>
      <name val="Courier"/>
      <family val="1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9" fontId="0" fillId="0" borderId="0" xfId="1" applyNumberFormat="1" applyFont="1"/>
    <xf numFmtId="177" fontId="0" fillId="0" borderId="0" xfId="0" applyNumberFormat="1"/>
  </cellXfs>
  <cellStyles count="2">
    <cellStyle name="Currency" xfId="1" builtinId="4"/>
    <cellStyle name="Normal" xfId="0" builtinId="0"/>
  </cellStyles>
  <dxfs count="7"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Courier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Production!$D$9</c:f>
              <c:strCache>
                <c:ptCount val="1"/>
                <c:pt idx="0">
                  <c:v>k bar predict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5A86C6-5224-8549-ACC8-071D966F7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84C-8044-A1E0-E4A79C94C8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DE351C-CF8B-4244-99D4-9F49A75D4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84C-8044-A1E0-E4A79C94C8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29162B-B17E-4245-97ED-8DEC2BE8E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84C-8044-A1E0-E4A79C94C8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3EDE5F-A124-0848-93E7-B566586C7B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84C-8044-A1E0-E4A79C94C8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659C54-9C86-8A4A-B96E-278831497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4C-8044-A1E0-E4A79C94C8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ECA3DA-D09C-2441-BEA2-212A36028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4C-8044-A1E0-E4A79C94C8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85E5DB-B37D-7D48-900A-72B9A2B54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4C-8044-A1E0-E4A79C94C8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48AEB48-DCD2-6749-965E-258C31FEFC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4C-8044-A1E0-E4A79C94C8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B93862D-6ED1-7E42-8CA4-9F56D3757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4C-8044-A1E0-E4A79C94C8B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BE6A29-BFE4-0C43-ACE7-20EC6467DE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4C-8044-A1E0-E4A79C94C8B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AC833A0-21C7-1A4E-ACA4-6B48B99A2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4C-8044-A1E0-E4A79C94C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Production!$C$10:$C$20</c:f>
              <c:numCache>
                <c:formatCode>General</c:formatCode>
                <c:ptCount val="11"/>
                <c:pt idx="0">
                  <c:v>1</c:v>
                </c:pt>
                <c:pt idx="1">
                  <c:v>1.3089999999999999</c:v>
                </c:pt>
                <c:pt idx="2">
                  <c:v>0.93</c:v>
                </c:pt>
                <c:pt idx="3">
                  <c:v>0.69299999999999995</c:v>
                </c:pt>
                <c:pt idx="4">
                  <c:v>0.80400000000000005</c:v>
                </c:pt>
                <c:pt idx="5">
                  <c:v>0.73099999999999998</c:v>
                </c:pt>
                <c:pt idx="6">
                  <c:v>0.27600000000000002</c:v>
                </c:pt>
                <c:pt idx="7">
                  <c:v>0.20200000000000001</c:v>
                </c:pt>
                <c:pt idx="8">
                  <c:v>0.17399999999999999</c:v>
                </c:pt>
                <c:pt idx="9">
                  <c:v>8.1000000000000003E-2</c:v>
                </c:pt>
                <c:pt idx="10">
                  <c:v>5.0000000000000001E-3</c:v>
                </c:pt>
              </c:numCache>
            </c:numRef>
          </c:xVal>
          <c:yVal>
            <c:numRef>
              <c:f>Production!$D$10:$D$20</c:f>
              <c:numCache>
                <c:formatCode>General</c:formatCode>
                <c:ptCount val="11"/>
                <c:pt idx="0">
                  <c:v>1</c:v>
                </c:pt>
                <c:pt idx="1">
                  <c:v>1.0940000000000001</c:v>
                </c:pt>
                <c:pt idx="2">
                  <c:v>0.97599999999999998</c:v>
                </c:pt>
                <c:pt idx="3">
                  <c:v>0.88500000000000001</c:v>
                </c:pt>
                <c:pt idx="4">
                  <c:v>0.93</c:v>
                </c:pt>
                <c:pt idx="5">
                  <c:v>0.90100000000000002</c:v>
                </c:pt>
                <c:pt idx="6">
                  <c:v>0.65100000000000002</c:v>
                </c:pt>
                <c:pt idx="7">
                  <c:v>0.58699999999999997</c:v>
                </c:pt>
                <c:pt idx="8">
                  <c:v>0.55900000000000005</c:v>
                </c:pt>
                <c:pt idx="9">
                  <c:v>0.433</c:v>
                </c:pt>
                <c:pt idx="10">
                  <c:v>0.17299999999999999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Production!$B$10:$B$20</c15:f>
                <c15:dlblRangeCache>
                  <c:ptCount val="11"/>
                  <c:pt idx="0">
                    <c:v>U.S. </c:v>
                  </c:pt>
                  <c:pt idx="1">
                    <c:v>Switzerland </c:v>
                  </c:pt>
                  <c:pt idx="2">
                    <c:v>Japan</c:v>
                  </c:pt>
                  <c:pt idx="3">
                    <c:v>U.K.</c:v>
                  </c:pt>
                  <c:pt idx="4">
                    <c:v>Italy</c:v>
                  </c:pt>
                  <c:pt idx="5">
                    <c:v>Spain</c:v>
                  </c:pt>
                  <c:pt idx="6">
                    <c:v>China</c:v>
                  </c:pt>
                  <c:pt idx="7">
                    <c:v>Brazil</c:v>
                  </c:pt>
                  <c:pt idx="8">
                    <c:v>South Africa</c:v>
                  </c:pt>
                  <c:pt idx="9">
                    <c:v>India </c:v>
                  </c:pt>
                  <c:pt idx="10">
                    <c:v>Burundi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84C-8044-A1E0-E4A79C94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65791"/>
        <c:axId val="1727968047"/>
      </c:scatterChart>
      <c:valAx>
        <c:axId val="17279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8047"/>
        <c:crosses val="autoZero"/>
        <c:crossBetween val="midCat"/>
      </c:valAx>
      <c:valAx>
        <c:axId val="172796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Goodness of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FBA635-6E1F-8448-A537-CD10F6C67D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22-6A4F-A9BC-6BE9D92F91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9F955B-749A-1240-BEBE-CB520BD15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922-6A4F-A9BC-6BE9D92F91B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E44B10-EDB7-F74F-A7CA-FC18253FF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922-6A4F-A9BC-6BE9D92F91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0ECA45-E981-9E48-B067-17AACFF24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922-6A4F-A9BC-6BE9D92F91B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F9BBEF-17D8-664F-98A2-25CB1E079D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922-6A4F-A9BC-6BE9D92F91B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24218B-83FC-7E46-A377-7BA3AA99B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922-6A4F-A9BC-6BE9D92F91B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D293F22-24E3-A340-A485-3AB7D8DF9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922-6A4F-A9BC-6BE9D92F91B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FC2A61-AC78-C34E-9FEC-9CE0C1B7C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922-6A4F-A9BC-6BE9D92F91B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0EB4E96-14F5-4B4D-A329-0F06A7DC1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922-6A4F-A9BC-6BE9D92F91B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617A0E6-4D5E-8F43-95FE-0F617F897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922-6A4F-A9BC-6BE9D92F91B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0E1D29-06E6-6840-806C-1DDA806349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922-6A4F-A9BC-6BE9D92F91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Production!$D$10:$D$20</c:f>
              <c:numCache>
                <c:formatCode>General</c:formatCode>
                <c:ptCount val="11"/>
                <c:pt idx="0">
                  <c:v>1</c:v>
                </c:pt>
                <c:pt idx="1">
                  <c:v>1.0940000000000001</c:v>
                </c:pt>
                <c:pt idx="2">
                  <c:v>0.97599999999999998</c:v>
                </c:pt>
                <c:pt idx="3">
                  <c:v>0.88500000000000001</c:v>
                </c:pt>
                <c:pt idx="4">
                  <c:v>0.93</c:v>
                </c:pt>
                <c:pt idx="5">
                  <c:v>0.90100000000000002</c:v>
                </c:pt>
                <c:pt idx="6">
                  <c:v>0.65100000000000002</c:v>
                </c:pt>
                <c:pt idx="7">
                  <c:v>0.58699999999999997</c:v>
                </c:pt>
                <c:pt idx="8">
                  <c:v>0.55900000000000005</c:v>
                </c:pt>
                <c:pt idx="9">
                  <c:v>0.433</c:v>
                </c:pt>
                <c:pt idx="10">
                  <c:v>0.17299999999999999</c:v>
                </c:pt>
              </c:numCache>
            </c:numRef>
          </c:xVal>
          <c:yVal>
            <c:numRef>
              <c:f>Production!$E$10:$E$20</c:f>
              <c:numCache>
                <c:formatCode>General</c:formatCode>
                <c:ptCount val="11"/>
                <c:pt idx="0">
                  <c:v>1</c:v>
                </c:pt>
                <c:pt idx="1">
                  <c:v>1.151</c:v>
                </c:pt>
                <c:pt idx="2">
                  <c:v>0.73399999999999999</c:v>
                </c:pt>
                <c:pt idx="3">
                  <c:v>0.71399999999999997</c:v>
                </c:pt>
                <c:pt idx="4">
                  <c:v>0.68</c:v>
                </c:pt>
                <c:pt idx="5">
                  <c:v>0.64</c:v>
                </c:pt>
                <c:pt idx="6">
                  <c:v>0.27900000000000003</c:v>
                </c:pt>
                <c:pt idx="7">
                  <c:v>0.252</c:v>
                </c:pt>
                <c:pt idx="8">
                  <c:v>0.214</c:v>
                </c:pt>
                <c:pt idx="9">
                  <c:v>0.11700000000000001</c:v>
                </c:pt>
                <c:pt idx="10">
                  <c:v>1.4999999999999999E-2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Production!$B$10:$B$20</c15:f>
                <c15:dlblRangeCache>
                  <c:ptCount val="11"/>
                  <c:pt idx="0">
                    <c:v>U.S. </c:v>
                  </c:pt>
                  <c:pt idx="1">
                    <c:v>Switzerland </c:v>
                  </c:pt>
                  <c:pt idx="2">
                    <c:v>Japan</c:v>
                  </c:pt>
                  <c:pt idx="3">
                    <c:v>U.K.</c:v>
                  </c:pt>
                  <c:pt idx="4">
                    <c:v>Italy</c:v>
                  </c:pt>
                  <c:pt idx="5">
                    <c:v>Spain</c:v>
                  </c:pt>
                  <c:pt idx="6">
                    <c:v>China</c:v>
                  </c:pt>
                  <c:pt idx="7">
                    <c:v>Brazil</c:v>
                  </c:pt>
                  <c:pt idx="8">
                    <c:v>South Africa</c:v>
                  </c:pt>
                  <c:pt idx="9">
                    <c:v>India </c:v>
                  </c:pt>
                  <c:pt idx="10">
                    <c:v>Burundi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22-6A4F-A9BC-6BE9D92F91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Production!$D$29:$D$30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Production!$E$29:$E$30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2-6A4F-A9BC-6BE9D92F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41199"/>
        <c:axId val="1739942847"/>
      </c:scatterChart>
      <c:valAx>
        <c:axId val="17399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2847"/>
        <c:crosses val="autoZero"/>
        <c:crossBetween val="midCat"/>
      </c:valAx>
      <c:valAx>
        <c:axId val="17399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Goodness of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7A47553-9030-144A-A498-412219ACD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5C9-B746-B7B2-23D3A3629E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4E4570-26A1-E147-8EEF-7626366962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C9-B746-B7B2-23D3A3629E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64FB57-AB25-EC41-BCF9-A5DDF9D9B4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C9-B746-B7B2-23D3A3629E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A9F28B-45BF-E841-B056-0F51D331A7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C9-B746-B7B2-23D3A3629E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1AF286-0533-9E4E-924C-CDCAAE866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C9-B746-B7B2-23D3A3629E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8CC001B-409A-B54F-9D5B-68727A307A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C9-B746-B7B2-23D3A3629E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FF437F-6C85-9944-B315-EE904C19D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C9-B746-B7B2-23D3A3629E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1EA15B4-BE3B-C64F-8699-C164259278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C9-B746-B7B2-23D3A3629EF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943095-32F1-6641-BD48-8803DCCD13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C9-B746-B7B2-23D3A3629EF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135E7D-9E48-BC43-A1EA-6C64C4823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C9-B746-B7B2-23D3A3629EF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36F969B-9EA2-0F48-8817-2CDED78AE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C9-B746-B7B2-23D3A3629E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Production!$G$10:$G$20</c:f>
              <c:numCache>
                <c:formatCode>General</c:formatCode>
                <c:ptCount val="11"/>
                <c:pt idx="0">
                  <c:v>1</c:v>
                </c:pt>
                <c:pt idx="1">
                  <c:v>1.151</c:v>
                </c:pt>
                <c:pt idx="2">
                  <c:v>0.73399999999999999</c:v>
                </c:pt>
                <c:pt idx="3">
                  <c:v>0.71399999999999997</c:v>
                </c:pt>
                <c:pt idx="4">
                  <c:v>0.68</c:v>
                </c:pt>
                <c:pt idx="5">
                  <c:v>0.64</c:v>
                </c:pt>
                <c:pt idx="6">
                  <c:v>0.27900000000000003</c:v>
                </c:pt>
                <c:pt idx="7">
                  <c:v>0.252</c:v>
                </c:pt>
                <c:pt idx="8">
                  <c:v>0.214</c:v>
                </c:pt>
                <c:pt idx="9">
                  <c:v>0.11700000000000001</c:v>
                </c:pt>
                <c:pt idx="10">
                  <c:v>1.4999999999999999E-2</c:v>
                </c:pt>
              </c:numCache>
            </c:numRef>
          </c:xVal>
          <c:yVal>
            <c:numRef>
              <c:f>Production!$E$10:$E$20</c:f>
              <c:numCache>
                <c:formatCode>General</c:formatCode>
                <c:ptCount val="11"/>
                <c:pt idx="0">
                  <c:v>1</c:v>
                </c:pt>
                <c:pt idx="1">
                  <c:v>1.151</c:v>
                </c:pt>
                <c:pt idx="2">
                  <c:v>0.73399999999999999</c:v>
                </c:pt>
                <c:pt idx="3">
                  <c:v>0.71399999999999997</c:v>
                </c:pt>
                <c:pt idx="4">
                  <c:v>0.68</c:v>
                </c:pt>
                <c:pt idx="5">
                  <c:v>0.64</c:v>
                </c:pt>
                <c:pt idx="6">
                  <c:v>0.27900000000000003</c:v>
                </c:pt>
                <c:pt idx="7">
                  <c:v>0.252</c:v>
                </c:pt>
                <c:pt idx="8">
                  <c:v>0.214</c:v>
                </c:pt>
                <c:pt idx="9">
                  <c:v>0.11700000000000001</c:v>
                </c:pt>
                <c:pt idx="10">
                  <c:v>1.4999999999999999E-2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Production!$B$10:$B$20</c15:f>
                <c15:dlblRangeCache>
                  <c:ptCount val="11"/>
                  <c:pt idx="0">
                    <c:v>U.S. </c:v>
                  </c:pt>
                  <c:pt idx="1">
                    <c:v>Switzerland </c:v>
                  </c:pt>
                  <c:pt idx="2">
                    <c:v>Japan</c:v>
                  </c:pt>
                  <c:pt idx="3">
                    <c:v>U.K.</c:v>
                  </c:pt>
                  <c:pt idx="4">
                    <c:v>Italy</c:v>
                  </c:pt>
                  <c:pt idx="5">
                    <c:v>Spain</c:v>
                  </c:pt>
                  <c:pt idx="6">
                    <c:v>China</c:v>
                  </c:pt>
                  <c:pt idx="7">
                    <c:v>Brazil</c:v>
                  </c:pt>
                  <c:pt idx="8">
                    <c:v>South Africa</c:v>
                  </c:pt>
                  <c:pt idx="9">
                    <c:v>India </c:v>
                  </c:pt>
                  <c:pt idx="10">
                    <c:v>Burundi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65C9-B746-B7B2-23D3A3629E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Production!$D$29:$D$30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Production!$E$29:$E$30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5C9-B746-B7B2-23D3A362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941199"/>
        <c:axId val="1739942847"/>
      </c:scatterChart>
      <c:valAx>
        <c:axId val="173994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2847"/>
        <c:crosses val="autoZero"/>
        <c:crossBetween val="midCat"/>
      </c:valAx>
      <c:valAx>
        <c:axId val="17399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C9D072-AB0A-C94C-AE49-886639D0B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73-CA47-AFFB-36F6EA324A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0D649D-DE88-A34A-B944-3C8B7414E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73-CA47-AFFB-36F6EA324A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BD112F-16F3-6E48-9183-21B61B598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73-CA47-AFFB-36F6EA324A2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1DFB77-352C-7046-A07B-0A4B4B167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73-CA47-AFFB-36F6EA324A2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F1FBCA-CD8F-E24C-B147-209669F8D5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73-CA47-AFFB-36F6EA324A2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45A84A1-4523-BB47-BC69-A39FF5C287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73-CA47-AFFB-36F6EA324A2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AF094BC-C637-E649-9EA6-D9C02F156C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673-CA47-AFFB-36F6EA324A2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C77C54-FC60-184C-AB47-332C5E05F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673-CA47-AFFB-36F6EA324A2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0BCA1F-8FD7-0E4E-8235-E4DE9687B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73-CA47-AFFB-36F6EA324A2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2C192B-1A20-7446-A576-4E8B118BF5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673-CA47-AFFB-36F6EA324A2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FC25971-8179-CE47-981E-6B44FB90B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673-CA47-AFFB-36F6EA324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Production!$F$10:$F$20</c:f>
              <c:numCache>
                <c:formatCode>General</c:formatCode>
                <c:ptCount val="11"/>
                <c:pt idx="0">
                  <c:v>1</c:v>
                </c:pt>
                <c:pt idx="1">
                  <c:v>1.0521023765996342</c:v>
                </c:pt>
                <c:pt idx="2">
                  <c:v>0.75204918032786883</c:v>
                </c:pt>
                <c:pt idx="3">
                  <c:v>0.80677966101694909</c:v>
                </c:pt>
                <c:pt idx="4">
                  <c:v>0.73118279569892475</c:v>
                </c:pt>
                <c:pt idx="5">
                  <c:v>0.71032186459489455</c:v>
                </c:pt>
                <c:pt idx="6">
                  <c:v>0.4285714285714286</c:v>
                </c:pt>
                <c:pt idx="7">
                  <c:v>0.4293015332197615</c:v>
                </c:pt>
                <c:pt idx="8">
                  <c:v>0.38282647584973162</c:v>
                </c:pt>
                <c:pt idx="9">
                  <c:v>0.2702078521939954</c:v>
                </c:pt>
                <c:pt idx="10">
                  <c:v>8.6705202312138727E-2</c:v>
                </c:pt>
              </c:numCache>
            </c:numRef>
          </c:xVal>
          <c:yVal>
            <c:numRef>
              <c:f>Production!$E$10:$E$20</c:f>
              <c:numCache>
                <c:formatCode>General</c:formatCode>
                <c:ptCount val="11"/>
                <c:pt idx="0">
                  <c:v>1</c:v>
                </c:pt>
                <c:pt idx="1">
                  <c:v>1.151</c:v>
                </c:pt>
                <c:pt idx="2">
                  <c:v>0.73399999999999999</c:v>
                </c:pt>
                <c:pt idx="3">
                  <c:v>0.71399999999999997</c:v>
                </c:pt>
                <c:pt idx="4">
                  <c:v>0.68</c:v>
                </c:pt>
                <c:pt idx="5">
                  <c:v>0.64</c:v>
                </c:pt>
                <c:pt idx="6">
                  <c:v>0.27900000000000003</c:v>
                </c:pt>
                <c:pt idx="7">
                  <c:v>0.252</c:v>
                </c:pt>
                <c:pt idx="8">
                  <c:v>0.214</c:v>
                </c:pt>
                <c:pt idx="9">
                  <c:v>0.11700000000000001</c:v>
                </c:pt>
                <c:pt idx="10">
                  <c:v>1.4999999999999999E-2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Production!$B$10:$B$20</c15:f>
                <c15:dlblRangeCache>
                  <c:ptCount val="11"/>
                  <c:pt idx="0">
                    <c:v>U.S. </c:v>
                  </c:pt>
                  <c:pt idx="1">
                    <c:v>Switzerland </c:v>
                  </c:pt>
                  <c:pt idx="2">
                    <c:v>Japan</c:v>
                  </c:pt>
                  <c:pt idx="3">
                    <c:v>U.K.</c:v>
                  </c:pt>
                  <c:pt idx="4">
                    <c:v>Italy</c:v>
                  </c:pt>
                  <c:pt idx="5">
                    <c:v>Spain</c:v>
                  </c:pt>
                  <c:pt idx="6">
                    <c:v>China</c:v>
                  </c:pt>
                  <c:pt idx="7">
                    <c:v>Brazil</c:v>
                  </c:pt>
                  <c:pt idx="8">
                    <c:v>South Africa</c:v>
                  </c:pt>
                  <c:pt idx="9">
                    <c:v>India </c:v>
                  </c:pt>
                  <c:pt idx="10">
                    <c:v>Burundi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673-CA47-AFFB-36F6EA32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359663"/>
        <c:axId val="1757396927"/>
      </c:scatterChart>
      <c:valAx>
        <c:axId val="175735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96927"/>
        <c:crosses val="autoZero"/>
        <c:crossBetween val="midCat"/>
      </c:valAx>
      <c:valAx>
        <c:axId val="1757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5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Production!$Q$5</c:f>
              <c:strCache>
                <c:ptCount val="1"/>
                <c:pt idx="0">
                  <c:v>China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Production!$P$6:$P$19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</c:numCache>
            </c:numRef>
          </c:cat>
          <c:val>
            <c:numRef>
              <c:f>Production!$Q$6:$Q$19</c:f>
              <c:numCache>
                <c:formatCode>General</c:formatCode>
                <c:ptCount val="14"/>
                <c:pt idx="0">
                  <c:v>0</c:v>
                </c:pt>
                <c:pt idx="1">
                  <c:v>0.12950032845779658</c:v>
                </c:pt>
                <c:pt idx="2">
                  <c:v>0.16316018979227795</c:v>
                </c:pt>
                <c:pt idx="3">
                  <c:v>0.18677179307292532</c:v>
                </c:pt>
                <c:pt idx="4">
                  <c:v>0.2055689576241336</c:v>
                </c:pt>
                <c:pt idx="5">
                  <c:v>0.22144244674956387</c:v>
                </c:pt>
                <c:pt idx="6">
                  <c:v>0.23531771361918805</c:v>
                </c:pt>
                <c:pt idx="7">
                  <c:v>0.24772521648618559</c:v>
                </c:pt>
                <c:pt idx="8">
                  <c:v>0.2590006569155931</c:v>
                </c:pt>
                <c:pt idx="9">
                  <c:v>0.26937153830497074</c:v>
                </c:pt>
                <c:pt idx="10">
                  <c:v>0.27900000000000003</c:v>
                </c:pt>
                <c:pt idx="11">
                  <c:v>0.2880061522123265</c:v>
                </c:pt>
                <c:pt idx="12">
                  <c:v>0.29648174080194856</c:v>
                </c:pt>
                <c:pt idx="13">
                  <c:v>0.30449861437404857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0-1F4E-85CC-E932A1E62F65}"/>
            </c:ext>
          </c:extLst>
        </c:ser>
        <c:ser>
          <c:idx val="1"/>
          <c:order val="1"/>
          <c:tx>
            <c:strRef>
              <c:f>Production!$R$5</c:f>
              <c:strCache>
                <c:ptCount val="1"/>
                <c:pt idx="0">
                  <c:v>China w US TPF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Production!$P$6:$P$19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</c:numCache>
            </c:numRef>
          </c:cat>
          <c:val>
            <c:numRef>
              <c:f>Production!$R$6:$R$19</c:f>
              <c:numCache>
                <c:formatCode>General</c:formatCode>
                <c:ptCount val="14"/>
                <c:pt idx="0">
                  <c:v>0</c:v>
                </c:pt>
                <c:pt idx="1">
                  <c:v>0.46415888336127797</c:v>
                </c:pt>
                <c:pt idx="2">
                  <c:v>0.58480354764257325</c:v>
                </c:pt>
                <c:pt idx="3">
                  <c:v>0.66943295008216952</c:v>
                </c:pt>
                <c:pt idx="4">
                  <c:v>0.73680629972807732</c:v>
                </c:pt>
                <c:pt idx="5">
                  <c:v>0.79370052598409979</c:v>
                </c:pt>
                <c:pt idx="6">
                  <c:v>0.84343266530174921</c:v>
                </c:pt>
                <c:pt idx="7">
                  <c:v>0.88790400174260065</c:v>
                </c:pt>
                <c:pt idx="8">
                  <c:v>0.92831776672255573</c:v>
                </c:pt>
                <c:pt idx="9">
                  <c:v>0.96548938460562972</c:v>
                </c:pt>
                <c:pt idx="10">
                  <c:v>1</c:v>
                </c:pt>
                <c:pt idx="11">
                  <c:v>1.0322801154563672</c:v>
                </c:pt>
                <c:pt idx="12">
                  <c:v>1.0626585691826111</c:v>
                </c:pt>
                <c:pt idx="13">
                  <c:v>1.0913928830611059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0-1F4E-85CC-E932A1E6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330415"/>
        <c:axId val="1313332063"/>
      </c:lineChart>
      <c:catAx>
        <c:axId val="13133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32063"/>
        <c:crosses val="autoZero"/>
        <c:auto val="1"/>
        <c:lblAlgn val="ctr"/>
        <c:lblOffset val="100"/>
        <c:noMultiLvlLbl val="0"/>
      </c:catAx>
      <c:valAx>
        <c:axId val="13133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Solow!$C$11:$C$51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6.299605249474366E-2</c:v>
                </c:pt>
                <c:pt idx="3">
                  <c:v>7.2112478515370421E-2</c:v>
                </c:pt>
                <c:pt idx="4">
                  <c:v>7.9370052598409971E-2</c:v>
                </c:pt>
                <c:pt idx="5">
                  <c:v>8.549879733383485E-2</c:v>
                </c:pt>
                <c:pt idx="6">
                  <c:v>9.0856029641606995E-2</c:v>
                </c:pt>
                <c:pt idx="7">
                  <c:v>9.5646559138619455E-2</c:v>
                </c:pt>
                <c:pt idx="8">
                  <c:v>9.9999999999999992E-2</c:v>
                </c:pt>
                <c:pt idx="9">
                  <c:v>0.10400419115259521</c:v>
                </c:pt>
                <c:pt idx="10">
                  <c:v>0.1077217345015942</c:v>
                </c:pt>
                <c:pt idx="11">
                  <c:v>0.11119900452846579</c:v>
                </c:pt>
                <c:pt idx="12">
                  <c:v>0.11447142425533319</c:v>
                </c:pt>
                <c:pt idx="13">
                  <c:v>0.11756673438603787</c:v>
                </c:pt>
                <c:pt idx="14">
                  <c:v>0.12050711320876149</c:v>
                </c:pt>
                <c:pt idx="15">
                  <c:v>0.12331060371652353</c:v>
                </c:pt>
                <c:pt idx="16">
                  <c:v>0.12599210498948729</c:v>
                </c:pt>
                <c:pt idx="17">
                  <c:v>0.12856407953291177</c:v>
                </c:pt>
                <c:pt idx="18">
                  <c:v>0.13103706971044482</c:v>
                </c:pt>
                <c:pt idx="19">
                  <c:v>0.13342008243609724</c:v>
                </c:pt>
                <c:pt idx="20">
                  <c:v>0.13572088082974532</c:v>
                </c:pt>
                <c:pt idx="21">
                  <c:v>0.13794620881905603</c:v>
                </c:pt>
                <c:pt idx="22">
                  <c:v>0.14010196653276938</c:v>
                </c:pt>
                <c:pt idx="23">
                  <c:v>0.14219334899257827</c:v>
                </c:pt>
                <c:pt idx="24">
                  <c:v>0.14422495703074084</c:v>
                </c:pt>
                <c:pt idx="25">
                  <c:v>0.14620088691064329</c:v>
                </c:pt>
                <c:pt idx="26">
                  <c:v>0.14812480342036852</c:v>
                </c:pt>
                <c:pt idx="27">
                  <c:v>0.15</c:v>
                </c:pt>
                <c:pt idx="28">
                  <c:v>0.15182944859378311</c:v>
                </c:pt>
                <c:pt idx="29">
                  <c:v>0.15361584128429237</c:v>
                </c:pt>
                <c:pt idx="30">
                  <c:v>0.15536162529769293</c:v>
                </c:pt>
                <c:pt idx="31">
                  <c:v>0.15706903261956964</c:v>
                </c:pt>
                <c:pt idx="32">
                  <c:v>0.15874010519681994</c:v>
                </c:pt>
                <c:pt idx="33">
                  <c:v>0.16037671649979135</c:v>
                </c:pt>
                <c:pt idx="34">
                  <c:v>0.16198059006387419</c:v>
                </c:pt>
                <c:pt idx="35">
                  <c:v>0.16355331550942945</c:v>
                </c:pt>
                <c:pt idx="36">
                  <c:v>0.16509636244473133</c:v>
                </c:pt>
                <c:pt idx="37">
                  <c:v>0.16661109258229764</c:v>
                </c:pt>
                <c:pt idx="38">
                  <c:v>0.16809877033994813</c:v>
                </c:pt>
                <c:pt idx="39">
                  <c:v>0.1695605721507083</c:v>
                </c:pt>
                <c:pt idx="40">
                  <c:v>0.17099759466766973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8-0346-901B-E5E4C2A87A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Solow!$D$11:$D$51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6.299605249474366E-2</c:v>
                </c:pt>
                <c:pt idx="3">
                  <c:v>7.2112478515370421E-2</c:v>
                </c:pt>
                <c:pt idx="4">
                  <c:v>7.9370052598409971E-2</c:v>
                </c:pt>
                <c:pt idx="5">
                  <c:v>8.549879733383485E-2</c:v>
                </c:pt>
                <c:pt idx="6">
                  <c:v>9.0856029641606995E-2</c:v>
                </c:pt>
                <c:pt idx="7">
                  <c:v>9.5646559138619455E-2</c:v>
                </c:pt>
                <c:pt idx="8">
                  <c:v>9.9999999999999992E-2</c:v>
                </c:pt>
                <c:pt idx="9">
                  <c:v>0.10400419115259521</c:v>
                </c:pt>
                <c:pt idx="10">
                  <c:v>0.1077217345015942</c:v>
                </c:pt>
                <c:pt idx="11">
                  <c:v>0.11119900452846579</c:v>
                </c:pt>
                <c:pt idx="12">
                  <c:v>0.11447142425533319</c:v>
                </c:pt>
                <c:pt idx="13">
                  <c:v>0.11756673438603787</c:v>
                </c:pt>
                <c:pt idx="14">
                  <c:v>0.12050711320876149</c:v>
                </c:pt>
                <c:pt idx="15">
                  <c:v>0.12331060371652353</c:v>
                </c:pt>
                <c:pt idx="16">
                  <c:v>0.12599210498948729</c:v>
                </c:pt>
                <c:pt idx="17">
                  <c:v>0.12856407953291177</c:v>
                </c:pt>
                <c:pt idx="18">
                  <c:v>0.13103706971044482</c:v>
                </c:pt>
                <c:pt idx="19">
                  <c:v>0.13342008243609724</c:v>
                </c:pt>
                <c:pt idx="20">
                  <c:v>0.13572088082974532</c:v>
                </c:pt>
                <c:pt idx="21">
                  <c:v>0.13794620881905603</c:v>
                </c:pt>
                <c:pt idx="22">
                  <c:v>0.14010196653276938</c:v>
                </c:pt>
                <c:pt idx="23">
                  <c:v>0.14219334899257827</c:v>
                </c:pt>
                <c:pt idx="24">
                  <c:v>0.14422495703074084</c:v>
                </c:pt>
                <c:pt idx="25">
                  <c:v>0.14620088691064329</c:v>
                </c:pt>
                <c:pt idx="26">
                  <c:v>0.14812480342036852</c:v>
                </c:pt>
                <c:pt idx="27">
                  <c:v>0.15</c:v>
                </c:pt>
                <c:pt idx="28">
                  <c:v>0.15182944859378311</c:v>
                </c:pt>
                <c:pt idx="29">
                  <c:v>0.15361584128429237</c:v>
                </c:pt>
                <c:pt idx="30">
                  <c:v>0.15536162529769293</c:v>
                </c:pt>
                <c:pt idx="31">
                  <c:v>0.15706903261956964</c:v>
                </c:pt>
                <c:pt idx="32">
                  <c:v>0.15874010519681994</c:v>
                </c:pt>
                <c:pt idx="33">
                  <c:v>0.16037671649979135</c:v>
                </c:pt>
                <c:pt idx="34">
                  <c:v>0.16198059006387419</c:v>
                </c:pt>
                <c:pt idx="35">
                  <c:v>0.16355331550942945</c:v>
                </c:pt>
                <c:pt idx="36">
                  <c:v>0.16509636244473133</c:v>
                </c:pt>
                <c:pt idx="37">
                  <c:v>0.16661109258229764</c:v>
                </c:pt>
                <c:pt idx="38">
                  <c:v>0.16809877033994813</c:v>
                </c:pt>
                <c:pt idx="39">
                  <c:v>0.1695605721507083</c:v>
                </c:pt>
                <c:pt idx="40">
                  <c:v>0.17099759466766973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8-0346-901B-E5E4C2A87A1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Solow!$E$11:$E$51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3.7499999999999999E-2</c:v>
                </c:pt>
                <c:pt idx="6">
                  <c:v>4.4999999999999998E-2</c:v>
                </c:pt>
                <c:pt idx="7">
                  <c:v>5.2499999999999998E-2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7.4999999999999997E-2</c:v>
                </c:pt>
                <c:pt idx="11">
                  <c:v>8.249999999999999E-2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0.14249999999999999</c:v>
                </c:pt>
                <c:pt idx="20">
                  <c:v>0.15</c:v>
                </c:pt>
                <c:pt idx="21">
                  <c:v>0.1575</c:v>
                </c:pt>
                <c:pt idx="22">
                  <c:v>0.16499999999999998</c:v>
                </c:pt>
                <c:pt idx="23">
                  <c:v>0.17249999999999999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0.20249999999999999</c:v>
                </c:pt>
                <c:pt idx="28">
                  <c:v>0.21</c:v>
                </c:pt>
                <c:pt idx="29">
                  <c:v>0.2175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0.26250000000000001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0.28499999999999998</c:v>
                </c:pt>
                <c:pt idx="39">
                  <c:v>0.29249999999999998</c:v>
                </c:pt>
                <c:pt idx="4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08-0346-901B-E5E4C2A87A1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Solow!$F$11:$F$51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7.4999999999999997E-3</c:v>
                </c:pt>
                <c:pt idx="2">
                  <c:v>1.4999999999999999E-2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3.7499999999999999E-2</c:v>
                </c:pt>
                <c:pt idx="6">
                  <c:v>4.4999999999999998E-2</c:v>
                </c:pt>
                <c:pt idx="7">
                  <c:v>5.2499999999999998E-2</c:v>
                </c:pt>
                <c:pt idx="8">
                  <c:v>0.06</c:v>
                </c:pt>
                <c:pt idx="9">
                  <c:v>6.7500000000000004E-2</c:v>
                </c:pt>
                <c:pt idx="10">
                  <c:v>7.4999999999999997E-2</c:v>
                </c:pt>
                <c:pt idx="11">
                  <c:v>8.249999999999999E-2</c:v>
                </c:pt>
                <c:pt idx="12">
                  <c:v>0.09</c:v>
                </c:pt>
                <c:pt idx="13">
                  <c:v>9.7500000000000003E-2</c:v>
                </c:pt>
                <c:pt idx="14">
                  <c:v>0.105</c:v>
                </c:pt>
                <c:pt idx="15">
                  <c:v>0.11249999999999999</c:v>
                </c:pt>
                <c:pt idx="16">
                  <c:v>0.12</c:v>
                </c:pt>
                <c:pt idx="17">
                  <c:v>0.1275</c:v>
                </c:pt>
                <c:pt idx="18">
                  <c:v>0.13500000000000001</c:v>
                </c:pt>
                <c:pt idx="19">
                  <c:v>0.14249999999999999</c:v>
                </c:pt>
                <c:pt idx="20">
                  <c:v>0.15</c:v>
                </c:pt>
                <c:pt idx="21">
                  <c:v>0.1575</c:v>
                </c:pt>
                <c:pt idx="22">
                  <c:v>0.16499999999999998</c:v>
                </c:pt>
                <c:pt idx="23">
                  <c:v>0.17249999999999999</c:v>
                </c:pt>
                <c:pt idx="24">
                  <c:v>0.18</c:v>
                </c:pt>
                <c:pt idx="25">
                  <c:v>0.1875</c:v>
                </c:pt>
                <c:pt idx="26">
                  <c:v>0.19500000000000001</c:v>
                </c:pt>
                <c:pt idx="27">
                  <c:v>0.20249999999999999</c:v>
                </c:pt>
                <c:pt idx="28">
                  <c:v>0.21</c:v>
                </c:pt>
                <c:pt idx="29">
                  <c:v>0.2175</c:v>
                </c:pt>
                <c:pt idx="30">
                  <c:v>0.22499999999999998</c:v>
                </c:pt>
                <c:pt idx="31">
                  <c:v>0.23249999999999998</c:v>
                </c:pt>
                <c:pt idx="32">
                  <c:v>0.24</c:v>
                </c:pt>
                <c:pt idx="33">
                  <c:v>0.2475</c:v>
                </c:pt>
                <c:pt idx="34">
                  <c:v>0.255</c:v>
                </c:pt>
                <c:pt idx="35">
                  <c:v>0.26250000000000001</c:v>
                </c:pt>
                <c:pt idx="36">
                  <c:v>0.27</c:v>
                </c:pt>
                <c:pt idx="37">
                  <c:v>0.27749999999999997</c:v>
                </c:pt>
                <c:pt idx="38">
                  <c:v>0.28499999999999998</c:v>
                </c:pt>
                <c:pt idx="39">
                  <c:v>0.29249999999999998</c:v>
                </c:pt>
                <c:pt idx="4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08-0346-901B-E5E4C2A87A1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Solow!$B$11:$B$51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Solow!$G$11:$G$51</c:f>
              <c:numCache>
                <c:formatCode>General</c:formatCode>
                <c:ptCount val="41"/>
                <c:pt idx="0">
                  <c:v>0</c:v>
                </c:pt>
                <c:pt idx="1">
                  <c:v>0.13572088082974534</c:v>
                </c:pt>
                <c:pt idx="2">
                  <c:v>0.17099759466766973</c:v>
                </c:pt>
                <c:pt idx="3">
                  <c:v>0.19574338205844319</c:v>
                </c:pt>
                <c:pt idx="4">
                  <c:v>0.21544346900318839</c:v>
                </c:pt>
                <c:pt idx="5">
                  <c:v>0.23207944168063896</c:v>
                </c:pt>
                <c:pt idx="6">
                  <c:v>0.24662120743304705</c:v>
                </c:pt>
                <c:pt idx="7">
                  <c:v>0.2596247050925552</c:v>
                </c:pt>
                <c:pt idx="8">
                  <c:v>0.27144176165949063</c:v>
                </c:pt>
                <c:pt idx="9">
                  <c:v>0.28231080866430858</c:v>
                </c:pt>
                <c:pt idx="10">
                  <c:v>0.29240177382128663</c:v>
                </c:pt>
                <c:pt idx="11">
                  <c:v>0.30184053683988432</c:v>
                </c:pt>
                <c:pt idx="12">
                  <c:v>0.31072325059538591</c:v>
                </c:pt>
                <c:pt idx="13">
                  <c:v>0.31912521494299539</c:v>
                </c:pt>
                <c:pt idx="14">
                  <c:v>0.32710663101885895</c:v>
                </c:pt>
                <c:pt idx="15">
                  <c:v>0.33471647504108482</c:v>
                </c:pt>
                <c:pt idx="16">
                  <c:v>0.3419951893353394</c:v>
                </c:pt>
                <c:pt idx="17">
                  <c:v>0.34897660234544436</c:v>
                </c:pt>
                <c:pt idx="18">
                  <c:v>0.3556893304490063</c:v>
                </c:pt>
                <c:pt idx="19">
                  <c:v>0.36215782217208703</c:v>
                </c:pt>
                <c:pt idx="20">
                  <c:v>0.36840314986403866</c:v>
                </c:pt>
                <c:pt idx="21">
                  <c:v>0.37444361936092541</c:v>
                </c:pt>
                <c:pt idx="22">
                  <c:v>0.38029524607613924</c:v>
                </c:pt>
                <c:pt idx="23">
                  <c:v>0.38597213146808212</c:v>
                </c:pt>
                <c:pt idx="24">
                  <c:v>0.39148676411688638</c:v>
                </c:pt>
                <c:pt idx="25">
                  <c:v>0.39685026299204984</c:v>
                </c:pt>
                <c:pt idx="26">
                  <c:v>0.40207257585890582</c:v>
                </c:pt>
                <c:pt idx="27">
                  <c:v>0.40716264248923595</c:v>
                </c:pt>
                <c:pt idx="28">
                  <c:v>0.41212852998085564</c:v>
                </c:pt>
                <c:pt idx="29">
                  <c:v>0.41697754577013035</c:v>
                </c:pt>
                <c:pt idx="30">
                  <c:v>0.4217163326508746</c:v>
                </c:pt>
                <c:pt idx="31">
                  <c:v>0.4263509491640799</c:v>
                </c:pt>
                <c:pt idx="32">
                  <c:v>0.43088693800637679</c:v>
                </c:pt>
                <c:pt idx="33">
                  <c:v>0.43532938455868064</c:v>
                </c:pt>
                <c:pt idx="34">
                  <c:v>0.43968296721581801</c:v>
                </c:pt>
                <c:pt idx="35">
                  <c:v>0.44395200087130027</c:v>
                </c:pt>
                <c:pt idx="36">
                  <c:v>0.44814047465571649</c:v>
                </c:pt>
                <c:pt idx="37">
                  <c:v>0.45225208482551371</c:v>
                </c:pt>
                <c:pt idx="38">
                  <c:v>0.45629026353869662</c:v>
                </c:pt>
                <c:pt idx="39">
                  <c:v>0.46025820412579438</c:v>
                </c:pt>
                <c:pt idx="40">
                  <c:v>0.46415888336127797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08-0346-901B-E5E4C2A8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29599"/>
        <c:axId val="1312031247"/>
      </c:scatterChart>
      <c:valAx>
        <c:axId val="13120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31247"/>
        <c:crosses val="autoZero"/>
        <c:crossBetween val="midCat"/>
      </c:valAx>
      <c:valAx>
        <c:axId val="13120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423333</xdr:colOff>
      <xdr:row>4</xdr:row>
      <xdr:rowOff>99607</xdr:rowOff>
    </xdr:from>
    <xdr:to>
      <xdr:col>14</xdr:col>
      <xdr:colOff>212911</xdr:colOff>
      <xdr:row>27</xdr:row>
      <xdr:rowOff>33119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F9243-B6ED-6FB6-C4B6-F371D93C0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428313</xdr:colOff>
      <xdr:row>27</xdr:row>
      <xdr:rowOff>103841</xdr:rowOff>
    </xdr:from>
    <xdr:to>
      <xdr:col>14</xdr:col>
      <xdr:colOff>186763</xdr:colOff>
      <xdr:row>45</xdr:row>
      <xdr:rowOff>186765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7EA4B-AB86-E85A-C0C0-8A0312E4A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460686</xdr:colOff>
      <xdr:row>47</xdr:row>
      <xdr:rowOff>0</xdr:rowOff>
    </xdr:from>
    <xdr:to>
      <xdr:col>14</xdr:col>
      <xdr:colOff>219136</xdr:colOff>
      <xdr:row>65</xdr:row>
      <xdr:rowOff>82923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F784E8-3F6C-5548-81C9-AF4E52297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54784</xdr:colOff>
      <xdr:row>31</xdr:row>
      <xdr:rowOff>103842</xdr:rowOff>
    </xdr:from>
    <xdr:to>
      <xdr:col>6</xdr:col>
      <xdr:colOff>1128059</xdr:colOff>
      <xdr:row>45</xdr:row>
      <xdr:rowOff>58022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47D430-072B-3928-0EAA-7DF989265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154393</xdr:colOff>
      <xdr:row>19</xdr:row>
      <xdr:rowOff>66488</xdr:rowOff>
    </xdr:from>
    <xdr:to>
      <xdr:col>19</xdr:col>
      <xdr:colOff>617569</xdr:colOff>
      <xdr:row>33</xdr:row>
      <xdr:rowOff>20668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DB155-8004-ECED-FDA6-6249BF234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9</xdr:row>
      <xdr:rowOff>165100</xdr:rowOff>
    </xdr:from>
    <xdr:to>
      <xdr:col>17</xdr:col>
      <xdr:colOff>330200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BFA7F-A677-77F6-2364-A6F4BE8F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4D52C-A9B8-0248-9CCC-6ADCCEB597CC}" name="Table1" displayName="Table1" ref="B9:G20" totalsRowShown="0" dataDxfId="6">
  <autoFilter ref="B9:G20" xr:uid="{BF54D52C-A9B8-0248-9CCC-6ADCCEB597CC}"/>
  <tableColumns count="6">
    <tableColumn id="1" xr3:uid="{A811FBFF-7044-3044-BB25-102EF20E444B}" name="Column1" dataDxfId="5"/>
    <tableColumn id="2" xr3:uid="{FC69FACC-616E-5F43-803D-F82A524A3B16}" name="k bar" dataDxfId="4"/>
    <tableColumn id="3" xr3:uid="{02E252CA-73FC-E74D-A66C-C1A8503FE705}" name="k bar predict" dataDxfId="3"/>
    <tableColumn id="4" xr3:uid="{9ED95570-DC5F-6D46-893C-DBF6B3BB1C92}" name="GDP" dataDxfId="2"/>
    <tableColumn id="5" xr3:uid="{FF251C8B-82BC-4346-AF3D-E06739E78BA9}" name="TFP" dataDxfId="1">
      <calculatedColumnFormula>Table1[[#This Row],[GDP]]/Table1[[#This Row],[k bar predict]]</calculatedColumnFormula>
    </tableColumn>
    <tableColumn id="6" xr3:uid="{92E1EA92-2051-2644-A5F7-2665DC4D60EB}" name="k bar TFP predict" dataDxfId="0">
      <calculatedColumnFormula>Table1[[#This Row],[k bar predict]]*Table1[[#This Row],[TFP]]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E95A-8F0C-3B4B-A257-CF4961CF16DF}">
  <dimension ref="B2:R30"/>
  <sheetViews>
    <sheetView zoomScale="102" workbookViewId="0">
      <selection activeCell="F10" sqref="F10"/>
    </sheetView>
  </sheetViews>
  <sheetFormatPr baseColWidth="10" defaultRowHeight="16"/>
  <cols>
    <col min="2" max="2" width="15.1640625" bestFit="1" customWidth="1"/>
    <col min="4" max="4" width="13.5" customWidth="1"/>
    <col min="7" max="7" width="17.5" bestFit="1" customWidth="1"/>
  </cols>
  <sheetData>
    <row r="2" spans="2:18">
      <c r="F2" s="2"/>
      <c r="G2" s="2"/>
    </row>
    <row r="3" spans="2:18">
      <c r="B3" t="s">
        <v>15</v>
      </c>
      <c r="G3" s="2"/>
    </row>
    <row r="4" spans="2:18">
      <c r="B4" t="s">
        <v>16</v>
      </c>
    </row>
    <row r="5" spans="2:18">
      <c r="Q5" t="s">
        <v>19</v>
      </c>
      <c r="R5" t="s">
        <v>20</v>
      </c>
    </row>
    <row r="6" spans="2:18">
      <c r="C6" s="1"/>
      <c r="P6">
        <v>0</v>
      </c>
      <c r="Q6">
        <v>0</v>
      </c>
      <c r="R6">
        <f>$P6^(1/3)*$G$10</f>
        <v>0</v>
      </c>
    </row>
    <row r="7" spans="2:18">
      <c r="H7" s="2"/>
      <c r="P7">
        <f>P6+0.1</f>
        <v>0.1</v>
      </c>
      <c r="Q7">
        <f t="shared" ref="Q7:Q19" si="0">$P7^(1/3)*$G$16</f>
        <v>0.12950032845779658</v>
      </c>
      <c r="R7">
        <f t="shared" ref="R7:R19" si="1">$P7^(1/3)*$G$10</f>
        <v>0.46415888336127797</v>
      </c>
    </row>
    <row r="8" spans="2:18">
      <c r="B8" s="1"/>
      <c r="C8" s="2"/>
      <c r="P8">
        <f t="shared" ref="P8:P24" si="2">P7+0.1</f>
        <v>0.2</v>
      </c>
      <c r="Q8">
        <f t="shared" si="0"/>
        <v>0.16316018979227795</v>
      </c>
      <c r="R8">
        <f t="shared" si="1"/>
        <v>0.58480354764257325</v>
      </c>
    </row>
    <row r="9" spans="2:18">
      <c r="B9" t="s">
        <v>14</v>
      </c>
      <c r="C9" t="s">
        <v>11</v>
      </c>
      <c r="D9" t="s">
        <v>12</v>
      </c>
      <c r="E9" t="s">
        <v>13</v>
      </c>
      <c r="F9" t="s">
        <v>17</v>
      </c>
      <c r="G9" t="s">
        <v>18</v>
      </c>
      <c r="P9">
        <f t="shared" si="2"/>
        <v>0.30000000000000004</v>
      </c>
      <c r="Q9">
        <f t="shared" si="0"/>
        <v>0.18677179307292532</v>
      </c>
      <c r="R9">
        <f t="shared" si="1"/>
        <v>0.66943295008216952</v>
      </c>
    </row>
    <row r="10" spans="2:18">
      <c r="B10" s="4" t="s">
        <v>8</v>
      </c>
      <c r="C10" s="3">
        <v>1</v>
      </c>
      <c r="D10" s="3">
        <v>1</v>
      </c>
      <c r="E10" s="3">
        <v>1</v>
      </c>
      <c r="F10" s="4">
        <f>Table1[[#This Row],[GDP]]/Table1[[#This Row],[k bar predict]]</f>
        <v>1</v>
      </c>
      <c r="G10" s="4">
        <f>Table1[[#This Row],[k bar predict]]*Table1[[#This Row],[TFP]]</f>
        <v>1</v>
      </c>
      <c r="H10" s="2"/>
      <c r="P10">
        <f t="shared" si="2"/>
        <v>0.4</v>
      </c>
      <c r="Q10">
        <f t="shared" si="0"/>
        <v>0.2055689576241336</v>
      </c>
      <c r="R10">
        <f t="shared" si="1"/>
        <v>0.73680629972807732</v>
      </c>
    </row>
    <row r="11" spans="2:18">
      <c r="B11" s="4" t="s">
        <v>9</v>
      </c>
      <c r="C11" s="4">
        <v>1.3089999999999999</v>
      </c>
      <c r="D11" s="4">
        <v>1.0940000000000001</v>
      </c>
      <c r="E11" s="4">
        <v>1.151</v>
      </c>
      <c r="F11" s="4">
        <f>Table1[[#This Row],[GDP]]/Table1[[#This Row],[k bar predict]]</f>
        <v>1.0521023765996342</v>
      </c>
      <c r="G11" s="4">
        <f>Table1[[#This Row],[k bar predict]]*Table1[[#This Row],[TFP]]</f>
        <v>1.151</v>
      </c>
      <c r="P11">
        <f t="shared" si="2"/>
        <v>0.5</v>
      </c>
      <c r="Q11">
        <f t="shared" si="0"/>
        <v>0.22144244674956387</v>
      </c>
      <c r="R11">
        <f t="shared" si="1"/>
        <v>0.79370052598409979</v>
      </c>
    </row>
    <row r="12" spans="2:18">
      <c r="B12" s="4" t="s">
        <v>10</v>
      </c>
      <c r="C12" s="4">
        <v>0.93</v>
      </c>
      <c r="D12" s="4">
        <v>0.97599999999999998</v>
      </c>
      <c r="E12" s="4">
        <v>0.73399999999999999</v>
      </c>
      <c r="F12" s="4">
        <f>Table1[[#This Row],[GDP]]/Table1[[#This Row],[k bar predict]]</f>
        <v>0.75204918032786883</v>
      </c>
      <c r="G12" s="4">
        <f>Table1[[#This Row],[k bar predict]]*Table1[[#This Row],[TFP]]</f>
        <v>0.73399999999999999</v>
      </c>
      <c r="P12">
        <f t="shared" si="2"/>
        <v>0.6</v>
      </c>
      <c r="Q12">
        <f t="shared" si="0"/>
        <v>0.23531771361918805</v>
      </c>
      <c r="R12">
        <f t="shared" si="1"/>
        <v>0.84343266530174921</v>
      </c>
    </row>
    <row r="13" spans="2:18">
      <c r="B13" s="4" t="s">
        <v>0</v>
      </c>
      <c r="C13" s="4">
        <v>0.69299999999999995</v>
      </c>
      <c r="D13" s="4">
        <v>0.88500000000000001</v>
      </c>
      <c r="E13" s="4">
        <v>0.71399999999999997</v>
      </c>
      <c r="F13" s="4">
        <f>Table1[[#This Row],[GDP]]/Table1[[#This Row],[k bar predict]]</f>
        <v>0.80677966101694909</v>
      </c>
      <c r="G13" s="4">
        <f>Table1[[#This Row],[k bar predict]]*Table1[[#This Row],[TFP]]</f>
        <v>0.71399999999999997</v>
      </c>
      <c r="P13">
        <f t="shared" si="2"/>
        <v>0.7</v>
      </c>
      <c r="Q13">
        <f t="shared" si="0"/>
        <v>0.24772521648618559</v>
      </c>
      <c r="R13">
        <f t="shared" si="1"/>
        <v>0.88790400174260065</v>
      </c>
    </row>
    <row r="14" spans="2:18">
      <c r="B14" s="4" t="s">
        <v>1</v>
      </c>
      <c r="C14" s="4">
        <v>0.80400000000000005</v>
      </c>
      <c r="D14" s="4">
        <v>0.93</v>
      </c>
      <c r="E14" s="4">
        <v>0.68</v>
      </c>
      <c r="F14" s="4">
        <f>Table1[[#This Row],[GDP]]/Table1[[#This Row],[k bar predict]]</f>
        <v>0.73118279569892475</v>
      </c>
      <c r="G14" s="4">
        <f>Table1[[#This Row],[k bar predict]]*Table1[[#This Row],[TFP]]</f>
        <v>0.68</v>
      </c>
      <c r="P14">
        <f t="shared" si="2"/>
        <v>0.79999999999999993</v>
      </c>
      <c r="Q14">
        <f t="shared" si="0"/>
        <v>0.2590006569155931</v>
      </c>
      <c r="R14">
        <f t="shared" si="1"/>
        <v>0.92831776672255573</v>
      </c>
    </row>
    <row r="15" spans="2:18">
      <c r="B15" s="4" t="s">
        <v>2</v>
      </c>
      <c r="C15" s="4">
        <v>0.73099999999999998</v>
      </c>
      <c r="D15" s="4">
        <v>0.90100000000000002</v>
      </c>
      <c r="E15" s="4">
        <v>0.64</v>
      </c>
      <c r="F15" s="4">
        <f>Table1[[#This Row],[GDP]]/Table1[[#This Row],[k bar predict]]</f>
        <v>0.71032186459489455</v>
      </c>
      <c r="G15" s="4">
        <f>Table1[[#This Row],[k bar predict]]*Table1[[#This Row],[TFP]]</f>
        <v>0.64</v>
      </c>
      <c r="P15">
        <f t="shared" si="2"/>
        <v>0.89999999999999991</v>
      </c>
      <c r="Q15">
        <f t="shared" si="0"/>
        <v>0.26937153830497074</v>
      </c>
      <c r="R15">
        <f t="shared" si="1"/>
        <v>0.96548938460562972</v>
      </c>
    </row>
    <row r="16" spans="2:18">
      <c r="B16" s="4" t="s">
        <v>3</v>
      </c>
      <c r="C16" s="4">
        <v>0.27600000000000002</v>
      </c>
      <c r="D16" s="4">
        <v>0.65100000000000002</v>
      </c>
      <c r="E16" s="4">
        <v>0.27900000000000003</v>
      </c>
      <c r="F16" s="4">
        <f>Table1[[#This Row],[GDP]]/Table1[[#This Row],[k bar predict]]</f>
        <v>0.4285714285714286</v>
      </c>
      <c r="G16" s="4">
        <f>Table1[[#This Row],[k bar predict]]*Table1[[#This Row],[TFP]]</f>
        <v>0.27900000000000003</v>
      </c>
      <c r="P16">
        <f t="shared" si="2"/>
        <v>0.99999999999999989</v>
      </c>
      <c r="Q16">
        <f t="shared" si="0"/>
        <v>0.27900000000000003</v>
      </c>
      <c r="R16">
        <f t="shared" si="1"/>
        <v>1</v>
      </c>
    </row>
    <row r="17" spans="2:18">
      <c r="B17" s="4" t="s">
        <v>4</v>
      </c>
      <c r="C17" s="4">
        <v>0.20200000000000001</v>
      </c>
      <c r="D17" s="4">
        <v>0.58699999999999997</v>
      </c>
      <c r="E17" s="4">
        <v>0.252</v>
      </c>
      <c r="F17" s="4">
        <f>Table1[[#This Row],[GDP]]/Table1[[#This Row],[k bar predict]]</f>
        <v>0.4293015332197615</v>
      </c>
      <c r="G17" s="4">
        <f>Table1[[#This Row],[k bar predict]]*Table1[[#This Row],[TFP]]</f>
        <v>0.252</v>
      </c>
      <c r="P17">
        <f t="shared" si="2"/>
        <v>1.0999999999999999</v>
      </c>
      <c r="Q17">
        <f t="shared" si="0"/>
        <v>0.2880061522123265</v>
      </c>
      <c r="R17">
        <f t="shared" si="1"/>
        <v>1.0322801154563672</v>
      </c>
    </row>
    <row r="18" spans="2:18">
      <c r="B18" s="4" t="s">
        <v>5</v>
      </c>
      <c r="C18" s="4">
        <v>0.17399999999999999</v>
      </c>
      <c r="D18" s="4">
        <v>0.55900000000000005</v>
      </c>
      <c r="E18" s="4">
        <v>0.214</v>
      </c>
      <c r="F18" s="4">
        <f>Table1[[#This Row],[GDP]]/Table1[[#This Row],[k bar predict]]</f>
        <v>0.38282647584973162</v>
      </c>
      <c r="G18" s="4">
        <f>Table1[[#This Row],[k bar predict]]*Table1[[#This Row],[TFP]]</f>
        <v>0.214</v>
      </c>
      <c r="P18">
        <f t="shared" si="2"/>
        <v>1.2</v>
      </c>
      <c r="Q18">
        <f t="shared" si="0"/>
        <v>0.29648174080194856</v>
      </c>
      <c r="R18">
        <f t="shared" si="1"/>
        <v>1.0626585691826111</v>
      </c>
    </row>
    <row r="19" spans="2:18">
      <c r="B19" s="4" t="s">
        <v>6</v>
      </c>
      <c r="C19" s="4">
        <v>8.1000000000000003E-2</v>
      </c>
      <c r="D19" s="4">
        <v>0.433</v>
      </c>
      <c r="E19" s="4">
        <v>0.11700000000000001</v>
      </c>
      <c r="F19" s="4">
        <f>Table1[[#This Row],[GDP]]/Table1[[#This Row],[k bar predict]]</f>
        <v>0.2702078521939954</v>
      </c>
      <c r="G19" s="4">
        <f>Table1[[#This Row],[k bar predict]]*Table1[[#This Row],[TFP]]</f>
        <v>0.11700000000000001</v>
      </c>
      <c r="P19">
        <f t="shared" si="2"/>
        <v>1.3</v>
      </c>
      <c r="Q19">
        <f t="shared" si="0"/>
        <v>0.30449861437404857</v>
      </c>
      <c r="R19">
        <f t="shared" si="1"/>
        <v>1.0913928830611059</v>
      </c>
    </row>
    <row r="20" spans="2:18">
      <c r="B20" s="4" t="s">
        <v>7</v>
      </c>
      <c r="C20" s="4">
        <v>5.0000000000000001E-3</v>
      </c>
      <c r="D20" s="4">
        <v>0.17299999999999999</v>
      </c>
      <c r="E20" s="4">
        <v>1.4999999999999999E-2</v>
      </c>
      <c r="F20" s="4">
        <f>Table1[[#This Row],[GDP]]/Table1[[#This Row],[k bar predict]]</f>
        <v>8.6705202312138727E-2</v>
      </c>
      <c r="G20" s="4">
        <f>Table1[[#This Row],[k bar predict]]*Table1[[#This Row],[TFP]]</f>
        <v>1.4999999999999999E-2</v>
      </c>
    </row>
    <row r="29" spans="2:18">
      <c r="D29">
        <v>0</v>
      </c>
      <c r="E29">
        <v>0</v>
      </c>
    </row>
    <row r="30" spans="2:18">
      <c r="D30">
        <v>1.4</v>
      </c>
      <c r="E30">
        <v>1.4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89FF-AAC7-6044-A0C6-DAE31277672A}">
  <dimension ref="B2:G51"/>
  <sheetViews>
    <sheetView tabSelected="1" topLeftCell="A2" workbookViewId="0">
      <selection activeCell="F8" sqref="F8"/>
    </sheetView>
  </sheetViews>
  <sheetFormatPr baseColWidth="10" defaultRowHeight="16"/>
  <sheetData>
    <row r="2" spans="2:7">
      <c r="B2" t="s">
        <v>36</v>
      </c>
    </row>
    <row r="3" spans="2:7">
      <c r="B3" t="s">
        <v>37</v>
      </c>
    </row>
    <row r="5" spans="2:7">
      <c r="B5" t="s">
        <v>38</v>
      </c>
    </row>
    <row r="6" spans="2:7" ht="15" customHeight="1">
      <c r="B6" t="s">
        <v>39</v>
      </c>
      <c r="C6">
        <v>0.05</v>
      </c>
      <c r="D6">
        <v>0.05</v>
      </c>
    </row>
    <row r="7" spans="2:7" ht="15" customHeight="1">
      <c r="B7" t="s">
        <v>40</v>
      </c>
      <c r="E7">
        <v>7.4999999999999997E-3</v>
      </c>
      <c r="F7">
        <v>7.4999999999999997E-3</v>
      </c>
    </row>
    <row r="8" spans="2:7" ht="15" customHeight="1">
      <c r="B8" t="s">
        <v>44</v>
      </c>
      <c r="G8">
        <v>1</v>
      </c>
    </row>
    <row r="9" spans="2:7" ht="15" customHeight="1">
      <c r="B9" t="s">
        <v>45</v>
      </c>
      <c r="G9">
        <v>0.05</v>
      </c>
    </row>
    <row r="10" spans="2:7">
      <c r="C10" t="s">
        <v>41</v>
      </c>
      <c r="D10" t="s">
        <v>41</v>
      </c>
      <c r="E10" t="s">
        <v>42</v>
      </c>
      <c r="F10" t="s">
        <v>42</v>
      </c>
      <c r="G10" t="s">
        <v>43</v>
      </c>
    </row>
    <row r="11" spans="2:7">
      <c r="B11">
        <v>0</v>
      </c>
      <c r="C11">
        <f>$B11^(1/3)*$C$6</f>
        <v>0</v>
      </c>
      <c r="D11">
        <f>$B11^(1/3)*$D$6</f>
        <v>0</v>
      </c>
      <c r="E11">
        <f>$B11*$E$7</f>
        <v>0</v>
      </c>
      <c r="F11">
        <f>$B11*$F$7</f>
        <v>0</v>
      </c>
      <c r="G11">
        <f>$B11^(1/3)*$G$9^(1/3)</f>
        <v>0</v>
      </c>
    </row>
    <row r="12" spans="2:7">
      <c r="B12">
        <f>B11+1</f>
        <v>1</v>
      </c>
      <c r="C12">
        <f t="shared" ref="C12:C51" si="0">$B12^(1/3)*$C$6</f>
        <v>0.05</v>
      </c>
      <c r="D12">
        <f t="shared" ref="D12:D51" si="1">$B12^(1/3)*$D$6</f>
        <v>0.05</v>
      </c>
      <c r="E12">
        <f t="shared" ref="E12:E51" si="2">$B12*$E$7</f>
        <v>7.4999999999999997E-3</v>
      </c>
      <c r="F12">
        <f t="shared" ref="F12:F51" si="3">$B12*$F$7</f>
        <v>7.4999999999999997E-3</v>
      </c>
      <c r="G12">
        <f>$B12^(1/3)*$G$9^(2/3)</f>
        <v>0.13572088082974534</v>
      </c>
    </row>
    <row r="13" spans="2:7">
      <c r="B13">
        <f t="shared" ref="B13:B51" si="4">B12+1</f>
        <v>2</v>
      </c>
      <c r="C13">
        <f t="shared" si="0"/>
        <v>6.299605249474366E-2</v>
      </c>
      <c r="D13">
        <f t="shared" si="1"/>
        <v>6.299605249474366E-2</v>
      </c>
      <c r="E13">
        <f t="shared" si="2"/>
        <v>1.4999999999999999E-2</v>
      </c>
      <c r="F13">
        <f t="shared" si="3"/>
        <v>1.4999999999999999E-2</v>
      </c>
      <c r="G13">
        <f t="shared" ref="G13:G51" si="5">$B13^(1/3)*$G$9^(2/3)</f>
        <v>0.17099759466766973</v>
      </c>
    </row>
    <row r="14" spans="2:7">
      <c r="B14">
        <f t="shared" si="4"/>
        <v>3</v>
      </c>
      <c r="C14">
        <f t="shared" si="0"/>
        <v>7.2112478515370421E-2</v>
      </c>
      <c r="D14">
        <f t="shared" si="1"/>
        <v>7.2112478515370421E-2</v>
      </c>
      <c r="E14">
        <f t="shared" si="2"/>
        <v>2.2499999999999999E-2</v>
      </c>
      <c r="F14">
        <f t="shared" si="3"/>
        <v>2.2499999999999999E-2</v>
      </c>
      <c r="G14">
        <f t="shared" si="5"/>
        <v>0.19574338205844319</v>
      </c>
    </row>
    <row r="15" spans="2:7">
      <c r="B15">
        <f t="shared" si="4"/>
        <v>4</v>
      </c>
      <c r="C15">
        <f t="shared" si="0"/>
        <v>7.9370052598409971E-2</v>
      </c>
      <c r="D15">
        <f t="shared" si="1"/>
        <v>7.9370052598409971E-2</v>
      </c>
      <c r="E15">
        <f t="shared" si="2"/>
        <v>0.03</v>
      </c>
      <c r="F15">
        <f t="shared" si="3"/>
        <v>0.03</v>
      </c>
      <c r="G15">
        <f t="shared" si="5"/>
        <v>0.21544346900318839</v>
      </c>
    </row>
    <row r="16" spans="2:7">
      <c r="B16">
        <f t="shared" si="4"/>
        <v>5</v>
      </c>
      <c r="C16">
        <f t="shared" si="0"/>
        <v>8.549879733383485E-2</v>
      </c>
      <c r="D16">
        <f t="shared" si="1"/>
        <v>8.549879733383485E-2</v>
      </c>
      <c r="E16">
        <f t="shared" si="2"/>
        <v>3.7499999999999999E-2</v>
      </c>
      <c r="F16">
        <f t="shared" si="3"/>
        <v>3.7499999999999999E-2</v>
      </c>
      <c r="G16">
        <f t="shared" si="5"/>
        <v>0.23207944168063896</v>
      </c>
    </row>
    <row r="17" spans="2:7">
      <c r="B17">
        <f t="shared" si="4"/>
        <v>6</v>
      </c>
      <c r="C17">
        <f t="shared" si="0"/>
        <v>9.0856029641606995E-2</v>
      </c>
      <c r="D17">
        <f t="shared" si="1"/>
        <v>9.0856029641606995E-2</v>
      </c>
      <c r="E17">
        <f t="shared" si="2"/>
        <v>4.4999999999999998E-2</v>
      </c>
      <c r="F17">
        <f t="shared" si="3"/>
        <v>4.4999999999999998E-2</v>
      </c>
      <c r="G17">
        <f t="shared" si="5"/>
        <v>0.24662120743304705</v>
      </c>
    </row>
    <row r="18" spans="2:7">
      <c r="B18">
        <f t="shared" si="4"/>
        <v>7</v>
      </c>
      <c r="C18">
        <f t="shared" si="0"/>
        <v>9.5646559138619455E-2</v>
      </c>
      <c r="D18">
        <f t="shared" si="1"/>
        <v>9.5646559138619455E-2</v>
      </c>
      <c r="E18">
        <f t="shared" si="2"/>
        <v>5.2499999999999998E-2</v>
      </c>
      <c r="F18">
        <f t="shared" si="3"/>
        <v>5.2499999999999998E-2</v>
      </c>
      <c r="G18">
        <f t="shared" si="5"/>
        <v>0.2596247050925552</v>
      </c>
    </row>
    <row r="19" spans="2:7">
      <c r="B19">
        <f t="shared" si="4"/>
        <v>8</v>
      </c>
      <c r="C19">
        <f t="shared" si="0"/>
        <v>9.9999999999999992E-2</v>
      </c>
      <c r="D19">
        <f t="shared" si="1"/>
        <v>9.9999999999999992E-2</v>
      </c>
      <c r="E19">
        <f t="shared" si="2"/>
        <v>0.06</v>
      </c>
      <c r="F19">
        <f t="shared" si="3"/>
        <v>0.06</v>
      </c>
      <c r="G19">
        <f t="shared" si="5"/>
        <v>0.27144176165949063</v>
      </c>
    </row>
    <row r="20" spans="2:7">
      <c r="B20">
        <f t="shared" si="4"/>
        <v>9</v>
      </c>
      <c r="C20">
        <f t="shared" si="0"/>
        <v>0.10400419115259521</v>
      </c>
      <c r="D20">
        <f t="shared" si="1"/>
        <v>0.10400419115259521</v>
      </c>
      <c r="E20">
        <f t="shared" si="2"/>
        <v>6.7500000000000004E-2</v>
      </c>
      <c r="F20">
        <f t="shared" si="3"/>
        <v>6.7500000000000004E-2</v>
      </c>
      <c r="G20">
        <f t="shared" si="5"/>
        <v>0.28231080866430858</v>
      </c>
    </row>
    <row r="21" spans="2:7">
      <c r="B21">
        <f t="shared" si="4"/>
        <v>10</v>
      </c>
      <c r="C21">
        <f t="shared" si="0"/>
        <v>0.1077217345015942</v>
      </c>
      <c r="D21">
        <f t="shared" si="1"/>
        <v>0.1077217345015942</v>
      </c>
      <c r="E21">
        <f t="shared" si="2"/>
        <v>7.4999999999999997E-2</v>
      </c>
      <c r="F21">
        <f t="shared" si="3"/>
        <v>7.4999999999999997E-2</v>
      </c>
      <c r="G21">
        <f t="shared" si="5"/>
        <v>0.29240177382128663</v>
      </c>
    </row>
    <row r="22" spans="2:7">
      <c r="B22">
        <f t="shared" si="4"/>
        <v>11</v>
      </c>
      <c r="C22">
        <f t="shared" si="0"/>
        <v>0.11119900452846579</v>
      </c>
      <c r="D22">
        <f t="shared" si="1"/>
        <v>0.11119900452846579</v>
      </c>
      <c r="E22">
        <f t="shared" si="2"/>
        <v>8.249999999999999E-2</v>
      </c>
      <c r="F22">
        <f t="shared" si="3"/>
        <v>8.249999999999999E-2</v>
      </c>
      <c r="G22">
        <f t="shared" si="5"/>
        <v>0.30184053683988432</v>
      </c>
    </row>
    <row r="23" spans="2:7">
      <c r="B23">
        <f t="shared" si="4"/>
        <v>12</v>
      </c>
      <c r="C23">
        <f t="shared" si="0"/>
        <v>0.11447142425533319</v>
      </c>
      <c r="D23">
        <f t="shared" si="1"/>
        <v>0.11447142425533319</v>
      </c>
      <c r="E23">
        <f t="shared" si="2"/>
        <v>0.09</v>
      </c>
      <c r="F23">
        <f t="shared" si="3"/>
        <v>0.09</v>
      </c>
      <c r="G23">
        <f t="shared" si="5"/>
        <v>0.31072325059538591</v>
      </c>
    </row>
    <row r="24" spans="2:7">
      <c r="B24">
        <f t="shared" si="4"/>
        <v>13</v>
      </c>
      <c r="C24">
        <f t="shared" si="0"/>
        <v>0.11756673438603787</v>
      </c>
      <c r="D24">
        <f t="shared" si="1"/>
        <v>0.11756673438603787</v>
      </c>
      <c r="E24">
        <f t="shared" si="2"/>
        <v>9.7500000000000003E-2</v>
      </c>
      <c r="F24">
        <f t="shared" si="3"/>
        <v>9.7500000000000003E-2</v>
      </c>
      <c r="G24">
        <f t="shared" si="5"/>
        <v>0.31912521494299539</v>
      </c>
    </row>
    <row r="25" spans="2:7">
      <c r="B25">
        <f t="shared" si="4"/>
        <v>14</v>
      </c>
      <c r="C25">
        <f t="shared" si="0"/>
        <v>0.12050711320876149</v>
      </c>
      <c r="D25">
        <f t="shared" si="1"/>
        <v>0.12050711320876149</v>
      </c>
      <c r="E25">
        <f t="shared" si="2"/>
        <v>0.105</v>
      </c>
      <c r="F25">
        <f t="shared" si="3"/>
        <v>0.105</v>
      </c>
      <c r="G25">
        <f t="shared" si="5"/>
        <v>0.32710663101885895</v>
      </c>
    </row>
    <row r="26" spans="2:7">
      <c r="B26">
        <f t="shared" si="4"/>
        <v>15</v>
      </c>
      <c r="C26">
        <f t="shared" si="0"/>
        <v>0.12331060371652353</v>
      </c>
      <c r="D26">
        <f t="shared" si="1"/>
        <v>0.12331060371652353</v>
      </c>
      <c r="E26">
        <f t="shared" si="2"/>
        <v>0.11249999999999999</v>
      </c>
      <c r="F26">
        <f t="shared" si="3"/>
        <v>0.11249999999999999</v>
      </c>
      <c r="G26">
        <f t="shared" si="5"/>
        <v>0.33471647504108482</v>
      </c>
    </row>
    <row r="27" spans="2:7">
      <c r="B27">
        <f t="shared" si="4"/>
        <v>16</v>
      </c>
      <c r="C27">
        <f t="shared" si="0"/>
        <v>0.12599210498948729</v>
      </c>
      <c r="D27">
        <f t="shared" si="1"/>
        <v>0.12599210498948729</v>
      </c>
      <c r="E27">
        <f t="shared" si="2"/>
        <v>0.12</v>
      </c>
      <c r="F27">
        <f t="shared" si="3"/>
        <v>0.12</v>
      </c>
      <c r="G27">
        <f t="shared" si="5"/>
        <v>0.3419951893353394</v>
      </c>
    </row>
    <row r="28" spans="2:7">
      <c r="B28">
        <f t="shared" si="4"/>
        <v>17</v>
      </c>
      <c r="C28">
        <f t="shared" si="0"/>
        <v>0.12856407953291177</v>
      </c>
      <c r="D28">
        <f t="shared" si="1"/>
        <v>0.12856407953291177</v>
      </c>
      <c r="E28">
        <f t="shared" si="2"/>
        <v>0.1275</v>
      </c>
      <c r="F28">
        <f t="shared" si="3"/>
        <v>0.1275</v>
      </c>
      <c r="G28">
        <f t="shared" si="5"/>
        <v>0.34897660234544436</v>
      </c>
    </row>
    <row r="29" spans="2:7">
      <c r="B29">
        <f t="shared" si="4"/>
        <v>18</v>
      </c>
      <c r="C29">
        <f t="shared" si="0"/>
        <v>0.13103706971044482</v>
      </c>
      <c r="D29">
        <f t="shared" si="1"/>
        <v>0.13103706971044482</v>
      </c>
      <c r="E29">
        <f t="shared" si="2"/>
        <v>0.13500000000000001</v>
      </c>
      <c r="F29">
        <f t="shared" si="3"/>
        <v>0.13500000000000001</v>
      </c>
      <c r="G29">
        <f t="shared" si="5"/>
        <v>0.3556893304490063</v>
      </c>
    </row>
    <row r="30" spans="2:7">
      <c r="B30">
        <f t="shared" si="4"/>
        <v>19</v>
      </c>
      <c r="C30">
        <f t="shared" si="0"/>
        <v>0.13342008243609724</v>
      </c>
      <c r="D30">
        <f t="shared" si="1"/>
        <v>0.13342008243609724</v>
      </c>
      <c r="E30">
        <f t="shared" si="2"/>
        <v>0.14249999999999999</v>
      </c>
      <c r="F30">
        <f t="shared" si="3"/>
        <v>0.14249999999999999</v>
      </c>
      <c r="G30">
        <f t="shared" si="5"/>
        <v>0.36215782217208703</v>
      </c>
    </row>
    <row r="31" spans="2:7">
      <c r="B31">
        <f t="shared" si="4"/>
        <v>20</v>
      </c>
      <c r="C31">
        <f t="shared" si="0"/>
        <v>0.13572088082974532</v>
      </c>
      <c r="D31">
        <f t="shared" si="1"/>
        <v>0.13572088082974532</v>
      </c>
      <c r="E31">
        <f t="shared" si="2"/>
        <v>0.15</v>
      </c>
      <c r="F31">
        <f t="shared" si="3"/>
        <v>0.15</v>
      </c>
      <c r="G31">
        <f t="shared" si="5"/>
        <v>0.36840314986403866</v>
      </c>
    </row>
    <row r="32" spans="2:7">
      <c r="B32">
        <f t="shared" si="4"/>
        <v>21</v>
      </c>
      <c r="C32">
        <f t="shared" si="0"/>
        <v>0.13794620881905603</v>
      </c>
      <c r="D32">
        <f t="shared" si="1"/>
        <v>0.13794620881905603</v>
      </c>
      <c r="E32">
        <f t="shared" si="2"/>
        <v>0.1575</v>
      </c>
      <c r="F32">
        <f t="shared" si="3"/>
        <v>0.1575</v>
      </c>
      <c r="G32">
        <f t="shared" si="5"/>
        <v>0.37444361936092541</v>
      </c>
    </row>
    <row r="33" spans="2:7">
      <c r="B33">
        <f t="shared" si="4"/>
        <v>22</v>
      </c>
      <c r="C33">
        <f t="shared" si="0"/>
        <v>0.14010196653276938</v>
      </c>
      <c r="D33">
        <f t="shared" si="1"/>
        <v>0.14010196653276938</v>
      </c>
      <c r="E33">
        <f t="shared" si="2"/>
        <v>0.16499999999999998</v>
      </c>
      <c r="F33">
        <f t="shared" si="3"/>
        <v>0.16499999999999998</v>
      </c>
      <c r="G33">
        <f t="shared" si="5"/>
        <v>0.38029524607613924</v>
      </c>
    </row>
    <row r="34" spans="2:7">
      <c r="B34">
        <f t="shared" si="4"/>
        <v>23</v>
      </c>
      <c r="C34">
        <f t="shared" si="0"/>
        <v>0.14219334899257827</v>
      </c>
      <c r="D34">
        <f t="shared" si="1"/>
        <v>0.14219334899257827</v>
      </c>
      <c r="E34">
        <f t="shared" si="2"/>
        <v>0.17249999999999999</v>
      </c>
      <c r="F34">
        <f t="shared" si="3"/>
        <v>0.17249999999999999</v>
      </c>
      <c r="G34">
        <f t="shared" si="5"/>
        <v>0.38597213146808212</v>
      </c>
    </row>
    <row r="35" spans="2:7">
      <c r="B35">
        <f t="shared" si="4"/>
        <v>24</v>
      </c>
      <c r="C35">
        <f t="shared" si="0"/>
        <v>0.14422495703074084</v>
      </c>
      <c r="D35">
        <f t="shared" si="1"/>
        <v>0.14422495703074084</v>
      </c>
      <c r="E35">
        <f t="shared" si="2"/>
        <v>0.18</v>
      </c>
      <c r="F35">
        <f t="shared" si="3"/>
        <v>0.18</v>
      </c>
      <c r="G35">
        <f t="shared" si="5"/>
        <v>0.39148676411688638</v>
      </c>
    </row>
    <row r="36" spans="2:7">
      <c r="B36">
        <f t="shared" si="4"/>
        <v>25</v>
      </c>
      <c r="C36">
        <f t="shared" si="0"/>
        <v>0.14620088691064329</v>
      </c>
      <c r="D36">
        <f t="shared" si="1"/>
        <v>0.14620088691064329</v>
      </c>
      <c r="E36">
        <f t="shared" si="2"/>
        <v>0.1875</v>
      </c>
      <c r="F36">
        <f t="shared" si="3"/>
        <v>0.1875</v>
      </c>
      <c r="G36">
        <f t="shared" si="5"/>
        <v>0.39685026299204984</v>
      </c>
    </row>
    <row r="37" spans="2:7">
      <c r="B37">
        <f t="shared" si="4"/>
        <v>26</v>
      </c>
      <c r="C37">
        <f t="shared" si="0"/>
        <v>0.14812480342036852</v>
      </c>
      <c r="D37">
        <f t="shared" si="1"/>
        <v>0.14812480342036852</v>
      </c>
      <c r="E37">
        <f t="shared" si="2"/>
        <v>0.19500000000000001</v>
      </c>
      <c r="F37">
        <f t="shared" si="3"/>
        <v>0.19500000000000001</v>
      </c>
      <c r="G37">
        <f t="shared" si="5"/>
        <v>0.40207257585890582</v>
      </c>
    </row>
    <row r="38" spans="2:7">
      <c r="B38">
        <f t="shared" si="4"/>
        <v>27</v>
      </c>
      <c r="C38">
        <f t="shared" si="0"/>
        <v>0.15</v>
      </c>
      <c r="D38">
        <f t="shared" si="1"/>
        <v>0.15</v>
      </c>
      <c r="E38">
        <f t="shared" si="2"/>
        <v>0.20249999999999999</v>
      </c>
      <c r="F38">
        <f t="shared" si="3"/>
        <v>0.20249999999999999</v>
      </c>
      <c r="G38">
        <f t="shared" si="5"/>
        <v>0.40716264248923595</v>
      </c>
    </row>
    <row r="39" spans="2:7">
      <c r="B39">
        <f t="shared" si="4"/>
        <v>28</v>
      </c>
      <c r="C39">
        <f t="shared" si="0"/>
        <v>0.15182944859378311</v>
      </c>
      <c r="D39">
        <f t="shared" si="1"/>
        <v>0.15182944859378311</v>
      </c>
      <c r="E39">
        <f t="shared" si="2"/>
        <v>0.21</v>
      </c>
      <c r="F39">
        <f t="shared" si="3"/>
        <v>0.21</v>
      </c>
      <c r="G39">
        <f t="shared" si="5"/>
        <v>0.41212852998085564</v>
      </c>
    </row>
    <row r="40" spans="2:7">
      <c r="B40">
        <f t="shared" si="4"/>
        <v>29</v>
      </c>
      <c r="C40">
        <f t="shared" si="0"/>
        <v>0.15361584128429237</v>
      </c>
      <c r="D40">
        <f t="shared" si="1"/>
        <v>0.15361584128429237</v>
      </c>
      <c r="E40">
        <f t="shared" si="2"/>
        <v>0.2175</v>
      </c>
      <c r="F40">
        <f t="shared" si="3"/>
        <v>0.2175</v>
      </c>
      <c r="G40">
        <f t="shared" si="5"/>
        <v>0.41697754577013035</v>
      </c>
    </row>
    <row r="41" spans="2:7">
      <c r="B41">
        <f t="shared" si="4"/>
        <v>30</v>
      </c>
      <c r="C41">
        <f t="shared" si="0"/>
        <v>0.15536162529769293</v>
      </c>
      <c r="D41">
        <f t="shared" si="1"/>
        <v>0.15536162529769293</v>
      </c>
      <c r="E41">
        <f t="shared" si="2"/>
        <v>0.22499999999999998</v>
      </c>
      <c r="F41">
        <f t="shared" si="3"/>
        <v>0.22499999999999998</v>
      </c>
      <c r="G41">
        <f t="shared" si="5"/>
        <v>0.4217163326508746</v>
      </c>
    </row>
    <row r="42" spans="2:7">
      <c r="B42">
        <f t="shared" si="4"/>
        <v>31</v>
      </c>
      <c r="C42">
        <f t="shared" si="0"/>
        <v>0.15706903261956964</v>
      </c>
      <c r="D42">
        <f t="shared" si="1"/>
        <v>0.15706903261956964</v>
      </c>
      <c r="E42">
        <f t="shared" si="2"/>
        <v>0.23249999999999998</v>
      </c>
      <c r="F42">
        <f t="shared" si="3"/>
        <v>0.23249999999999998</v>
      </c>
      <c r="G42">
        <f t="shared" si="5"/>
        <v>0.4263509491640799</v>
      </c>
    </row>
    <row r="43" spans="2:7">
      <c r="B43">
        <f t="shared" si="4"/>
        <v>32</v>
      </c>
      <c r="C43">
        <f t="shared" si="0"/>
        <v>0.15874010519681994</v>
      </c>
      <c r="D43">
        <f t="shared" si="1"/>
        <v>0.15874010519681994</v>
      </c>
      <c r="E43">
        <f t="shared" si="2"/>
        <v>0.24</v>
      </c>
      <c r="F43">
        <f t="shared" si="3"/>
        <v>0.24</v>
      </c>
      <c r="G43">
        <f t="shared" si="5"/>
        <v>0.43088693800637679</v>
      </c>
    </row>
    <row r="44" spans="2:7">
      <c r="B44">
        <f t="shared" si="4"/>
        <v>33</v>
      </c>
      <c r="C44">
        <f t="shared" si="0"/>
        <v>0.16037671649979135</v>
      </c>
      <c r="D44">
        <f t="shared" si="1"/>
        <v>0.16037671649979135</v>
      </c>
      <c r="E44">
        <f t="shared" si="2"/>
        <v>0.2475</v>
      </c>
      <c r="F44">
        <f t="shared" si="3"/>
        <v>0.2475</v>
      </c>
      <c r="G44">
        <f t="shared" si="5"/>
        <v>0.43532938455868064</v>
      </c>
    </row>
    <row r="45" spans="2:7">
      <c r="B45">
        <f t="shared" si="4"/>
        <v>34</v>
      </c>
      <c r="C45">
        <f t="shared" si="0"/>
        <v>0.16198059006387419</v>
      </c>
      <c r="D45">
        <f t="shared" si="1"/>
        <v>0.16198059006387419</v>
      </c>
      <c r="E45">
        <f t="shared" si="2"/>
        <v>0.255</v>
      </c>
      <c r="F45">
        <f t="shared" si="3"/>
        <v>0.255</v>
      </c>
      <c r="G45">
        <f t="shared" si="5"/>
        <v>0.43968296721581801</v>
      </c>
    </row>
    <row r="46" spans="2:7">
      <c r="B46">
        <f t="shared" si="4"/>
        <v>35</v>
      </c>
      <c r="C46">
        <f t="shared" si="0"/>
        <v>0.16355331550942945</v>
      </c>
      <c r="D46">
        <f t="shared" si="1"/>
        <v>0.16355331550942945</v>
      </c>
      <c r="E46">
        <f t="shared" si="2"/>
        <v>0.26250000000000001</v>
      </c>
      <c r="F46">
        <f t="shared" si="3"/>
        <v>0.26250000000000001</v>
      </c>
      <c r="G46">
        <f t="shared" si="5"/>
        <v>0.44395200087130027</v>
      </c>
    </row>
    <row r="47" spans="2:7">
      <c r="B47">
        <f t="shared" si="4"/>
        <v>36</v>
      </c>
      <c r="C47">
        <f t="shared" si="0"/>
        <v>0.16509636244473133</v>
      </c>
      <c r="D47">
        <f t="shared" si="1"/>
        <v>0.16509636244473133</v>
      </c>
      <c r="E47">
        <f t="shared" si="2"/>
        <v>0.27</v>
      </c>
      <c r="F47">
        <f t="shared" si="3"/>
        <v>0.27</v>
      </c>
      <c r="G47">
        <f t="shared" si="5"/>
        <v>0.44814047465571649</v>
      </c>
    </row>
    <row r="48" spans="2:7">
      <c r="B48">
        <f t="shared" si="4"/>
        <v>37</v>
      </c>
      <c r="C48">
        <f t="shared" si="0"/>
        <v>0.16661109258229764</v>
      </c>
      <c r="D48">
        <f t="shared" si="1"/>
        <v>0.16661109258229764</v>
      </c>
      <c r="E48">
        <f t="shared" si="2"/>
        <v>0.27749999999999997</v>
      </c>
      <c r="F48">
        <f t="shared" si="3"/>
        <v>0.27749999999999997</v>
      </c>
      <c r="G48">
        <f t="shared" si="5"/>
        <v>0.45225208482551371</v>
      </c>
    </row>
    <row r="49" spans="2:7">
      <c r="B49">
        <f t="shared" si="4"/>
        <v>38</v>
      </c>
      <c r="C49">
        <f t="shared" si="0"/>
        <v>0.16809877033994813</v>
      </c>
      <c r="D49">
        <f t="shared" si="1"/>
        <v>0.16809877033994813</v>
      </c>
      <c r="E49">
        <f t="shared" si="2"/>
        <v>0.28499999999999998</v>
      </c>
      <c r="F49">
        <f t="shared" si="3"/>
        <v>0.28499999999999998</v>
      </c>
      <c r="G49">
        <f t="shared" si="5"/>
        <v>0.45629026353869662</v>
      </c>
    </row>
    <row r="50" spans="2:7">
      <c r="B50">
        <f t="shared" si="4"/>
        <v>39</v>
      </c>
      <c r="C50">
        <f t="shared" si="0"/>
        <v>0.1695605721507083</v>
      </c>
      <c r="D50">
        <f t="shared" si="1"/>
        <v>0.1695605721507083</v>
      </c>
      <c r="E50">
        <f t="shared" si="2"/>
        <v>0.29249999999999998</v>
      </c>
      <c r="F50">
        <f t="shared" si="3"/>
        <v>0.29249999999999998</v>
      </c>
      <c r="G50">
        <f t="shared" si="5"/>
        <v>0.46025820412579438</v>
      </c>
    </row>
    <row r="51" spans="2:7">
      <c r="B51">
        <f t="shared" si="4"/>
        <v>40</v>
      </c>
      <c r="C51">
        <f t="shared" si="0"/>
        <v>0.17099759466766973</v>
      </c>
      <c r="D51">
        <f t="shared" si="1"/>
        <v>0.17099759466766973</v>
      </c>
      <c r="E51">
        <f t="shared" si="2"/>
        <v>0.3</v>
      </c>
      <c r="F51">
        <f t="shared" si="3"/>
        <v>0.3</v>
      </c>
      <c r="G51">
        <f t="shared" si="5"/>
        <v>0.46415888336127797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16841-84D7-0B4C-9F47-D4A8E1785AD9}">
  <dimension ref="B3:H14"/>
  <sheetViews>
    <sheetView workbookViewId="0">
      <selection activeCell="F10" sqref="F10"/>
    </sheetView>
  </sheetViews>
  <sheetFormatPr baseColWidth="10" defaultRowHeight="16"/>
  <cols>
    <col min="2" max="2" width="16.5" bestFit="1" customWidth="1"/>
    <col min="3" max="3" width="16" bestFit="1" customWidth="1"/>
    <col min="4" max="4" width="13.5" bestFit="1" customWidth="1"/>
    <col min="5" max="5" width="16" bestFit="1" customWidth="1"/>
    <col min="6" max="6" width="13.5" bestFit="1" customWidth="1"/>
  </cols>
  <sheetData>
    <row r="3" spans="2:8">
      <c r="B3">
        <v>4.5</v>
      </c>
    </row>
    <row r="4" spans="2:8">
      <c r="C4" t="s">
        <v>31</v>
      </c>
      <c r="D4" t="s">
        <v>32</v>
      </c>
      <c r="E4" t="s">
        <v>33</v>
      </c>
      <c r="F4" t="s">
        <v>32</v>
      </c>
      <c r="G4" t="s">
        <v>34</v>
      </c>
      <c r="H4" t="s">
        <v>35</v>
      </c>
    </row>
    <row r="5" spans="2:8">
      <c r="B5" s="4" t="s">
        <v>21</v>
      </c>
      <c r="C5" s="5">
        <v>175000</v>
      </c>
      <c r="D5" s="5">
        <v>54807</v>
      </c>
      <c r="E5">
        <v>1</v>
      </c>
      <c r="F5">
        <v>1</v>
      </c>
      <c r="G5">
        <v>1</v>
      </c>
      <c r="H5">
        <v>1</v>
      </c>
    </row>
    <row r="6" spans="2:8">
      <c r="B6" s="4" t="s">
        <v>22</v>
      </c>
      <c r="C6" s="5">
        <v>153390</v>
      </c>
      <c r="D6" s="5">
        <v>42540</v>
      </c>
    </row>
    <row r="7" spans="2:8">
      <c r="B7" s="4" t="s">
        <v>23</v>
      </c>
      <c r="C7" s="5">
        <v>136004</v>
      </c>
      <c r="D7" s="5">
        <v>38841</v>
      </c>
    </row>
    <row r="8" spans="2:8">
      <c r="B8" s="4" t="s">
        <v>24</v>
      </c>
      <c r="C8" s="5">
        <v>154766</v>
      </c>
      <c r="D8" s="5">
        <v>40403</v>
      </c>
    </row>
    <row r="9" spans="2:8">
      <c r="B9" s="4" t="s">
        <v>25</v>
      </c>
      <c r="C9" s="5">
        <v>142891</v>
      </c>
      <c r="D9" s="5">
        <v>36521</v>
      </c>
    </row>
    <row r="10" spans="2:8">
      <c r="B10" s="4" t="s">
        <v>26</v>
      </c>
      <c r="C10" s="5">
        <v>26620</v>
      </c>
      <c r="D10" s="5">
        <v>10598</v>
      </c>
    </row>
    <row r="11" spans="2:8">
      <c r="B11" s="4" t="s">
        <v>27</v>
      </c>
      <c r="C11" s="5">
        <v>31589</v>
      </c>
      <c r="D11" s="5">
        <v>16469</v>
      </c>
    </row>
    <row r="12" spans="2:8">
      <c r="B12" s="4" t="s">
        <v>29</v>
      </c>
      <c r="C12" s="5">
        <v>41866</v>
      </c>
      <c r="D12" s="5">
        <v>17070</v>
      </c>
    </row>
    <row r="13" spans="2:8">
      <c r="B13" s="4" t="s">
        <v>28</v>
      </c>
      <c r="C13" s="5">
        <v>4179</v>
      </c>
      <c r="D13" s="5">
        <v>3069</v>
      </c>
    </row>
    <row r="14" spans="2:8">
      <c r="B14" s="4" t="s">
        <v>30</v>
      </c>
      <c r="C14" s="5">
        <v>2938</v>
      </c>
      <c r="D14" s="5">
        <v>1595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AA21-5515-9D42-94C4-6920021DB33F}">
  <dimension ref="B3:L29"/>
  <sheetViews>
    <sheetView workbookViewId="0">
      <selection activeCell="K22" sqref="K22"/>
    </sheetView>
  </sheetViews>
  <sheetFormatPr baseColWidth="10" defaultRowHeight="16"/>
  <cols>
    <col min="2" max="2" width="16.5" bestFit="1" customWidth="1"/>
    <col min="3" max="3" width="16" bestFit="1" customWidth="1"/>
    <col min="4" max="4" width="13.5" bestFit="1" customWidth="1"/>
    <col min="5" max="5" width="16" bestFit="1" customWidth="1"/>
    <col min="6" max="6" width="13.5" bestFit="1" customWidth="1"/>
  </cols>
  <sheetData>
    <row r="3" spans="2:8">
      <c r="B3">
        <v>4.5</v>
      </c>
    </row>
    <row r="4" spans="2:8">
      <c r="C4" t="s">
        <v>31</v>
      </c>
      <c r="D4" t="s">
        <v>32</v>
      </c>
      <c r="E4" t="s">
        <v>33</v>
      </c>
      <c r="F4" t="s">
        <v>32</v>
      </c>
      <c r="G4" t="s">
        <v>34</v>
      </c>
      <c r="H4" t="s">
        <v>35</v>
      </c>
    </row>
    <row r="5" spans="2:8">
      <c r="B5" s="4" t="s">
        <v>21</v>
      </c>
      <c r="C5" s="5">
        <v>175000</v>
      </c>
      <c r="D5" s="5">
        <v>54807</v>
      </c>
      <c r="E5">
        <f>C5/$C$5</f>
        <v>1</v>
      </c>
      <c r="F5">
        <f>D5/$D$5</f>
        <v>1</v>
      </c>
      <c r="G5">
        <v>1</v>
      </c>
      <c r="H5">
        <v>1</v>
      </c>
    </row>
    <row r="6" spans="2:8">
      <c r="B6" s="4" t="s">
        <v>22</v>
      </c>
      <c r="C6" s="5">
        <v>153390</v>
      </c>
      <c r="D6" s="5">
        <v>42540</v>
      </c>
      <c r="E6" s="6">
        <f t="shared" ref="E6:E14" si="0">C6/$C$5</f>
        <v>0.87651428571428569</v>
      </c>
      <c r="F6" s="6">
        <f t="shared" ref="F6:F14" si="1">D6/$D$5</f>
        <v>0.77617822540916304</v>
      </c>
      <c r="G6" s="6">
        <f>E6^(1/3)</f>
        <v>0.95701703042080433</v>
      </c>
      <c r="H6">
        <f>F6/G6</f>
        <v>0.81103909411922825</v>
      </c>
    </row>
    <row r="7" spans="2:8">
      <c r="B7" s="4" t="s">
        <v>23</v>
      </c>
      <c r="C7" s="5">
        <v>136004</v>
      </c>
      <c r="D7" s="5">
        <v>38841</v>
      </c>
      <c r="E7" s="6">
        <f t="shared" si="0"/>
        <v>0.77716571428571424</v>
      </c>
      <c r="F7" s="6">
        <f t="shared" si="1"/>
        <v>0.70868684657069347</v>
      </c>
      <c r="G7" s="6">
        <f t="shared" ref="G7:G14" si="2">E7^(1/3)</f>
        <v>0.91940009499693476</v>
      </c>
      <c r="H7">
        <f t="shared" ref="H7:H14" si="3">F7/G7</f>
        <v>0.7708144152117542</v>
      </c>
    </row>
    <row r="8" spans="2:8">
      <c r="B8" s="4" t="s">
        <v>24</v>
      </c>
      <c r="C8" s="5">
        <v>154766</v>
      </c>
      <c r="D8" s="5">
        <v>40403</v>
      </c>
      <c r="E8" s="6">
        <f t="shared" si="0"/>
        <v>0.88437714285714286</v>
      </c>
      <c r="F8" s="6">
        <f t="shared" si="1"/>
        <v>0.73718685569361575</v>
      </c>
      <c r="G8" s="6">
        <f t="shared" si="2"/>
        <v>0.95987018747381714</v>
      </c>
      <c r="H8">
        <f t="shared" si="3"/>
        <v>0.76800682562476641</v>
      </c>
    </row>
    <row r="9" spans="2:8">
      <c r="B9" s="4" t="s">
        <v>25</v>
      </c>
      <c r="C9" s="5">
        <v>142891</v>
      </c>
      <c r="D9" s="5">
        <v>36521</v>
      </c>
      <c r="E9" s="6">
        <f t="shared" si="0"/>
        <v>0.81652000000000002</v>
      </c>
      <c r="F9" s="6">
        <f t="shared" si="1"/>
        <v>0.66635648731001518</v>
      </c>
      <c r="G9" s="6">
        <f t="shared" si="2"/>
        <v>0.9346642011471592</v>
      </c>
      <c r="H9">
        <f t="shared" si="3"/>
        <v>0.71293678145815709</v>
      </c>
    </row>
    <row r="10" spans="2:8">
      <c r="B10" s="4" t="s">
        <v>26</v>
      </c>
      <c r="C10" s="5">
        <v>26620</v>
      </c>
      <c r="D10" s="5">
        <v>10598</v>
      </c>
      <c r="E10" s="6">
        <f t="shared" si="0"/>
        <v>0.1521142857142857</v>
      </c>
      <c r="F10" s="6">
        <f t="shared" si="1"/>
        <v>0.19336946010546099</v>
      </c>
      <c r="G10" s="6">
        <f t="shared" si="2"/>
        <v>0.53381405070456911</v>
      </c>
      <c r="H10">
        <f t="shared" si="3"/>
        <v>0.36224123334752434</v>
      </c>
    </row>
    <row r="11" spans="2:8">
      <c r="B11" s="4" t="s">
        <v>27</v>
      </c>
      <c r="C11" s="5">
        <v>31589</v>
      </c>
      <c r="D11" s="5">
        <v>16469</v>
      </c>
      <c r="E11" s="6">
        <f t="shared" si="0"/>
        <v>0.18050857142857143</v>
      </c>
      <c r="F11" s="6">
        <f t="shared" si="1"/>
        <v>0.30049081321728977</v>
      </c>
      <c r="G11" s="6">
        <f t="shared" si="2"/>
        <v>0.56515287734391739</v>
      </c>
      <c r="H11">
        <f t="shared" si="3"/>
        <v>0.53169828070154102</v>
      </c>
    </row>
    <row r="12" spans="2:8">
      <c r="B12" s="4" t="s">
        <v>29</v>
      </c>
      <c r="C12" s="5">
        <v>41866</v>
      </c>
      <c r="D12" s="5">
        <v>17070</v>
      </c>
      <c r="E12" s="6">
        <f t="shared" si="0"/>
        <v>0.2392342857142857</v>
      </c>
      <c r="F12" s="6">
        <f t="shared" si="1"/>
        <v>0.31145656576714653</v>
      </c>
      <c r="G12" s="6">
        <f t="shared" si="2"/>
        <v>0.62078489365485068</v>
      </c>
      <c r="H12">
        <f t="shared" si="3"/>
        <v>0.50171415082840731</v>
      </c>
    </row>
    <row r="13" spans="2:8">
      <c r="B13" s="4" t="s">
        <v>28</v>
      </c>
      <c r="C13" s="5">
        <v>4179</v>
      </c>
      <c r="D13" s="5">
        <v>3069</v>
      </c>
      <c r="E13" s="6">
        <f t="shared" si="0"/>
        <v>2.3879999999999998E-2</v>
      </c>
      <c r="F13" s="6">
        <f t="shared" si="1"/>
        <v>5.5996496797854289E-2</v>
      </c>
      <c r="G13" s="6">
        <f t="shared" si="2"/>
        <v>0.28796836072181115</v>
      </c>
      <c r="H13">
        <f t="shared" si="3"/>
        <v>0.19445364295402273</v>
      </c>
    </row>
    <row r="14" spans="2:8">
      <c r="B14" s="4" t="s">
        <v>30</v>
      </c>
      <c r="C14" s="5">
        <v>2938</v>
      </c>
      <c r="D14" s="5">
        <v>1595</v>
      </c>
      <c r="E14" s="6">
        <f t="shared" si="0"/>
        <v>1.6788571428571427E-2</v>
      </c>
      <c r="F14" s="6">
        <f t="shared" si="1"/>
        <v>2.9102121991716388E-2</v>
      </c>
      <c r="G14" s="6">
        <f t="shared" si="2"/>
        <v>0.25605774367071682</v>
      </c>
      <c r="H14">
        <f t="shared" si="3"/>
        <v>0.1136545279768649</v>
      </c>
    </row>
    <row r="18" spans="2:12">
      <c r="B18">
        <v>4.5</v>
      </c>
    </row>
    <row r="19" spans="2:12">
      <c r="C19" t="s">
        <v>31</v>
      </c>
      <c r="D19" t="s">
        <v>32</v>
      </c>
      <c r="E19" t="s">
        <v>33</v>
      </c>
      <c r="F19" t="s">
        <v>32</v>
      </c>
      <c r="G19" t="s">
        <v>34</v>
      </c>
      <c r="H19" t="s">
        <v>35</v>
      </c>
    </row>
    <row r="20" spans="2:12">
      <c r="B20" s="4" t="s">
        <v>21</v>
      </c>
      <c r="C20" s="5">
        <v>175000</v>
      </c>
      <c r="D20" s="5">
        <v>54807</v>
      </c>
      <c r="E20">
        <f>C20/$C$28</f>
        <v>41.876046901172529</v>
      </c>
      <c r="F20">
        <f>D20/$D$28</f>
        <v>17.858260019550343</v>
      </c>
      <c r="G20" s="6">
        <f>E20^(1/3)</f>
        <v>3.4726037176217401</v>
      </c>
      <c r="H20">
        <f>F20/G20</f>
        <v>5.1426138631737732</v>
      </c>
      <c r="I20" s="6"/>
      <c r="J20">
        <f>F20/F28</f>
        <v>17.858260019550343</v>
      </c>
      <c r="K20">
        <f>H20/H28</f>
        <v>5.1426138631737732</v>
      </c>
      <c r="L20" s="6">
        <f>G20</f>
        <v>3.4726037176217401</v>
      </c>
    </row>
    <row r="21" spans="2:12">
      <c r="B21" s="4" t="s">
        <v>22</v>
      </c>
      <c r="C21" s="5">
        <v>153390</v>
      </c>
      <c r="D21" s="5">
        <v>42540</v>
      </c>
      <c r="E21">
        <f t="shared" ref="E21:E29" si="4">C21/$C$28</f>
        <v>36.704953338119168</v>
      </c>
      <c r="F21">
        <f t="shared" ref="F21:F29" si="5">D21/$D$28</f>
        <v>13.86119257086999</v>
      </c>
      <c r="G21" s="6">
        <f t="shared" ref="G21:G29" si="6">E21^(1/3)</f>
        <v>3.3233408976666032</v>
      </c>
      <c r="H21">
        <f t="shared" ref="H21:H29" si="7">F21/G21</f>
        <v>4.1708608889934418</v>
      </c>
      <c r="I21" s="6"/>
      <c r="K21">
        <f>K20/L20</f>
        <v>1.4809100840034124</v>
      </c>
    </row>
    <row r="22" spans="2:12">
      <c r="B22" s="4" t="s">
        <v>23</v>
      </c>
      <c r="C22" s="5">
        <v>136004</v>
      </c>
      <c r="D22" s="5">
        <v>38841</v>
      </c>
      <c r="E22">
        <f t="shared" si="4"/>
        <v>32.544627901411822</v>
      </c>
      <c r="F22">
        <f t="shared" si="5"/>
        <v>12.655913978494624</v>
      </c>
      <c r="G22" s="6">
        <f t="shared" si="6"/>
        <v>3.1927121878681368</v>
      </c>
      <c r="H22">
        <f t="shared" si="7"/>
        <v>3.9640008976021517</v>
      </c>
      <c r="I22" s="6"/>
    </row>
    <row r="23" spans="2:12">
      <c r="B23" s="4" t="s">
        <v>24</v>
      </c>
      <c r="C23" s="5">
        <v>154766</v>
      </c>
      <c r="D23" s="5">
        <v>40403</v>
      </c>
      <c r="E23">
        <f t="shared" si="4"/>
        <v>37.034218712610674</v>
      </c>
      <c r="F23">
        <f t="shared" si="5"/>
        <v>13.164874551971327</v>
      </c>
      <c r="G23" s="6">
        <f t="shared" si="6"/>
        <v>3.3332487814558545</v>
      </c>
      <c r="H23">
        <f t="shared" si="7"/>
        <v>3.9495625484700061</v>
      </c>
      <c r="I23" s="6"/>
    </row>
    <row r="24" spans="2:12">
      <c r="B24" s="4" t="s">
        <v>25</v>
      </c>
      <c r="C24" s="5">
        <v>142891</v>
      </c>
      <c r="D24" s="5">
        <v>36521</v>
      </c>
      <c r="E24">
        <f t="shared" si="4"/>
        <v>34.192629815745391</v>
      </c>
      <c r="F24">
        <f t="shared" si="5"/>
        <v>11.899967416096448</v>
      </c>
      <c r="G24" s="6">
        <f t="shared" si="6"/>
        <v>3.2457183796315796</v>
      </c>
      <c r="H24">
        <f t="shared" si="7"/>
        <v>3.6663585758932076</v>
      </c>
      <c r="I24" s="6"/>
    </row>
    <row r="25" spans="2:12">
      <c r="B25" s="4" t="s">
        <v>26</v>
      </c>
      <c r="C25" s="5">
        <v>26620</v>
      </c>
      <c r="D25" s="5">
        <v>10598</v>
      </c>
      <c r="E25">
        <f t="shared" si="4"/>
        <v>6.3699449629097868</v>
      </c>
      <c r="F25">
        <f t="shared" si="5"/>
        <v>3.4532420984033889</v>
      </c>
      <c r="G25" s="6">
        <f t="shared" si="6"/>
        <v>1.8537246569954067</v>
      </c>
      <c r="H25">
        <f t="shared" si="7"/>
        <v>1.8628667884261441</v>
      </c>
      <c r="I25" s="6"/>
    </row>
    <row r="26" spans="2:12">
      <c r="B26" s="4" t="s">
        <v>27</v>
      </c>
      <c r="C26" s="5">
        <v>31589</v>
      </c>
      <c r="D26" s="5">
        <v>16469</v>
      </c>
      <c r="E26">
        <f t="shared" si="4"/>
        <v>7.5589854032065089</v>
      </c>
      <c r="F26">
        <f t="shared" si="5"/>
        <v>5.3662430759204955</v>
      </c>
      <c r="G26" s="6">
        <f t="shared" si="6"/>
        <v>1.9625519828891107</v>
      </c>
      <c r="H26">
        <f t="shared" si="7"/>
        <v>2.7343189493614051</v>
      </c>
      <c r="I26" s="6"/>
    </row>
    <row r="27" spans="2:12">
      <c r="B27" s="4" t="s">
        <v>29</v>
      </c>
      <c r="C27" s="5">
        <v>41866</v>
      </c>
      <c r="D27" s="5">
        <v>17070</v>
      </c>
      <c r="E27">
        <f t="shared" si="4"/>
        <v>10.018186168939938</v>
      </c>
      <c r="F27">
        <f t="shared" si="5"/>
        <v>5.562072336265885</v>
      </c>
      <c r="G27" s="6">
        <f t="shared" si="6"/>
        <v>2.155739929549251</v>
      </c>
      <c r="H27">
        <f t="shared" si="7"/>
        <v>2.5801221474006248</v>
      </c>
      <c r="I27" s="6"/>
    </row>
    <row r="28" spans="2:12">
      <c r="B28" s="4" t="s">
        <v>28</v>
      </c>
      <c r="C28" s="5">
        <v>4179</v>
      </c>
      <c r="D28" s="5">
        <v>3069</v>
      </c>
      <c r="E28">
        <f t="shared" si="4"/>
        <v>1</v>
      </c>
      <c r="F28">
        <f t="shared" si="5"/>
        <v>1</v>
      </c>
      <c r="G28" s="6">
        <f t="shared" si="6"/>
        <v>1</v>
      </c>
      <c r="H28">
        <f t="shared" si="7"/>
        <v>1</v>
      </c>
      <c r="I28" s="6"/>
    </row>
    <row r="29" spans="2:12">
      <c r="B29" s="4" t="s">
        <v>30</v>
      </c>
      <c r="C29" s="5">
        <v>2938</v>
      </c>
      <c r="D29" s="5">
        <v>1595</v>
      </c>
      <c r="E29">
        <f t="shared" si="4"/>
        <v>0.70303900454654222</v>
      </c>
      <c r="F29">
        <f t="shared" si="5"/>
        <v>0.51971326164874554</v>
      </c>
      <c r="G29" s="6">
        <f t="shared" si="6"/>
        <v>0.88918707259676599</v>
      </c>
      <c r="H29">
        <f t="shared" si="7"/>
        <v>0.58448135118629674</v>
      </c>
      <c r="I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</vt:lpstr>
      <vt:lpstr>Solow</vt:lpstr>
      <vt:lpstr>HW 1</vt:lpstr>
      <vt:lpstr>HW 1 (ans)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2022-09-18T14:35:25Z</dcterms:created>
  <dcterms:modified xsi:type="dcterms:W3CDTF">2022-09-18T16:34:58Z</dcterms:modified>
</cp:coreProperties>
</file>