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payseur/trash_this/payseur.github.io/classes/econ_5120/03_lecture/"/>
    </mc:Choice>
  </mc:AlternateContent>
  <xr:revisionPtr revIDLastSave="0" documentId="13_ncr:1_{7C5966CC-0311-8445-A3E0-6F01C1F9BABE}" xr6:coauthVersionLast="47" xr6:coauthVersionMax="47" xr10:uidLastSave="{00000000-0000-0000-0000-000000000000}"/>
  <bookViews>
    <workbookView xWindow="0" yWindow="0" windowWidth="33600" windowHeight="21000" xr2:uid="{3472E005-5EAF-D047-93EA-ADF34AAC8E0C}"/>
  </bookViews>
  <sheets>
    <sheet name="Production" sheetId="1" r:id="rId1"/>
    <sheet name="Solow" sheetId="4" r:id="rId2"/>
    <sheet name="HW 1" sheetId="2" r:id="rId3"/>
    <sheet name="HW 1 (ans)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3" l="1"/>
  <c r="M20" i="3"/>
  <c r="L20" i="3"/>
  <c r="K20" i="3"/>
  <c r="J20" i="3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G12" i="4"/>
  <c r="D12" i="4" s="1"/>
  <c r="G13" i="4"/>
  <c r="D13" i="4" s="1"/>
  <c r="G14" i="4"/>
  <c r="C14" i="4" s="1"/>
  <c r="G15" i="4"/>
  <c r="C15" i="4" s="1"/>
  <c r="G16" i="4"/>
  <c r="C16" i="4" s="1"/>
  <c r="G17" i="4"/>
  <c r="C17" i="4" s="1"/>
  <c r="G18" i="4"/>
  <c r="C18" i="4" s="1"/>
  <c r="G19" i="4"/>
  <c r="C19" i="4" s="1"/>
  <c r="G20" i="4"/>
  <c r="D20" i="4" s="1"/>
  <c r="G21" i="4"/>
  <c r="D21" i="4" s="1"/>
  <c r="G22" i="4"/>
  <c r="C22" i="4" s="1"/>
  <c r="G23" i="4"/>
  <c r="C23" i="4" s="1"/>
  <c r="G24" i="4"/>
  <c r="C24" i="4" s="1"/>
  <c r="G25" i="4"/>
  <c r="C25" i="4" s="1"/>
  <c r="G26" i="4"/>
  <c r="C26" i="4" s="1"/>
  <c r="G27" i="4"/>
  <c r="C27" i="4" s="1"/>
  <c r="G28" i="4"/>
  <c r="C28" i="4" s="1"/>
  <c r="G29" i="4"/>
  <c r="D29" i="4" s="1"/>
  <c r="G30" i="4"/>
  <c r="C30" i="4" s="1"/>
  <c r="G31" i="4"/>
  <c r="C31" i="4" s="1"/>
  <c r="B12" i="4"/>
  <c r="G21" i="3"/>
  <c r="H21" i="3" s="1"/>
  <c r="G22" i="3"/>
  <c r="H22" i="3"/>
  <c r="G23" i="3"/>
  <c r="H23" i="3"/>
  <c r="G24" i="3"/>
  <c r="H24" i="3" s="1"/>
  <c r="G25" i="3"/>
  <c r="H25" i="3" s="1"/>
  <c r="G26" i="3"/>
  <c r="H26" i="3"/>
  <c r="G27" i="3"/>
  <c r="H27" i="3"/>
  <c r="G28" i="3"/>
  <c r="H28" i="3"/>
  <c r="G29" i="3"/>
  <c r="H29" i="3" s="1"/>
  <c r="G20" i="3"/>
  <c r="H20" i="3" s="1"/>
  <c r="F21" i="3"/>
  <c r="F22" i="3"/>
  <c r="F23" i="3"/>
  <c r="F24" i="3"/>
  <c r="F25" i="3"/>
  <c r="F26" i="3"/>
  <c r="F27" i="3"/>
  <c r="F28" i="3"/>
  <c r="F29" i="3"/>
  <c r="F20" i="3"/>
  <c r="E21" i="3"/>
  <c r="E22" i="3"/>
  <c r="E23" i="3"/>
  <c r="E24" i="3"/>
  <c r="E25" i="3"/>
  <c r="E26" i="3"/>
  <c r="E27" i="3"/>
  <c r="E28" i="3"/>
  <c r="E29" i="3"/>
  <c r="E20" i="3"/>
  <c r="H7" i="3"/>
  <c r="H8" i="3"/>
  <c r="H9" i="3"/>
  <c r="H10" i="3"/>
  <c r="H11" i="3"/>
  <c r="H12" i="3"/>
  <c r="H13" i="3"/>
  <c r="H14" i="3"/>
  <c r="H6" i="3"/>
  <c r="G7" i="3"/>
  <c r="G8" i="3"/>
  <c r="G9" i="3"/>
  <c r="G10" i="3"/>
  <c r="G11" i="3"/>
  <c r="G12" i="3"/>
  <c r="G13" i="3"/>
  <c r="G14" i="3"/>
  <c r="G6" i="3"/>
  <c r="F6" i="3"/>
  <c r="F7" i="3"/>
  <c r="F8" i="3"/>
  <c r="F9" i="3"/>
  <c r="F10" i="3"/>
  <c r="F11" i="3"/>
  <c r="F12" i="3"/>
  <c r="F13" i="3"/>
  <c r="F14" i="3"/>
  <c r="F5" i="3"/>
  <c r="E6" i="3"/>
  <c r="E7" i="3"/>
  <c r="E8" i="3"/>
  <c r="E9" i="3"/>
  <c r="E10" i="3"/>
  <c r="E11" i="3"/>
  <c r="E12" i="3"/>
  <c r="E13" i="3"/>
  <c r="E14" i="3"/>
  <c r="E5" i="3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P8" i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7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C29" i="4" l="1"/>
  <c r="C20" i="4"/>
  <c r="C13" i="4"/>
  <c r="D28" i="4"/>
  <c r="C12" i="4"/>
  <c r="D27" i="4"/>
  <c r="C21" i="4"/>
  <c r="D19" i="4"/>
  <c r="D26" i="4"/>
  <c r="D18" i="4"/>
  <c r="D25" i="4"/>
  <c r="D17" i="4"/>
  <c r="D24" i="4"/>
  <c r="D16" i="4"/>
  <c r="D31" i="4"/>
  <c r="D23" i="4"/>
  <c r="D15" i="4"/>
  <c r="D30" i="4"/>
  <c r="D22" i="4"/>
  <c r="D14" i="4"/>
  <c r="F12" i="4"/>
  <c r="B13" i="4"/>
  <c r="F13" i="4" l="1"/>
  <c r="B14" i="4"/>
  <c r="F14" i="4" l="1"/>
  <c r="B15" i="4"/>
  <c r="F15" i="4" l="1"/>
  <c r="B16" i="4"/>
  <c r="F16" i="4" l="1"/>
  <c r="B17" i="4"/>
  <c r="F17" i="4" l="1"/>
  <c r="B18" i="4"/>
  <c r="F18" i="4" l="1"/>
  <c r="B19" i="4"/>
  <c r="F19" i="4" l="1"/>
  <c r="B20" i="4"/>
  <c r="F20" i="4" l="1"/>
  <c r="B21" i="4"/>
  <c r="F21" i="4" l="1"/>
  <c r="B22" i="4"/>
  <c r="F22" i="4" l="1"/>
  <c r="B23" i="4"/>
  <c r="F23" i="4" l="1"/>
  <c r="B24" i="4"/>
  <c r="F24" i="4" l="1"/>
  <c r="B25" i="4"/>
  <c r="F25" i="4" l="1"/>
  <c r="B26" i="4"/>
  <c r="F26" i="4" l="1"/>
  <c r="B27" i="4"/>
  <c r="F27" i="4" l="1"/>
  <c r="B28" i="4"/>
  <c r="F28" i="4" l="1"/>
  <c r="B29" i="4"/>
  <c r="F29" i="4" l="1"/>
  <c r="B30" i="4"/>
  <c r="F30" i="4" l="1"/>
  <c r="B31" i="4"/>
  <c r="F31" i="4" l="1"/>
</calcChain>
</file>

<file path=xl/sharedStrings.xml><?xml version="1.0" encoding="utf-8"?>
<sst xmlns="http://schemas.openxmlformats.org/spreadsheetml/2006/main" count="82" uniqueCount="47">
  <si>
    <t>U.K.</t>
  </si>
  <si>
    <t>Italy</t>
  </si>
  <si>
    <t>Spain</t>
  </si>
  <si>
    <t>China</t>
  </si>
  <si>
    <t>Brazil</t>
  </si>
  <si>
    <t>South Africa</t>
  </si>
  <si>
    <t xml:space="preserve">India </t>
  </si>
  <si>
    <t xml:space="preserve">Burundi </t>
  </si>
  <si>
    <t xml:space="preserve">U.S. </t>
  </si>
  <si>
    <t xml:space="preserve">Switzerland </t>
  </si>
  <si>
    <t>Japan</t>
  </si>
  <si>
    <t xml:space="preserve">Figure 4.4 </t>
  </si>
  <si>
    <r>
      <t xml:space="preserve">equation </t>
    </r>
    <r>
      <rPr>
        <b/>
        <sz val="12"/>
        <color theme="1"/>
        <rFont val="Calibri"/>
        <family val="2"/>
        <scheme val="minor"/>
      </rPr>
      <t>4.7</t>
    </r>
  </si>
  <si>
    <t>TFP</t>
  </si>
  <si>
    <t>k bar TFP predict</t>
  </si>
  <si>
    <t xml:space="preserve">China </t>
  </si>
  <si>
    <t>China w US TPF</t>
  </si>
  <si>
    <t>United States</t>
  </si>
  <si>
    <t>Canada</t>
  </si>
  <si>
    <t>France</t>
  </si>
  <si>
    <t>Hong Kong</t>
  </si>
  <si>
    <t>South Korea</t>
  </si>
  <si>
    <t>Indonesia</t>
  </si>
  <si>
    <t>Argentina</t>
  </si>
  <si>
    <t>Kenya</t>
  </si>
  <si>
    <t xml:space="preserve">Mexico </t>
  </si>
  <si>
    <t xml:space="preserve">Ethiopia </t>
  </si>
  <si>
    <t>Capital Per Person</t>
  </si>
  <si>
    <t>Per Capita GDP</t>
  </si>
  <si>
    <t>Captial Per Person</t>
  </si>
  <si>
    <t>Predicted y*</t>
  </si>
  <si>
    <t>Implied TFP</t>
  </si>
  <si>
    <t xml:space="preserve">Investment </t>
  </si>
  <si>
    <t>sbar Y</t>
  </si>
  <si>
    <t>Y=Abar K^1/3 Lbar^2/3</t>
  </si>
  <si>
    <t xml:space="preserve">sbar </t>
  </si>
  <si>
    <t>dbar</t>
  </si>
  <si>
    <t>Investment</t>
  </si>
  <si>
    <t>Depreciation</t>
  </si>
  <si>
    <t>Output</t>
  </si>
  <si>
    <t>Abar</t>
  </si>
  <si>
    <t>Lbar</t>
  </si>
  <si>
    <t>K</t>
  </si>
  <si>
    <t>Country</t>
  </si>
  <si>
    <t>y</t>
  </si>
  <si>
    <t>y_predict</t>
  </si>
  <si>
    <t>k_bar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</si>
</sst>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  <numFmt numFmtId="177" formatCode="0.0000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AGBookBQ"/>
    </font>
    <font>
      <sz val="9"/>
      <color theme="1"/>
      <name val="ACaslonPro"/>
    </font>
    <font>
      <sz val="9"/>
      <color theme="1"/>
      <name val="Courier"/>
      <family val="1"/>
    </font>
    <font>
      <sz val="12"/>
      <color theme="1"/>
      <name val="Courier"/>
      <family val="1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9" fontId="0" fillId="0" borderId="0" xfId="1" applyNumberFormat="1" applyFont="1"/>
    <xf numFmtId="177" fontId="0" fillId="0" borderId="0" xfId="0" applyNumberFormat="1"/>
    <xf numFmtId="0" fontId="7" fillId="0" borderId="0" xfId="0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7">
    <dxf>
      <font>
        <strike val="0"/>
        <outline val="0"/>
        <shadow val="0"/>
        <u val="none"/>
        <vertAlign val="baseline"/>
        <color theme="1"/>
        <name val="Courier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/>
        <name val="Courier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Courier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Production!$D$9</c:f>
              <c:strCache>
                <c:ptCount val="1"/>
                <c:pt idx="0">
                  <c:v>y_predict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97D228E-43B6-A846-B455-597AE11050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84C-8044-A1E0-E4A79C94C8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45A26C-CCC4-4940-BC01-1F581D83C1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84C-8044-A1E0-E4A79C94C8B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4455483-DC1B-1B49-89B3-A0708AB7EB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84C-8044-A1E0-E4A79C94C8B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528A77-2DD8-7A4C-99AD-B2291154AB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84C-8044-A1E0-E4A79C94C8B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3130D6-F12D-9F45-8D3E-8DA2E9A1FF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84C-8044-A1E0-E4A79C94C8B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2EE8E9A-38F2-9642-9D04-79D04FCD88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84C-8044-A1E0-E4A79C94C8B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90B986F-891B-664E-9744-EB826A6FB8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84C-8044-A1E0-E4A79C94C8B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551538E-9F21-7246-8BC9-B58810C98B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84C-8044-A1E0-E4A79C94C8B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A2BC7E6-DC65-9D4F-A74B-57A0B0B692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84C-8044-A1E0-E4A79C94C8B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2DFAF2E-1508-5F49-8E4E-02893CEEB4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84C-8044-A1E0-E4A79C94C8B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61E2A22-50B1-B949-AE4A-EB346579C0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84C-8044-A1E0-E4A79C94C8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Production!$C$10:$C$20</c:f>
              <c:numCache>
                <c:formatCode>General</c:formatCode>
                <c:ptCount val="11"/>
                <c:pt idx="0">
                  <c:v>1</c:v>
                </c:pt>
                <c:pt idx="1">
                  <c:v>1.3089999999999999</c:v>
                </c:pt>
                <c:pt idx="2">
                  <c:v>0.93</c:v>
                </c:pt>
                <c:pt idx="3">
                  <c:v>0.69299999999999995</c:v>
                </c:pt>
                <c:pt idx="4">
                  <c:v>0.80400000000000005</c:v>
                </c:pt>
                <c:pt idx="5">
                  <c:v>0.73099999999999998</c:v>
                </c:pt>
                <c:pt idx="6">
                  <c:v>0.27600000000000002</c:v>
                </c:pt>
                <c:pt idx="7">
                  <c:v>0.20200000000000001</c:v>
                </c:pt>
                <c:pt idx="8">
                  <c:v>0.17399999999999999</c:v>
                </c:pt>
                <c:pt idx="9">
                  <c:v>8.1000000000000003E-2</c:v>
                </c:pt>
                <c:pt idx="10">
                  <c:v>5.0000000000000001E-3</c:v>
                </c:pt>
              </c:numCache>
            </c:numRef>
          </c:xVal>
          <c:yVal>
            <c:numRef>
              <c:f>Production!$D$10:$D$20</c:f>
              <c:numCache>
                <c:formatCode>General</c:formatCode>
                <c:ptCount val="11"/>
                <c:pt idx="0">
                  <c:v>1</c:v>
                </c:pt>
                <c:pt idx="1">
                  <c:v>1.0940000000000001</c:v>
                </c:pt>
                <c:pt idx="2">
                  <c:v>0.97599999999999998</c:v>
                </c:pt>
                <c:pt idx="3">
                  <c:v>0.88500000000000001</c:v>
                </c:pt>
                <c:pt idx="4">
                  <c:v>0.93</c:v>
                </c:pt>
                <c:pt idx="5">
                  <c:v>0.90100000000000002</c:v>
                </c:pt>
                <c:pt idx="6">
                  <c:v>0.65100000000000002</c:v>
                </c:pt>
                <c:pt idx="7">
                  <c:v>0.58699999999999997</c:v>
                </c:pt>
                <c:pt idx="8">
                  <c:v>0.55900000000000005</c:v>
                </c:pt>
                <c:pt idx="9">
                  <c:v>0.433</c:v>
                </c:pt>
                <c:pt idx="10">
                  <c:v>0.17299999999999999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Production!$B$10:$B$20</c15:f>
                <c15:dlblRangeCache>
                  <c:ptCount val="11"/>
                  <c:pt idx="0">
                    <c:v>U.S. </c:v>
                  </c:pt>
                  <c:pt idx="1">
                    <c:v>Switzerland </c:v>
                  </c:pt>
                  <c:pt idx="2">
                    <c:v>Japan</c:v>
                  </c:pt>
                  <c:pt idx="3">
                    <c:v>U.K.</c:v>
                  </c:pt>
                  <c:pt idx="4">
                    <c:v>Italy</c:v>
                  </c:pt>
                  <c:pt idx="5">
                    <c:v>Spain</c:v>
                  </c:pt>
                  <c:pt idx="6">
                    <c:v>China</c:v>
                  </c:pt>
                  <c:pt idx="7">
                    <c:v>Brazil</c:v>
                  </c:pt>
                  <c:pt idx="8">
                    <c:v>South Africa</c:v>
                  </c:pt>
                  <c:pt idx="9">
                    <c:v>India </c:v>
                  </c:pt>
                  <c:pt idx="10">
                    <c:v>Burundi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84C-8044-A1E0-E4A79C94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965791"/>
        <c:axId val="1727968047"/>
      </c:scatterChart>
      <c:valAx>
        <c:axId val="172796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68047"/>
        <c:crosses val="autoZero"/>
        <c:crossBetween val="midCat"/>
      </c:valAx>
      <c:valAx>
        <c:axId val="172796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6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Goodness of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63231D1-BE30-8C41-8229-D2514997BC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922-6A4F-A9BC-6BE9D92F91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760CB21-BC9A-264A-AF11-E9CBCA26E5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922-6A4F-A9BC-6BE9D92F91B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BCEA9A-6D70-E944-8719-78B5043D15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922-6A4F-A9BC-6BE9D92F91B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CF9CAE2-2C1A-3D48-A475-6F038AFE57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922-6A4F-A9BC-6BE9D92F91B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65ED467-2E05-2440-995A-1984FFE23D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922-6A4F-A9BC-6BE9D92F91B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82308DB-895C-774D-A965-28680D748A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922-6A4F-A9BC-6BE9D92F91B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8B8E5D8-5408-DF49-BB1A-A5265F5D25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922-6A4F-A9BC-6BE9D92F91B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54B0449-65B4-644C-9606-0FA9713E5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922-6A4F-A9BC-6BE9D92F91B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005C6A5-F0BF-3448-A4C9-0E4324F03A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922-6A4F-A9BC-6BE9D92F91B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411F179-F71D-AD49-8ECE-A382FA8F1D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922-6A4F-A9BC-6BE9D92F91B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393BFFC-7CE3-DA4E-B4AA-D10E9F69B3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922-6A4F-A9BC-6BE9D92F91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Production!$D$10:$D$20</c:f>
              <c:numCache>
                <c:formatCode>General</c:formatCode>
                <c:ptCount val="11"/>
                <c:pt idx="0">
                  <c:v>1</c:v>
                </c:pt>
                <c:pt idx="1">
                  <c:v>1.0940000000000001</c:v>
                </c:pt>
                <c:pt idx="2">
                  <c:v>0.97599999999999998</c:v>
                </c:pt>
                <c:pt idx="3">
                  <c:v>0.88500000000000001</c:v>
                </c:pt>
                <c:pt idx="4">
                  <c:v>0.93</c:v>
                </c:pt>
                <c:pt idx="5">
                  <c:v>0.90100000000000002</c:v>
                </c:pt>
                <c:pt idx="6">
                  <c:v>0.65100000000000002</c:v>
                </c:pt>
                <c:pt idx="7">
                  <c:v>0.58699999999999997</c:v>
                </c:pt>
                <c:pt idx="8">
                  <c:v>0.55900000000000005</c:v>
                </c:pt>
                <c:pt idx="9">
                  <c:v>0.433</c:v>
                </c:pt>
                <c:pt idx="10">
                  <c:v>0.17299999999999999</c:v>
                </c:pt>
              </c:numCache>
            </c:numRef>
          </c:xVal>
          <c:yVal>
            <c:numRef>
              <c:f>Production!$E$10:$E$20</c:f>
              <c:numCache>
                <c:formatCode>General</c:formatCode>
                <c:ptCount val="11"/>
                <c:pt idx="0">
                  <c:v>1</c:v>
                </c:pt>
                <c:pt idx="1">
                  <c:v>1.151</c:v>
                </c:pt>
                <c:pt idx="2">
                  <c:v>0.73399999999999999</c:v>
                </c:pt>
                <c:pt idx="3">
                  <c:v>0.71399999999999997</c:v>
                </c:pt>
                <c:pt idx="4">
                  <c:v>0.68</c:v>
                </c:pt>
                <c:pt idx="5">
                  <c:v>0.64</c:v>
                </c:pt>
                <c:pt idx="6">
                  <c:v>0.27900000000000003</c:v>
                </c:pt>
                <c:pt idx="7">
                  <c:v>0.252</c:v>
                </c:pt>
                <c:pt idx="8">
                  <c:v>0.214</c:v>
                </c:pt>
                <c:pt idx="9">
                  <c:v>0.11700000000000001</c:v>
                </c:pt>
                <c:pt idx="10">
                  <c:v>1.4999999999999999E-2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Production!$B$10:$B$20</c15:f>
                <c15:dlblRangeCache>
                  <c:ptCount val="11"/>
                  <c:pt idx="0">
                    <c:v>U.S. </c:v>
                  </c:pt>
                  <c:pt idx="1">
                    <c:v>Switzerland </c:v>
                  </c:pt>
                  <c:pt idx="2">
                    <c:v>Japan</c:v>
                  </c:pt>
                  <c:pt idx="3">
                    <c:v>U.K.</c:v>
                  </c:pt>
                  <c:pt idx="4">
                    <c:v>Italy</c:v>
                  </c:pt>
                  <c:pt idx="5">
                    <c:v>Spain</c:v>
                  </c:pt>
                  <c:pt idx="6">
                    <c:v>China</c:v>
                  </c:pt>
                  <c:pt idx="7">
                    <c:v>Brazil</c:v>
                  </c:pt>
                  <c:pt idx="8">
                    <c:v>South Africa</c:v>
                  </c:pt>
                  <c:pt idx="9">
                    <c:v>India </c:v>
                  </c:pt>
                  <c:pt idx="10">
                    <c:v>Burundi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922-6A4F-A9BC-6BE9D92F91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Production!$D$29:$D$30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Production!$E$29:$E$30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2-6A4F-A9BC-6BE9D92F9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941199"/>
        <c:axId val="1739942847"/>
      </c:scatterChart>
      <c:valAx>
        <c:axId val="173994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42847"/>
        <c:crosses val="autoZero"/>
        <c:crossBetween val="midCat"/>
      </c:valAx>
      <c:valAx>
        <c:axId val="173994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Goodness of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2A835EB-C54A-4F4D-809A-BD76007B21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5C9-B746-B7B2-23D3A3629E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DBFBC2A-B3DD-DA42-848D-5102CB7698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5C9-B746-B7B2-23D3A3629E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1FA263D-E611-AB42-920E-B98A3FD301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5C9-B746-B7B2-23D3A3629E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0253CD8-3F2C-EA45-A310-B855DE8051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5C9-B746-B7B2-23D3A3629E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0467366-2F82-F04D-9DB0-6FCCA337C7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5C9-B746-B7B2-23D3A3629E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8184F56-F8CD-4F44-8408-B6DBCC7046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5C9-B746-B7B2-23D3A3629E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C6D5EF4-C7AC-3C41-9DDF-5638A7F02E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5C9-B746-B7B2-23D3A3629E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5E4C1C0-F029-8143-894B-6790FE122D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5C9-B746-B7B2-23D3A3629EF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5E1F1C8-8061-A240-A657-2E79C604F5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5C9-B746-B7B2-23D3A3629EF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0975689-1249-4C4E-93A4-DC3F7B9816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5C9-B746-B7B2-23D3A3629EF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EB9768E-79DF-874D-833C-219BF6A256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5C9-B746-B7B2-23D3A3629E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Production!$G$10:$G$20</c:f>
              <c:numCache>
                <c:formatCode>General</c:formatCode>
                <c:ptCount val="11"/>
                <c:pt idx="0">
                  <c:v>1</c:v>
                </c:pt>
                <c:pt idx="1">
                  <c:v>1.151</c:v>
                </c:pt>
                <c:pt idx="2">
                  <c:v>0.73399999999999999</c:v>
                </c:pt>
                <c:pt idx="3">
                  <c:v>0.71399999999999997</c:v>
                </c:pt>
                <c:pt idx="4">
                  <c:v>0.68</c:v>
                </c:pt>
                <c:pt idx="5">
                  <c:v>0.64</c:v>
                </c:pt>
                <c:pt idx="6">
                  <c:v>0.27900000000000003</c:v>
                </c:pt>
                <c:pt idx="7">
                  <c:v>0.252</c:v>
                </c:pt>
                <c:pt idx="8">
                  <c:v>0.214</c:v>
                </c:pt>
                <c:pt idx="9">
                  <c:v>0.11700000000000001</c:v>
                </c:pt>
                <c:pt idx="10">
                  <c:v>1.4999999999999999E-2</c:v>
                </c:pt>
              </c:numCache>
            </c:numRef>
          </c:xVal>
          <c:yVal>
            <c:numRef>
              <c:f>Production!$E$10:$E$20</c:f>
              <c:numCache>
                <c:formatCode>General</c:formatCode>
                <c:ptCount val="11"/>
                <c:pt idx="0">
                  <c:v>1</c:v>
                </c:pt>
                <c:pt idx="1">
                  <c:v>1.151</c:v>
                </c:pt>
                <c:pt idx="2">
                  <c:v>0.73399999999999999</c:v>
                </c:pt>
                <c:pt idx="3">
                  <c:v>0.71399999999999997</c:v>
                </c:pt>
                <c:pt idx="4">
                  <c:v>0.68</c:v>
                </c:pt>
                <c:pt idx="5">
                  <c:v>0.64</c:v>
                </c:pt>
                <c:pt idx="6">
                  <c:v>0.27900000000000003</c:v>
                </c:pt>
                <c:pt idx="7">
                  <c:v>0.252</c:v>
                </c:pt>
                <c:pt idx="8">
                  <c:v>0.214</c:v>
                </c:pt>
                <c:pt idx="9">
                  <c:v>0.11700000000000001</c:v>
                </c:pt>
                <c:pt idx="10">
                  <c:v>1.4999999999999999E-2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Production!$B$10:$B$20</c15:f>
                <c15:dlblRangeCache>
                  <c:ptCount val="11"/>
                  <c:pt idx="0">
                    <c:v>U.S. </c:v>
                  </c:pt>
                  <c:pt idx="1">
                    <c:v>Switzerland </c:v>
                  </c:pt>
                  <c:pt idx="2">
                    <c:v>Japan</c:v>
                  </c:pt>
                  <c:pt idx="3">
                    <c:v>U.K.</c:v>
                  </c:pt>
                  <c:pt idx="4">
                    <c:v>Italy</c:v>
                  </c:pt>
                  <c:pt idx="5">
                    <c:v>Spain</c:v>
                  </c:pt>
                  <c:pt idx="6">
                    <c:v>China</c:v>
                  </c:pt>
                  <c:pt idx="7">
                    <c:v>Brazil</c:v>
                  </c:pt>
                  <c:pt idx="8">
                    <c:v>South Africa</c:v>
                  </c:pt>
                  <c:pt idx="9">
                    <c:v>India </c:v>
                  </c:pt>
                  <c:pt idx="10">
                    <c:v>Burundi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65C9-B746-B7B2-23D3A3629E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Production!$D$29:$D$30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Production!$E$29:$E$30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5C9-B746-B7B2-23D3A3629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941199"/>
        <c:axId val="1739942847"/>
      </c:scatterChart>
      <c:valAx>
        <c:axId val="173994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42847"/>
        <c:crosses val="autoZero"/>
        <c:crossBetween val="midCat"/>
      </c:valAx>
      <c:valAx>
        <c:axId val="173994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4CCE1AE-A93F-CB45-9F49-F88AF7C1A4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673-CA47-AFFB-36F6EA324A2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B634FD-C700-E94D-8FA2-AA05B6D744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673-CA47-AFFB-36F6EA324A2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9180768-42B6-6E46-BB13-A3DE30B31E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673-CA47-AFFB-36F6EA324A2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B732ABF-962B-5649-9836-25F5823375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673-CA47-AFFB-36F6EA324A2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7357EA-B177-654C-A898-D21F939742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673-CA47-AFFB-36F6EA324A2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B2E37B8-ABBB-8845-9DA6-FAE4E2ED6E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673-CA47-AFFB-36F6EA324A2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AFB666B-0216-A74B-AF59-FB4D12BAA7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673-CA47-AFFB-36F6EA324A2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165873C-EB00-D544-9FA8-7755C0D16C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673-CA47-AFFB-36F6EA324A2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3FFC6D2-2D2F-E84B-A07A-A419CBFEF9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673-CA47-AFFB-36F6EA324A2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C80B224-6C43-914C-8EB9-D2676CC734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673-CA47-AFFB-36F6EA324A2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4E9C9D8-3814-9B4E-9200-DBC8A5A6C1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673-CA47-AFFB-36F6EA324A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Production!$F$10:$F$20</c:f>
              <c:numCache>
                <c:formatCode>General</c:formatCode>
                <c:ptCount val="11"/>
                <c:pt idx="0">
                  <c:v>1</c:v>
                </c:pt>
                <c:pt idx="1">
                  <c:v>1.0521023765996342</c:v>
                </c:pt>
                <c:pt idx="2">
                  <c:v>0.75204918032786883</c:v>
                </c:pt>
                <c:pt idx="3">
                  <c:v>0.80677966101694909</c:v>
                </c:pt>
                <c:pt idx="4">
                  <c:v>0.73118279569892475</c:v>
                </c:pt>
                <c:pt idx="5">
                  <c:v>0.71032186459489455</c:v>
                </c:pt>
                <c:pt idx="6">
                  <c:v>0.4285714285714286</c:v>
                </c:pt>
                <c:pt idx="7">
                  <c:v>0.4293015332197615</c:v>
                </c:pt>
                <c:pt idx="8">
                  <c:v>0.38282647584973162</c:v>
                </c:pt>
                <c:pt idx="9">
                  <c:v>0.2702078521939954</c:v>
                </c:pt>
                <c:pt idx="10">
                  <c:v>8.6705202312138727E-2</c:v>
                </c:pt>
              </c:numCache>
            </c:numRef>
          </c:xVal>
          <c:yVal>
            <c:numRef>
              <c:f>Production!$E$10:$E$20</c:f>
              <c:numCache>
                <c:formatCode>General</c:formatCode>
                <c:ptCount val="11"/>
                <c:pt idx="0">
                  <c:v>1</c:v>
                </c:pt>
                <c:pt idx="1">
                  <c:v>1.151</c:v>
                </c:pt>
                <c:pt idx="2">
                  <c:v>0.73399999999999999</c:v>
                </c:pt>
                <c:pt idx="3">
                  <c:v>0.71399999999999997</c:v>
                </c:pt>
                <c:pt idx="4">
                  <c:v>0.68</c:v>
                </c:pt>
                <c:pt idx="5">
                  <c:v>0.64</c:v>
                </c:pt>
                <c:pt idx="6">
                  <c:v>0.27900000000000003</c:v>
                </c:pt>
                <c:pt idx="7">
                  <c:v>0.252</c:v>
                </c:pt>
                <c:pt idx="8">
                  <c:v>0.214</c:v>
                </c:pt>
                <c:pt idx="9">
                  <c:v>0.11700000000000001</c:v>
                </c:pt>
                <c:pt idx="10">
                  <c:v>1.4999999999999999E-2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Production!$B$10:$B$20</c15:f>
                <c15:dlblRangeCache>
                  <c:ptCount val="11"/>
                  <c:pt idx="0">
                    <c:v>U.S. </c:v>
                  </c:pt>
                  <c:pt idx="1">
                    <c:v>Switzerland </c:v>
                  </c:pt>
                  <c:pt idx="2">
                    <c:v>Japan</c:v>
                  </c:pt>
                  <c:pt idx="3">
                    <c:v>U.K.</c:v>
                  </c:pt>
                  <c:pt idx="4">
                    <c:v>Italy</c:v>
                  </c:pt>
                  <c:pt idx="5">
                    <c:v>Spain</c:v>
                  </c:pt>
                  <c:pt idx="6">
                    <c:v>China</c:v>
                  </c:pt>
                  <c:pt idx="7">
                    <c:v>Brazil</c:v>
                  </c:pt>
                  <c:pt idx="8">
                    <c:v>South Africa</c:v>
                  </c:pt>
                  <c:pt idx="9">
                    <c:v>India </c:v>
                  </c:pt>
                  <c:pt idx="10">
                    <c:v>Burundi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673-CA47-AFFB-36F6EA32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359663"/>
        <c:axId val="1757396927"/>
      </c:scatterChart>
      <c:valAx>
        <c:axId val="175735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96927"/>
        <c:crosses val="autoZero"/>
        <c:crossBetween val="midCat"/>
      </c:valAx>
      <c:valAx>
        <c:axId val="17573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5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Production!$Q$5</c:f>
              <c:strCache>
                <c:ptCount val="1"/>
                <c:pt idx="0">
                  <c:v>China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Production!$P$6:$P$19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</c:numCache>
            </c:numRef>
          </c:cat>
          <c:val>
            <c:numRef>
              <c:f>Production!$Q$6:$Q$19</c:f>
              <c:numCache>
                <c:formatCode>General</c:formatCode>
                <c:ptCount val="14"/>
                <c:pt idx="0">
                  <c:v>0</c:v>
                </c:pt>
                <c:pt idx="1">
                  <c:v>0.12950032845779658</c:v>
                </c:pt>
                <c:pt idx="2">
                  <c:v>0.16316018979227795</c:v>
                </c:pt>
                <c:pt idx="3">
                  <c:v>0.18677179307292532</c:v>
                </c:pt>
                <c:pt idx="4">
                  <c:v>0.2055689576241336</c:v>
                </c:pt>
                <c:pt idx="5">
                  <c:v>0.22144244674956387</c:v>
                </c:pt>
                <c:pt idx="6">
                  <c:v>0.23531771361918805</c:v>
                </c:pt>
                <c:pt idx="7">
                  <c:v>0.24772521648618559</c:v>
                </c:pt>
                <c:pt idx="8">
                  <c:v>0.2590006569155931</c:v>
                </c:pt>
                <c:pt idx="9">
                  <c:v>0.26937153830497074</c:v>
                </c:pt>
                <c:pt idx="10">
                  <c:v>0.27900000000000003</c:v>
                </c:pt>
                <c:pt idx="11">
                  <c:v>0.2880061522123265</c:v>
                </c:pt>
                <c:pt idx="12">
                  <c:v>0.29648174080194856</c:v>
                </c:pt>
                <c:pt idx="13">
                  <c:v>0.30449861437404857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0-1F4E-85CC-E932A1E62F65}"/>
            </c:ext>
          </c:extLst>
        </c:ser>
        <c:ser>
          <c:idx val="1"/>
          <c:order val="1"/>
          <c:tx>
            <c:strRef>
              <c:f>Production!$R$5</c:f>
              <c:strCache>
                <c:ptCount val="1"/>
                <c:pt idx="0">
                  <c:v>China w US TPF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Production!$P$6:$P$19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</c:numCache>
            </c:numRef>
          </c:cat>
          <c:val>
            <c:numRef>
              <c:f>Production!$R$6:$R$19</c:f>
              <c:numCache>
                <c:formatCode>General</c:formatCode>
                <c:ptCount val="14"/>
                <c:pt idx="0">
                  <c:v>0</c:v>
                </c:pt>
                <c:pt idx="1">
                  <c:v>0.46415888336127797</c:v>
                </c:pt>
                <c:pt idx="2">
                  <c:v>0.58480354764257325</c:v>
                </c:pt>
                <c:pt idx="3">
                  <c:v>0.66943295008216952</c:v>
                </c:pt>
                <c:pt idx="4">
                  <c:v>0.73680629972807732</c:v>
                </c:pt>
                <c:pt idx="5">
                  <c:v>0.79370052598409979</c:v>
                </c:pt>
                <c:pt idx="6">
                  <c:v>0.84343266530174921</c:v>
                </c:pt>
                <c:pt idx="7">
                  <c:v>0.88790400174260065</c:v>
                </c:pt>
                <c:pt idx="8">
                  <c:v>0.92831776672255573</c:v>
                </c:pt>
                <c:pt idx="9">
                  <c:v>0.96548938460562972</c:v>
                </c:pt>
                <c:pt idx="10">
                  <c:v>1</c:v>
                </c:pt>
                <c:pt idx="11">
                  <c:v>1.0322801154563672</c:v>
                </c:pt>
                <c:pt idx="12">
                  <c:v>1.0626585691826111</c:v>
                </c:pt>
                <c:pt idx="13">
                  <c:v>1.0913928830611059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0-1F4E-85CC-E932A1E6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330415"/>
        <c:axId val="1313332063"/>
      </c:lineChart>
      <c:catAx>
        <c:axId val="13133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32063"/>
        <c:crosses val="autoZero"/>
        <c:auto val="1"/>
        <c:lblAlgn val="ctr"/>
        <c:lblOffset val="100"/>
        <c:noMultiLvlLbl val="0"/>
      </c:catAx>
      <c:valAx>
        <c:axId val="13133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3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Solow!$B$11:$B$51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Solow!$C$11:$C$51</c:f>
              <c:numCache>
                <c:formatCode>General</c:formatCode>
                <c:ptCount val="41"/>
                <c:pt idx="0">
                  <c:v>0</c:v>
                </c:pt>
                <c:pt idx="1">
                  <c:v>0.3</c:v>
                </c:pt>
                <c:pt idx="2">
                  <c:v>0.37797631496846196</c:v>
                </c:pt>
                <c:pt idx="3">
                  <c:v>0.43267487109222247</c:v>
                </c:pt>
                <c:pt idx="4">
                  <c:v>0.4762203155904598</c:v>
                </c:pt>
                <c:pt idx="5">
                  <c:v>0.51299278400300907</c:v>
                </c:pt>
                <c:pt idx="6">
                  <c:v>0.54513617784964186</c:v>
                </c:pt>
                <c:pt idx="7">
                  <c:v>0.5738793548317167</c:v>
                </c:pt>
                <c:pt idx="8">
                  <c:v>0.59999999999999987</c:v>
                </c:pt>
                <c:pt idx="9">
                  <c:v>0.6240251469155712</c:v>
                </c:pt>
                <c:pt idx="10">
                  <c:v>0.64633040700956512</c:v>
                </c:pt>
                <c:pt idx="11">
                  <c:v>0.66719402717079468</c:v>
                </c:pt>
                <c:pt idx="12">
                  <c:v>0.68682854553199912</c:v>
                </c:pt>
                <c:pt idx="13">
                  <c:v>0.70540040631622714</c:v>
                </c:pt>
                <c:pt idx="14">
                  <c:v>0.72304267925256893</c:v>
                </c:pt>
                <c:pt idx="15">
                  <c:v>0.73986362229914104</c:v>
                </c:pt>
                <c:pt idx="16">
                  <c:v>0.7559526299369238</c:v>
                </c:pt>
                <c:pt idx="17">
                  <c:v>0.7713844771974705</c:v>
                </c:pt>
                <c:pt idx="18">
                  <c:v>0.78622241826266892</c:v>
                </c:pt>
                <c:pt idx="19">
                  <c:v>0.80052049461658326</c:v>
                </c:pt>
                <c:pt idx="20">
                  <c:v>0.8143252849784719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8-0346-901B-E5E4C2A87A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Solow!$B$11:$B$51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Solow!$D$11:$D$51</c:f>
              <c:numCache>
                <c:formatCode>General</c:formatCode>
                <c:ptCount val="41"/>
                <c:pt idx="0">
                  <c:v>0</c:v>
                </c:pt>
                <c:pt idx="1">
                  <c:v>0.3</c:v>
                </c:pt>
                <c:pt idx="2">
                  <c:v>0.37797631496846196</c:v>
                </c:pt>
                <c:pt idx="3">
                  <c:v>0.43267487109222247</c:v>
                </c:pt>
                <c:pt idx="4">
                  <c:v>0.4762203155904598</c:v>
                </c:pt>
                <c:pt idx="5">
                  <c:v>0.51299278400300907</c:v>
                </c:pt>
                <c:pt idx="6">
                  <c:v>0.54513617784964186</c:v>
                </c:pt>
                <c:pt idx="7">
                  <c:v>0.5738793548317167</c:v>
                </c:pt>
                <c:pt idx="8">
                  <c:v>0.59999999999999987</c:v>
                </c:pt>
                <c:pt idx="9">
                  <c:v>0.6240251469155712</c:v>
                </c:pt>
                <c:pt idx="10">
                  <c:v>0.64633040700956512</c:v>
                </c:pt>
                <c:pt idx="11">
                  <c:v>0.66719402717079468</c:v>
                </c:pt>
                <c:pt idx="12">
                  <c:v>0.68682854553199912</c:v>
                </c:pt>
                <c:pt idx="13">
                  <c:v>0.70540040631622714</c:v>
                </c:pt>
                <c:pt idx="14">
                  <c:v>0.72304267925256893</c:v>
                </c:pt>
                <c:pt idx="15">
                  <c:v>0.73986362229914104</c:v>
                </c:pt>
                <c:pt idx="16">
                  <c:v>0.7559526299369238</c:v>
                </c:pt>
                <c:pt idx="17">
                  <c:v>0.7713844771974705</c:v>
                </c:pt>
                <c:pt idx="18">
                  <c:v>0.78622241826266892</c:v>
                </c:pt>
                <c:pt idx="19">
                  <c:v>0.80052049461658326</c:v>
                </c:pt>
                <c:pt idx="20">
                  <c:v>0.8143252849784719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08-0346-901B-E5E4C2A87A1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Solow!$B$11:$B$51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Solow!$E$11:$E$51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0.44999999999999996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0.89999999999999991</c:v>
                </c:pt>
                <c:pt idx="13">
                  <c:v>0.97499999999999998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1.2749999999999999</c:v>
                </c:pt>
                <c:pt idx="18">
                  <c:v>1.3499999999999999</c:v>
                </c:pt>
                <c:pt idx="19">
                  <c:v>1.425</c:v>
                </c:pt>
                <c:pt idx="20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08-0346-901B-E5E4C2A87A1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Solow!$B$11:$B$51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Solow!$F$11:$F$51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0.44999999999999996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0.89999999999999991</c:v>
                </c:pt>
                <c:pt idx="13">
                  <c:v>0.97499999999999998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1.2749999999999999</c:v>
                </c:pt>
                <c:pt idx="18">
                  <c:v>1.3499999999999999</c:v>
                </c:pt>
                <c:pt idx="19">
                  <c:v>1.425</c:v>
                </c:pt>
                <c:pt idx="20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08-0346-901B-E5E4C2A87A1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Solow!$B$11:$B$51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Solow!$G$11:$G$51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1.2599210498948732</c:v>
                </c:pt>
                <c:pt idx="3">
                  <c:v>1.4422495703074083</c:v>
                </c:pt>
                <c:pt idx="4">
                  <c:v>1.5874010519681994</c:v>
                </c:pt>
                <c:pt idx="5">
                  <c:v>1.7099759466766968</c:v>
                </c:pt>
                <c:pt idx="6">
                  <c:v>1.8171205928321397</c:v>
                </c:pt>
                <c:pt idx="7">
                  <c:v>1.9129311827723889</c:v>
                </c:pt>
                <c:pt idx="8">
                  <c:v>1.9999999999999998</c:v>
                </c:pt>
                <c:pt idx="9">
                  <c:v>2.0800838230519041</c:v>
                </c:pt>
                <c:pt idx="10">
                  <c:v>2.1544346900318838</c:v>
                </c:pt>
                <c:pt idx="11">
                  <c:v>2.2239800905693157</c:v>
                </c:pt>
                <c:pt idx="12">
                  <c:v>2.2894284851066637</c:v>
                </c:pt>
                <c:pt idx="13">
                  <c:v>2.3513346877207573</c:v>
                </c:pt>
                <c:pt idx="14">
                  <c:v>2.4101422641752297</c:v>
                </c:pt>
                <c:pt idx="15">
                  <c:v>2.4662120743304703</c:v>
                </c:pt>
                <c:pt idx="16">
                  <c:v>2.5198420997897459</c:v>
                </c:pt>
                <c:pt idx="17">
                  <c:v>2.5712815906582351</c:v>
                </c:pt>
                <c:pt idx="18">
                  <c:v>2.6207413942088964</c:v>
                </c:pt>
                <c:pt idx="19">
                  <c:v>2.6684016487219444</c:v>
                </c:pt>
                <c:pt idx="20">
                  <c:v>2.7144176165949063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08-0346-901B-E5E4C2A8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29599"/>
        <c:axId val="1312031247"/>
      </c:scatterChart>
      <c:valAx>
        <c:axId val="131202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31247"/>
        <c:crosses val="autoZero"/>
        <c:crossBetween val="midCat"/>
      </c:valAx>
      <c:valAx>
        <c:axId val="13120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2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423333</xdr:colOff>
      <xdr:row>4</xdr:row>
      <xdr:rowOff>99607</xdr:rowOff>
    </xdr:from>
    <xdr:to>
      <xdr:col>14</xdr:col>
      <xdr:colOff>212911</xdr:colOff>
      <xdr:row>27</xdr:row>
      <xdr:rowOff>33119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F9243-B6ED-6FB6-C4B6-F371D93C0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428313</xdr:colOff>
      <xdr:row>27</xdr:row>
      <xdr:rowOff>103841</xdr:rowOff>
    </xdr:from>
    <xdr:to>
      <xdr:col>14</xdr:col>
      <xdr:colOff>186763</xdr:colOff>
      <xdr:row>45</xdr:row>
      <xdr:rowOff>186765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27EA4B-AB86-E85A-C0C0-8A0312E4A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460686</xdr:colOff>
      <xdr:row>47</xdr:row>
      <xdr:rowOff>0</xdr:rowOff>
    </xdr:from>
    <xdr:to>
      <xdr:col>14</xdr:col>
      <xdr:colOff>219136</xdr:colOff>
      <xdr:row>65</xdr:row>
      <xdr:rowOff>82923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F784E8-3F6C-5548-81C9-AF4E52297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54784</xdr:colOff>
      <xdr:row>31</xdr:row>
      <xdr:rowOff>103842</xdr:rowOff>
    </xdr:from>
    <xdr:to>
      <xdr:col>6</xdr:col>
      <xdr:colOff>1128059</xdr:colOff>
      <xdr:row>45</xdr:row>
      <xdr:rowOff>58022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47D430-072B-3928-0EAA-7DF989265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154393</xdr:colOff>
      <xdr:row>19</xdr:row>
      <xdr:rowOff>66488</xdr:rowOff>
    </xdr:from>
    <xdr:to>
      <xdr:col>19</xdr:col>
      <xdr:colOff>617569</xdr:colOff>
      <xdr:row>33</xdr:row>
      <xdr:rowOff>20668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3DB155-8004-ECED-FDA6-6249BF234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9</xdr:row>
      <xdr:rowOff>165100</xdr:rowOff>
    </xdr:from>
    <xdr:to>
      <xdr:col>17</xdr:col>
      <xdr:colOff>330200</xdr:colOff>
      <xdr:row>32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BFA7F-A677-77F6-2364-A6F4BE8F7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4D52C-A9B8-0248-9CCC-6ADCCEB597CC}" name="Table1" displayName="Table1" ref="B9:G20" totalsRowShown="0" dataDxfId="6">
  <autoFilter ref="B9:G20" xr:uid="{BF54D52C-A9B8-0248-9CCC-6ADCCEB597CC}"/>
  <tableColumns count="6">
    <tableColumn id="1" xr3:uid="{A811FBFF-7044-3044-BB25-102EF20E444B}" name="Country" dataDxfId="5"/>
    <tableColumn id="2" xr3:uid="{FC69FACC-616E-5F43-803D-F82A524A3B16}" name="k_bar" dataDxfId="4"/>
    <tableColumn id="3" xr3:uid="{02E252CA-73FC-E74D-A66C-C1A8503FE705}" name="y_predict" dataDxfId="3"/>
    <tableColumn id="4" xr3:uid="{9ED95570-DC5F-6D46-893C-DBF6B3BB1C92}" name="y" dataDxfId="2"/>
    <tableColumn id="5" xr3:uid="{FF251C8B-82BC-4346-AF3D-E06739E78BA9}" name="TFP" dataDxfId="1">
      <calculatedColumnFormula>Table1[[#This Row],[y]]/Table1[[#This Row],[y_predict]]</calculatedColumnFormula>
    </tableColumn>
    <tableColumn id="6" xr3:uid="{92E1EA92-2051-2644-A5F7-2665DC4D60EB}" name="k bar TFP predict" dataDxfId="0">
      <calculatedColumnFormula>Table1[[#This Row],[y_predict]]*Table1[[#This Row],[TFP]]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E95A-8F0C-3B4B-A257-CF4961CF16DF}">
  <dimension ref="B2:R30"/>
  <sheetViews>
    <sheetView tabSelected="1" topLeftCell="A5" zoomScale="102" workbookViewId="0">
      <selection activeCell="E11" sqref="E11"/>
    </sheetView>
  </sheetViews>
  <sheetFormatPr baseColWidth="10" defaultRowHeight="16"/>
  <cols>
    <col min="2" max="2" width="15.1640625" bestFit="1" customWidth="1"/>
    <col min="4" max="4" width="13.5" customWidth="1"/>
    <col min="7" max="7" width="17.5" bestFit="1" customWidth="1"/>
  </cols>
  <sheetData>
    <row r="2" spans="2:18">
      <c r="F2" s="2"/>
      <c r="G2" s="2"/>
    </row>
    <row r="3" spans="2:18">
      <c r="B3" t="s">
        <v>11</v>
      </c>
      <c r="G3" s="2"/>
    </row>
    <row r="4" spans="2:18">
      <c r="B4" t="s">
        <v>12</v>
      </c>
    </row>
    <row r="5" spans="2:18">
      <c r="Q5" t="s">
        <v>15</v>
      </c>
      <c r="R5" t="s">
        <v>16</v>
      </c>
    </row>
    <row r="6" spans="2:18">
      <c r="C6" s="1"/>
      <c r="P6">
        <v>0</v>
      </c>
      <c r="Q6">
        <v>0</v>
      </c>
      <c r="R6">
        <f>$P6^(1/3)*$G$10</f>
        <v>0</v>
      </c>
    </row>
    <row r="7" spans="2:18">
      <c r="H7" s="2"/>
      <c r="P7">
        <f>P6+0.1</f>
        <v>0.1</v>
      </c>
      <c r="Q7">
        <f t="shared" ref="Q7:Q19" si="0">$P7^(1/3)*$G$16</f>
        <v>0.12950032845779658</v>
      </c>
      <c r="R7">
        <f t="shared" ref="R7:R19" si="1">$P7^(1/3)*$G$10</f>
        <v>0.46415888336127797</v>
      </c>
    </row>
    <row r="8" spans="2:18">
      <c r="B8" s="1"/>
      <c r="C8" s="2"/>
      <c r="P8">
        <f t="shared" ref="P8:P24" si="2">P7+0.1</f>
        <v>0.2</v>
      </c>
      <c r="Q8">
        <f t="shared" si="0"/>
        <v>0.16316018979227795</v>
      </c>
      <c r="R8">
        <f t="shared" si="1"/>
        <v>0.58480354764257325</v>
      </c>
    </row>
    <row r="9" spans="2:18">
      <c r="B9" t="s">
        <v>43</v>
      </c>
      <c r="C9" t="s">
        <v>46</v>
      </c>
      <c r="D9" t="s">
        <v>45</v>
      </c>
      <c r="E9" t="s">
        <v>44</v>
      </c>
      <c r="F9" t="s">
        <v>13</v>
      </c>
      <c r="G9" t="s">
        <v>14</v>
      </c>
      <c r="P9">
        <f t="shared" si="2"/>
        <v>0.30000000000000004</v>
      </c>
      <c r="Q9">
        <f t="shared" si="0"/>
        <v>0.18677179307292532</v>
      </c>
      <c r="R9">
        <f t="shared" si="1"/>
        <v>0.66943295008216952</v>
      </c>
    </row>
    <row r="10" spans="2:18">
      <c r="B10" s="4" t="s">
        <v>8</v>
      </c>
      <c r="C10" s="3">
        <v>1</v>
      </c>
      <c r="D10" s="3">
        <v>1</v>
      </c>
      <c r="E10" s="3">
        <v>1</v>
      </c>
      <c r="F10" s="4">
        <f>Table1[[#This Row],[y]]/Table1[[#This Row],[y_predict]]</f>
        <v>1</v>
      </c>
      <c r="G10" s="4">
        <f>Table1[[#This Row],[y_predict]]*Table1[[#This Row],[TFP]]</f>
        <v>1</v>
      </c>
      <c r="H10" s="2"/>
      <c r="P10">
        <f t="shared" si="2"/>
        <v>0.4</v>
      </c>
      <c r="Q10">
        <f t="shared" si="0"/>
        <v>0.2055689576241336</v>
      </c>
      <c r="R10">
        <f t="shared" si="1"/>
        <v>0.73680629972807732</v>
      </c>
    </row>
    <row r="11" spans="2:18">
      <c r="B11" s="4" t="s">
        <v>9</v>
      </c>
      <c r="C11" s="4">
        <v>1.3089999999999999</v>
      </c>
      <c r="D11" s="4">
        <v>1.0940000000000001</v>
      </c>
      <c r="E11" s="4">
        <v>1.151</v>
      </c>
      <c r="F11" s="4">
        <f>Table1[[#This Row],[y]]/Table1[[#This Row],[y_predict]]</f>
        <v>1.0521023765996342</v>
      </c>
      <c r="G11" s="4">
        <f>Table1[[#This Row],[y_predict]]*Table1[[#This Row],[TFP]]</f>
        <v>1.151</v>
      </c>
      <c r="P11">
        <f t="shared" si="2"/>
        <v>0.5</v>
      </c>
      <c r="Q11">
        <f t="shared" si="0"/>
        <v>0.22144244674956387</v>
      </c>
      <c r="R11">
        <f t="shared" si="1"/>
        <v>0.79370052598409979</v>
      </c>
    </row>
    <row r="12" spans="2:18">
      <c r="B12" s="4" t="s">
        <v>10</v>
      </c>
      <c r="C12" s="4">
        <v>0.93</v>
      </c>
      <c r="D12" s="4">
        <v>0.97599999999999998</v>
      </c>
      <c r="E12" s="4">
        <v>0.73399999999999999</v>
      </c>
      <c r="F12" s="4">
        <f>Table1[[#This Row],[y]]/Table1[[#This Row],[y_predict]]</f>
        <v>0.75204918032786883</v>
      </c>
      <c r="G12" s="4">
        <f>Table1[[#This Row],[y_predict]]*Table1[[#This Row],[TFP]]</f>
        <v>0.73399999999999999</v>
      </c>
      <c r="P12">
        <f t="shared" si="2"/>
        <v>0.6</v>
      </c>
      <c r="Q12">
        <f t="shared" si="0"/>
        <v>0.23531771361918805</v>
      </c>
      <c r="R12">
        <f t="shared" si="1"/>
        <v>0.84343266530174921</v>
      </c>
    </row>
    <row r="13" spans="2:18">
      <c r="B13" s="4" t="s">
        <v>0</v>
      </c>
      <c r="C13" s="4">
        <v>0.69299999999999995</v>
      </c>
      <c r="D13" s="4">
        <v>0.88500000000000001</v>
      </c>
      <c r="E13" s="4">
        <v>0.71399999999999997</v>
      </c>
      <c r="F13" s="4">
        <f>Table1[[#This Row],[y]]/Table1[[#This Row],[y_predict]]</f>
        <v>0.80677966101694909</v>
      </c>
      <c r="G13" s="4">
        <f>Table1[[#This Row],[y_predict]]*Table1[[#This Row],[TFP]]</f>
        <v>0.71399999999999997</v>
      </c>
      <c r="P13">
        <f t="shared" si="2"/>
        <v>0.7</v>
      </c>
      <c r="Q13">
        <f t="shared" si="0"/>
        <v>0.24772521648618559</v>
      </c>
      <c r="R13">
        <f t="shared" si="1"/>
        <v>0.88790400174260065</v>
      </c>
    </row>
    <row r="14" spans="2:18">
      <c r="B14" s="4" t="s">
        <v>1</v>
      </c>
      <c r="C14" s="4">
        <v>0.80400000000000005</v>
      </c>
      <c r="D14" s="4">
        <v>0.93</v>
      </c>
      <c r="E14" s="4">
        <v>0.68</v>
      </c>
      <c r="F14" s="4">
        <f>Table1[[#This Row],[y]]/Table1[[#This Row],[y_predict]]</f>
        <v>0.73118279569892475</v>
      </c>
      <c r="G14" s="4">
        <f>Table1[[#This Row],[y_predict]]*Table1[[#This Row],[TFP]]</f>
        <v>0.68</v>
      </c>
      <c r="P14">
        <f t="shared" si="2"/>
        <v>0.79999999999999993</v>
      </c>
      <c r="Q14">
        <f t="shared" si="0"/>
        <v>0.2590006569155931</v>
      </c>
      <c r="R14">
        <f t="shared" si="1"/>
        <v>0.92831776672255573</v>
      </c>
    </row>
    <row r="15" spans="2:18">
      <c r="B15" s="4" t="s">
        <v>2</v>
      </c>
      <c r="C15" s="4">
        <v>0.73099999999999998</v>
      </c>
      <c r="D15" s="4">
        <v>0.90100000000000002</v>
      </c>
      <c r="E15" s="4">
        <v>0.64</v>
      </c>
      <c r="F15" s="4">
        <f>Table1[[#This Row],[y]]/Table1[[#This Row],[y_predict]]</f>
        <v>0.71032186459489455</v>
      </c>
      <c r="G15" s="4">
        <f>Table1[[#This Row],[y_predict]]*Table1[[#This Row],[TFP]]</f>
        <v>0.64</v>
      </c>
      <c r="P15">
        <f t="shared" si="2"/>
        <v>0.89999999999999991</v>
      </c>
      <c r="Q15">
        <f t="shared" si="0"/>
        <v>0.26937153830497074</v>
      </c>
      <c r="R15">
        <f t="shared" si="1"/>
        <v>0.96548938460562972</v>
      </c>
    </row>
    <row r="16" spans="2:18">
      <c r="B16" s="4" t="s">
        <v>3</v>
      </c>
      <c r="C16" s="4">
        <v>0.27600000000000002</v>
      </c>
      <c r="D16" s="4">
        <v>0.65100000000000002</v>
      </c>
      <c r="E16" s="4">
        <v>0.27900000000000003</v>
      </c>
      <c r="F16" s="4">
        <f>Table1[[#This Row],[y]]/Table1[[#This Row],[y_predict]]</f>
        <v>0.4285714285714286</v>
      </c>
      <c r="G16" s="4">
        <f>Table1[[#This Row],[y_predict]]*Table1[[#This Row],[TFP]]</f>
        <v>0.27900000000000003</v>
      </c>
      <c r="P16">
        <f t="shared" si="2"/>
        <v>0.99999999999999989</v>
      </c>
      <c r="Q16">
        <f t="shared" si="0"/>
        <v>0.27900000000000003</v>
      </c>
      <c r="R16">
        <f t="shared" si="1"/>
        <v>1</v>
      </c>
    </row>
    <row r="17" spans="2:18">
      <c r="B17" s="4" t="s">
        <v>4</v>
      </c>
      <c r="C17" s="4">
        <v>0.20200000000000001</v>
      </c>
      <c r="D17" s="4">
        <v>0.58699999999999997</v>
      </c>
      <c r="E17" s="4">
        <v>0.252</v>
      </c>
      <c r="F17" s="4">
        <f>Table1[[#This Row],[y]]/Table1[[#This Row],[y_predict]]</f>
        <v>0.4293015332197615</v>
      </c>
      <c r="G17" s="4">
        <f>Table1[[#This Row],[y_predict]]*Table1[[#This Row],[TFP]]</f>
        <v>0.252</v>
      </c>
      <c r="P17">
        <f t="shared" si="2"/>
        <v>1.0999999999999999</v>
      </c>
      <c r="Q17">
        <f t="shared" si="0"/>
        <v>0.2880061522123265</v>
      </c>
      <c r="R17">
        <f t="shared" si="1"/>
        <v>1.0322801154563672</v>
      </c>
    </row>
    <row r="18" spans="2:18">
      <c r="B18" s="4" t="s">
        <v>5</v>
      </c>
      <c r="C18" s="4">
        <v>0.17399999999999999</v>
      </c>
      <c r="D18" s="4">
        <v>0.55900000000000005</v>
      </c>
      <c r="E18" s="4">
        <v>0.214</v>
      </c>
      <c r="F18" s="4">
        <f>Table1[[#This Row],[y]]/Table1[[#This Row],[y_predict]]</f>
        <v>0.38282647584973162</v>
      </c>
      <c r="G18" s="4">
        <f>Table1[[#This Row],[y_predict]]*Table1[[#This Row],[TFP]]</f>
        <v>0.214</v>
      </c>
      <c r="P18">
        <f t="shared" si="2"/>
        <v>1.2</v>
      </c>
      <c r="Q18">
        <f t="shared" si="0"/>
        <v>0.29648174080194856</v>
      </c>
      <c r="R18">
        <f t="shared" si="1"/>
        <v>1.0626585691826111</v>
      </c>
    </row>
    <row r="19" spans="2:18">
      <c r="B19" s="4" t="s">
        <v>6</v>
      </c>
      <c r="C19" s="4">
        <v>8.1000000000000003E-2</v>
      </c>
      <c r="D19" s="4">
        <v>0.433</v>
      </c>
      <c r="E19" s="4">
        <v>0.11700000000000001</v>
      </c>
      <c r="F19" s="4">
        <f>Table1[[#This Row],[y]]/Table1[[#This Row],[y_predict]]</f>
        <v>0.2702078521939954</v>
      </c>
      <c r="G19" s="4">
        <f>Table1[[#This Row],[y_predict]]*Table1[[#This Row],[TFP]]</f>
        <v>0.11700000000000001</v>
      </c>
      <c r="P19">
        <f t="shared" si="2"/>
        <v>1.3</v>
      </c>
      <c r="Q19">
        <f t="shared" si="0"/>
        <v>0.30449861437404857</v>
      </c>
      <c r="R19">
        <f t="shared" si="1"/>
        <v>1.0913928830611059</v>
      </c>
    </row>
    <row r="20" spans="2:18">
      <c r="B20" s="4" t="s">
        <v>7</v>
      </c>
      <c r="C20" s="4">
        <v>5.0000000000000001E-3</v>
      </c>
      <c r="D20" s="4">
        <v>0.17299999999999999</v>
      </c>
      <c r="E20" s="4">
        <v>1.4999999999999999E-2</v>
      </c>
      <c r="F20" s="4">
        <f>Table1[[#This Row],[y]]/Table1[[#This Row],[y_predict]]</f>
        <v>8.6705202312138727E-2</v>
      </c>
      <c r="G20" s="4">
        <f>Table1[[#This Row],[y_predict]]*Table1[[#This Row],[TFP]]</f>
        <v>1.4999999999999999E-2</v>
      </c>
    </row>
    <row r="29" spans="2:18">
      <c r="D29">
        <v>0</v>
      </c>
      <c r="E29">
        <v>0</v>
      </c>
    </row>
    <row r="30" spans="2:18">
      <c r="D30">
        <v>1.4</v>
      </c>
      <c r="E30">
        <v>1.4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89FF-AAC7-6044-A0C6-DAE31277672A}">
  <dimension ref="B2:G31"/>
  <sheetViews>
    <sheetView workbookViewId="0">
      <selection activeCell="N43" sqref="N43"/>
    </sheetView>
  </sheetViews>
  <sheetFormatPr baseColWidth="10" defaultRowHeight="16"/>
  <sheetData>
    <row r="2" spans="2:7">
      <c r="B2" t="s">
        <v>32</v>
      </c>
    </row>
    <row r="3" spans="2:7">
      <c r="B3" t="s">
        <v>33</v>
      </c>
    </row>
    <row r="5" spans="2:7">
      <c r="B5" t="s">
        <v>34</v>
      </c>
    </row>
    <row r="6" spans="2:7" ht="15" customHeight="1">
      <c r="B6" t="s">
        <v>35</v>
      </c>
      <c r="C6">
        <v>0.3</v>
      </c>
      <c r="D6">
        <v>0.3</v>
      </c>
    </row>
    <row r="7" spans="2:7" ht="15" customHeight="1">
      <c r="B7" t="s">
        <v>36</v>
      </c>
      <c r="C7" s="7"/>
      <c r="E7">
        <v>7.4999999999999997E-2</v>
      </c>
      <c r="F7">
        <v>7.4999999999999997E-2</v>
      </c>
    </row>
    <row r="8" spans="2:7" ht="15" customHeight="1">
      <c r="B8" t="s">
        <v>40</v>
      </c>
      <c r="G8">
        <v>1</v>
      </c>
    </row>
    <row r="9" spans="2:7" ht="15" customHeight="1">
      <c r="B9" t="s">
        <v>41</v>
      </c>
      <c r="G9">
        <v>1</v>
      </c>
    </row>
    <row r="10" spans="2:7">
      <c r="B10" t="s">
        <v>42</v>
      </c>
      <c r="C10" t="s">
        <v>37</v>
      </c>
      <c r="D10" t="s">
        <v>37</v>
      </c>
      <c r="E10" t="s">
        <v>38</v>
      </c>
      <c r="F10" t="s">
        <v>38</v>
      </c>
      <c r="G10" t="s">
        <v>39</v>
      </c>
    </row>
    <row r="11" spans="2:7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2:7">
      <c r="B12">
        <f>B11+1</f>
        <v>1</v>
      </c>
      <c r="C12">
        <f>$G12*C$6</f>
        <v>0.3</v>
      </c>
      <c r="D12">
        <f>$G12*D$6</f>
        <v>0.3</v>
      </c>
      <c r="E12">
        <f t="shared" ref="E12:E31" si="0">$B12*$E$7</f>
        <v>7.4999999999999997E-2</v>
      </c>
      <c r="F12">
        <f t="shared" ref="F12:F51" si="1">$B12*$F$7</f>
        <v>7.4999999999999997E-2</v>
      </c>
      <c r="G12">
        <f>$B12^(1/3)*$G$9^(2/3)</f>
        <v>1</v>
      </c>
    </row>
    <row r="13" spans="2:7">
      <c r="B13">
        <f t="shared" ref="B13:B51" si="2">B12+1</f>
        <v>2</v>
      </c>
      <c r="C13">
        <f t="shared" ref="C13:D51" si="3">$G13*C$6</f>
        <v>0.37797631496846196</v>
      </c>
      <c r="D13">
        <f t="shared" si="3"/>
        <v>0.37797631496846196</v>
      </c>
      <c r="E13">
        <f t="shared" si="0"/>
        <v>0.15</v>
      </c>
      <c r="F13">
        <f t="shared" si="1"/>
        <v>0.15</v>
      </c>
      <c r="G13">
        <f t="shared" ref="G13:G51" si="4">$B13^(1/3)*$G$9^(2/3)</f>
        <v>1.2599210498948732</v>
      </c>
    </row>
    <row r="14" spans="2:7">
      <c r="B14">
        <f t="shared" si="2"/>
        <v>3</v>
      </c>
      <c r="C14">
        <f t="shared" si="3"/>
        <v>0.43267487109222247</v>
      </c>
      <c r="D14">
        <f t="shared" si="3"/>
        <v>0.43267487109222247</v>
      </c>
      <c r="E14">
        <f t="shared" si="0"/>
        <v>0.22499999999999998</v>
      </c>
      <c r="F14">
        <f t="shared" si="1"/>
        <v>0.22499999999999998</v>
      </c>
      <c r="G14">
        <f t="shared" si="4"/>
        <v>1.4422495703074083</v>
      </c>
    </row>
    <row r="15" spans="2:7">
      <c r="B15">
        <f t="shared" si="2"/>
        <v>4</v>
      </c>
      <c r="C15">
        <f t="shared" si="3"/>
        <v>0.4762203155904598</v>
      </c>
      <c r="D15">
        <f t="shared" si="3"/>
        <v>0.4762203155904598</v>
      </c>
      <c r="E15">
        <f t="shared" si="0"/>
        <v>0.3</v>
      </c>
      <c r="F15">
        <f t="shared" si="1"/>
        <v>0.3</v>
      </c>
      <c r="G15">
        <f t="shared" si="4"/>
        <v>1.5874010519681994</v>
      </c>
    </row>
    <row r="16" spans="2:7">
      <c r="B16">
        <f t="shared" si="2"/>
        <v>5</v>
      </c>
      <c r="C16">
        <f t="shared" si="3"/>
        <v>0.51299278400300907</v>
      </c>
      <c r="D16">
        <f t="shared" si="3"/>
        <v>0.51299278400300907</v>
      </c>
      <c r="E16">
        <f t="shared" si="0"/>
        <v>0.375</v>
      </c>
      <c r="F16">
        <f t="shared" si="1"/>
        <v>0.375</v>
      </c>
      <c r="G16">
        <f t="shared" si="4"/>
        <v>1.7099759466766968</v>
      </c>
    </row>
    <row r="17" spans="2:7">
      <c r="B17">
        <f t="shared" si="2"/>
        <v>6</v>
      </c>
      <c r="C17">
        <f t="shared" si="3"/>
        <v>0.54513617784964186</v>
      </c>
      <c r="D17">
        <f t="shared" si="3"/>
        <v>0.54513617784964186</v>
      </c>
      <c r="E17">
        <f t="shared" si="0"/>
        <v>0.44999999999999996</v>
      </c>
      <c r="F17">
        <f t="shared" si="1"/>
        <v>0.44999999999999996</v>
      </c>
      <c r="G17">
        <f t="shared" si="4"/>
        <v>1.8171205928321397</v>
      </c>
    </row>
    <row r="18" spans="2:7">
      <c r="B18">
        <f t="shared" si="2"/>
        <v>7</v>
      </c>
      <c r="C18">
        <f t="shared" si="3"/>
        <v>0.5738793548317167</v>
      </c>
      <c r="D18">
        <f t="shared" si="3"/>
        <v>0.5738793548317167</v>
      </c>
      <c r="E18">
        <f t="shared" si="0"/>
        <v>0.52500000000000002</v>
      </c>
      <c r="F18">
        <f t="shared" si="1"/>
        <v>0.52500000000000002</v>
      </c>
      <c r="G18">
        <f t="shared" si="4"/>
        <v>1.9129311827723889</v>
      </c>
    </row>
    <row r="19" spans="2:7">
      <c r="B19">
        <f t="shared" si="2"/>
        <v>8</v>
      </c>
      <c r="C19">
        <f t="shared" si="3"/>
        <v>0.59999999999999987</v>
      </c>
      <c r="D19">
        <f t="shared" si="3"/>
        <v>0.59999999999999987</v>
      </c>
      <c r="E19">
        <f t="shared" si="0"/>
        <v>0.6</v>
      </c>
      <c r="F19">
        <f t="shared" si="1"/>
        <v>0.6</v>
      </c>
      <c r="G19">
        <f t="shared" si="4"/>
        <v>1.9999999999999998</v>
      </c>
    </row>
    <row r="20" spans="2:7">
      <c r="B20">
        <f t="shared" si="2"/>
        <v>9</v>
      </c>
      <c r="C20">
        <f t="shared" si="3"/>
        <v>0.6240251469155712</v>
      </c>
      <c r="D20">
        <f t="shared" si="3"/>
        <v>0.6240251469155712</v>
      </c>
      <c r="E20">
        <f t="shared" si="0"/>
        <v>0.67499999999999993</v>
      </c>
      <c r="F20">
        <f t="shared" si="1"/>
        <v>0.67499999999999993</v>
      </c>
      <c r="G20">
        <f t="shared" si="4"/>
        <v>2.0800838230519041</v>
      </c>
    </row>
    <row r="21" spans="2:7">
      <c r="B21">
        <f t="shared" si="2"/>
        <v>10</v>
      </c>
      <c r="C21">
        <f t="shared" si="3"/>
        <v>0.64633040700956512</v>
      </c>
      <c r="D21">
        <f t="shared" si="3"/>
        <v>0.64633040700956512</v>
      </c>
      <c r="E21">
        <f t="shared" si="0"/>
        <v>0.75</v>
      </c>
      <c r="F21">
        <f t="shared" si="1"/>
        <v>0.75</v>
      </c>
      <c r="G21">
        <f t="shared" si="4"/>
        <v>2.1544346900318838</v>
      </c>
    </row>
    <row r="22" spans="2:7">
      <c r="B22">
        <f t="shared" si="2"/>
        <v>11</v>
      </c>
      <c r="C22">
        <f t="shared" si="3"/>
        <v>0.66719402717079468</v>
      </c>
      <c r="D22">
        <f t="shared" si="3"/>
        <v>0.66719402717079468</v>
      </c>
      <c r="E22">
        <f t="shared" si="0"/>
        <v>0.82499999999999996</v>
      </c>
      <c r="F22">
        <f t="shared" si="1"/>
        <v>0.82499999999999996</v>
      </c>
      <c r="G22">
        <f t="shared" si="4"/>
        <v>2.2239800905693157</v>
      </c>
    </row>
    <row r="23" spans="2:7">
      <c r="B23">
        <f t="shared" si="2"/>
        <v>12</v>
      </c>
      <c r="C23">
        <f t="shared" si="3"/>
        <v>0.68682854553199912</v>
      </c>
      <c r="D23">
        <f t="shared" si="3"/>
        <v>0.68682854553199912</v>
      </c>
      <c r="E23">
        <f t="shared" si="0"/>
        <v>0.89999999999999991</v>
      </c>
      <c r="F23">
        <f t="shared" si="1"/>
        <v>0.89999999999999991</v>
      </c>
      <c r="G23">
        <f t="shared" si="4"/>
        <v>2.2894284851066637</v>
      </c>
    </row>
    <row r="24" spans="2:7">
      <c r="B24">
        <f t="shared" si="2"/>
        <v>13</v>
      </c>
      <c r="C24">
        <f t="shared" si="3"/>
        <v>0.70540040631622714</v>
      </c>
      <c r="D24">
        <f t="shared" si="3"/>
        <v>0.70540040631622714</v>
      </c>
      <c r="E24">
        <f t="shared" si="0"/>
        <v>0.97499999999999998</v>
      </c>
      <c r="F24">
        <f t="shared" si="1"/>
        <v>0.97499999999999998</v>
      </c>
      <c r="G24">
        <f t="shared" si="4"/>
        <v>2.3513346877207573</v>
      </c>
    </row>
    <row r="25" spans="2:7">
      <c r="B25">
        <f t="shared" si="2"/>
        <v>14</v>
      </c>
      <c r="C25">
        <f t="shared" si="3"/>
        <v>0.72304267925256893</v>
      </c>
      <c r="D25">
        <f t="shared" si="3"/>
        <v>0.72304267925256893</v>
      </c>
      <c r="E25">
        <f t="shared" si="0"/>
        <v>1.05</v>
      </c>
      <c r="F25">
        <f t="shared" si="1"/>
        <v>1.05</v>
      </c>
      <c r="G25">
        <f t="shared" si="4"/>
        <v>2.4101422641752297</v>
      </c>
    </row>
    <row r="26" spans="2:7">
      <c r="B26">
        <f t="shared" si="2"/>
        <v>15</v>
      </c>
      <c r="C26">
        <f t="shared" si="3"/>
        <v>0.73986362229914104</v>
      </c>
      <c r="D26">
        <f t="shared" si="3"/>
        <v>0.73986362229914104</v>
      </c>
      <c r="E26">
        <f t="shared" si="0"/>
        <v>1.125</v>
      </c>
      <c r="F26">
        <f t="shared" si="1"/>
        <v>1.125</v>
      </c>
      <c r="G26">
        <f t="shared" si="4"/>
        <v>2.4662120743304703</v>
      </c>
    </row>
    <row r="27" spans="2:7">
      <c r="B27">
        <f t="shared" si="2"/>
        <v>16</v>
      </c>
      <c r="C27">
        <f t="shared" si="3"/>
        <v>0.7559526299369238</v>
      </c>
      <c r="D27">
        <f t="shared" si="3"/>
        <v>0.7559526299369238</v>
      </c>
      <c r="E27">
        <f t="shared" si="0"/>
        <v>1.2</v>
      </c>
      <c r="F27">
        <f t="shared" si="1"/>
        <v>1.2</v>
      </c>
      <c r="G27">
        <f t="shared" si="4"/>
        <v>2.5198420997897459</v>
      </c>
    </row>
    <row r="28" spans="2:7">
      <c r="B28">
        <f t="shared" si="2"/>
        <v>17</v>
      </c>
      <c r="C28">
        <f t="shared" si="3"/>
        <v>0.7713844771974705</v>
      </c>
      <c r="D28">
        <f t="shared" si="3"/>
        <v>0.7713844771974705</v>
      </c>
      <c r="E28">
        <f t="shared" si="0"/>
        <v>1.2749999999999999</v>
      </c>
      <c r="F28">
        <f t="shared" si="1"/>
        <v>1.2749999999999999</v>
      </c>
      <c r="G28">
        <f t="shared" si="4"/>
        <v>2.5712815906582351</v>
      </c>
    </row>
    <row r="29" spans="2:7">
      <c r="B29">
        <f t="shared" si="2"/>
        <v>18</v>
      </c>
      <c r="C29">
        <f t="shared" si="3"/>
        <v>0.78622241826266892</v>
      </c>
      <c r="D29">
        <f t="shared" si="3"/>
        <v>0.78622241826266892</v>
      </c>
      <c r="E29">
        <f t="shared" si="0"/>
        <v>1.3499999999999999</v>
      </c>
      <c r="F29">
        <f t="shared" si="1"/>
        <v>1.3499999999999999</v>
      </c>
      <c r="G29">
        <f t="shared" si="4"/>
        <v>2.6207413942088964</v>
      </c>
    </row>
    <row r="30" spans="2:7">
      <c r="B30">
        <f t="shared" si="2"/>
        <v>19</v>
      </c>
      <c r="C30">
        <f t="shared" si="3"/>
        <v>0.80052049461658326</v>
      </c>
      <c r="D30">
        <f t="shared" si="3"/>
        <v>0.80052049461658326</v>
      </c>
      <c r="E30">
        <f t="shared" si="0"/>
        <v>1.425</v>
      </c>
      <c r="F30">
        <f t="shared" si="1"/>
        <v>1.425</v>
      </c>
      <c r="G30">
        <f t="shared" si="4"/>
        <v>2.6684016487219444</v>
      </c>
    </row>
    <row r="31" spans="2:7">
      <c r="B31">
        <f t="shared" si="2"/>
        <v>20</v>
      </c>
      <c r="C31">
        <f t="shared" si="3"/>
        <v>0.8143252849784719</v>
      </c>
      <c r="D31">
        <f t="shared" si="3"/>
        <v>0.8143252849784719</v>
      </c>
      <c r="E31">
        <f t="shared" si="0"/>
        <v>1.5</v>
      </c>
      <c r="F31">
        <f t="shared" si="1"/>
        <v>1.5</v>
      </c>
      <c r="G31">
        <f t="shared" si="4"/>
        <v>2.7144176165949063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16841-84D7-0B4C-9F47-D4A8E1785AD9}">
  <dimension ref="B3:H14"/>
  <sheetViews>
    <sheetView workbookViewId="0">
      <selection activeCell="F10" sqref="F10"/>
    </sheetView>
  </sheetViews>
  <sheetFormatPr baseColWidth="10" defaultRowHeight="16"/>
  <cols>
    <col min="2" max="2" width="16.5" bestFit="1" customWidth="1"/>
    <col min="3" max="3" width="16" bestFit="1" customWidth="1"/>
    <col min="4" max="4" width="13.5" bestFit="1" customWidth="1"/>
    <col min="5" max="5" width="16" bestFit="1" customWidth="1"/>
    <col min="6" max="6" width="13.5" bestFit="1" customWidth="1"/>
  </cols>
  <sheetData>
    <row r="3" spans="2:8">
      <c r="B3">
        <v>4.5</v>
      </c>
    </row>
    <row r="4" spans="2:8">
      <c r="C4" t="s">
        <v>27</v>
      </c>
      <c r="D4" t="s">
        <v>28</v>
      </c>
      <c r="E4" t="s">
        <v>29</v>
      </c>
      <c r="F4" t="s">
        <v>28</v>
      </c>
      <c r="G4" t="s">
        <v>30</v>
      </c>
      <c r="H4" t="s">
        <v>31</v>
      </c>
    </row>
    <row r="5" spans="2:8">
      <c r="B5" s="4" t="s">
        <v>17</v>
      </c>
      <c r="C5" s="5">
        <v>175000</v>
      </c>
      <c r="D5" s="5">
        <v>54807</v>
      </c>
      <c r="E5">
        <v>1</v>
      </c>
      <c r="F5">
        <v>1</v>
      </c>
      <c r="G5">
        <v>1</v>
      </c>
      <c r="H5">
        <v>1</v>
      </c>
    </row>
    <row r="6" spans="2:8">
      <c r="B6" s="4" t="s">
        <v>18</v>
      </c>
      <c r="C6" s="5">
        <v>153390</v>
      </c>
      <c r="D6" s="5">
        <v>42540</v>
      </c>
    </row>
    <row r="7" spans="2:8">
      <c r="B7" s="4" t="s">
        <v>19</v>
      </c>
      <c r="C7" s="5">
        <v>136004</v>
      </c>
      <c r="D7" s="5">
        <v>38841</v>
      </c>
    </row>
    <row r="8" spans="2:8">
      <c r="B8" s="4" t="s">
        <v>20</v>
      </c>
      <c r="C8" s="5">
        <v>154766</v>
      </c>
      <c r="D8" s="5">
        <v>40403</v>
      </c>
    </row>
    <row r="9" spans="2:8">
      <c r="B9" s="4" t="s">
        <v>21</v>
      </c>
      <c r="C9" s="5">
        <v>142891</v>
      </c>
      <c r="D9" s="5">
        <v>36521</v>
      </c>
    </row>
    <row r="10" spans="2:8">
      <c r="B10" s="4" t="s">
        <v>22</v>
      </c>
      <c r="C10" s="5">
        <v>26620</v>
      </c>
      <c r="D10" s="5">
        <v>10598</v>
      </c>
    </row>
    <row r="11" spans="2:8">
      <c r="B11" s="4" t="s">
        <v>23</v>
      </c>
      <c r="C11" s="5">
        <v>31589</v>
      </c>
      <c r="D11" s="5">
        <v>16469</v>
      </c>
    </row>
    <row r="12" spans="2:8">
      <c r="B12" s="4" t="s">
        <v>25</v>
      </c>
      <c r="C12" s="5">
        <v>41866</v>
      </c>
      <c r="D12" s="5">
        <v>17070</v>
      </c>
    </row>
    <row r="13" spans="2:8">
      <c r="B13" s="4" t="s">
        <v>24</v>
      </c>
      <c r="C13" s="5">
        <v>4179</v>
      </c>
      <c r="D13" s="5">
        <v>3069</v>
      </c>
    </row>
    <row r="14" spans="2:8">
      <c r="B14" s="4" t="s">
        <v>26</v>
      </c>
      <c r="C14" s="5">
        <v>2938</v>
      </c>
      <c r="D14" s="5">
        <v>1595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AA21-5515-9D42-94C4-6920021DB33F}">
  <dimension ref="B3:N29"/>
  <sheetViews>
    <sheetView workbookViewId="0">
      <selection activeCell="M20" sqref="M20:N20"/>
    </sheetView>
  </sheetViews>
  <sheetFormatPr baseColWidth="10" defaultRowHeight="16"/>
  <cols>
    <col min="2" max="2" width="16.5" bestFit="1" customWidth="1"/>
    <col min="3" max="3" width="16" bestFit="1" customWidth="1"/>
    <col min="4" max="4" width="13.5" bestFit="1" customWidth="1"/>
    <col min="5" max="5" width="16" bestFit="1" customWidth="1"/>
    <col min="6" max="6" width="13.5" bestFit="1" customWidth="1"/>
  </cols>
  <sheetData>
    <row r="3" spans="2:8">
      <c r="B3">
        <v>4.5</v>
      </c>
    </row>
    <row r="4" spans="2:8">
      <c r="C4" t="s">
        <v>27</v>
      </c>
      <c r="D4" t="s">
        <v>28</v>
      </c>
      <c r="E4" t="s">
        <v>29</v>
      </c>
      <c r="F4" t="s">
        <v>28</v>
      </c>
      <c r="G4" t="s">
        <v>30</v>
      </c>
      <c r="H4" t="s">
        <v>31</v>
      </c>
    </row>
    <row r="5" spans="2:8">
      <c r="B5" s="4" t="s">
        <v>17</v>
      </c>
      <c r="C5" s="5">
        <v>175000</v>
      </c>
      <c r="D5" s="5">
        <v>54807</v>
      </c>
      <c r="E5">
        <f>C5/$C$5</f>
        <v>1</v>
      </c>
      <c r="F5">
        <f>D5/$D$5</f>
        <v>1</v>
      </c>
      <c r="G5">
        <v>1</v>
      </c>
      <c r="H5">
        <v>1</v>
      </c>
    </row>
    <row r="6" spans="2:8">
      <c r="B6" s="4" t="s">
        <v>18</v>
      </c>
      <c r="C6" s="5">
        <v>153390</v>
      </c>
      <c r="D6" s="5">
        <v>42540</v>
      </c>
      <c r="E6" s="6">
        <f t="shared" ref="E6:E14" si="0">C6/$C$5</f>
        <v>0.87651428571428569</v>
      </c>
      <c r="F6" s="6">
        <f t="shared" ref="F6:F14" si="1">D6/$D$5</f>
        <v>0.77617822540916304</v>
      </c>
      <c r="G6" s="6">
        <f>E6^(1/3)</f>
        <v>0.95701703042080433</v>
      </c>
      <c r="H6">
        <f>F6/G6</f>
        <v>0.81103909411922825</v>
      </c>
    </row>
    <row r="7" spans="2:8">
      <c r="B7" s="4" t="s">
        <v>19</v>
      </c>
      <c r="C7" s="5">
        <v>136004</v>
      </c>
      <c r="D7" s="5">
        <v>38841</v>
      </c>
      <c r="E7" s="6">
        <f t="shared" si="0"/>
        <v>0.77716571428571424</v>
      </c>
      <c r="F7" s="6">
        <f t="shared" si="1"/>
        <v>0.70868684657069347</v>
      </c>
      <c r="G7" s="6">
        <f t="shared" ref="G7:G14" si="2">E7^(1/3)</f>
        <v>0.91940009499693476</v>
      </c>
      <c r="H7">
        <f t="shared" ref="H7:H14" si="3">F7/G7</f>
        <v>0.7708144152117542</v>
      </c>
    </row>
    <row r="8" spans="2:8">
      <c r="B8" s="4" t="s">
        <v>20</v>
      </c>
      <c r="C8" s="5">
        <v>154766</v>
      </c>
      <c r="D8" s="5">
        <v>40403</v>
      </c>
      <c r="E8" s="6">
        <f t="shared" si="0"/>
        <v>0.88437714285714286</v>
      </c>
      <c r="F8" s="6">
        <f t="shared" si="1"/>
        <v>0.73718685569361575</v>
      </c>
      <c r="G8" s="6">
        <f t="shared" si="2"/>
        <v>0.95987018747381714</v>
      </c>
      <c r="H8">
        <f t="shared" si="3"/>
        <v>0.76800682562476641</v>
      </c>
    </row>
    <row r="9" spans="2:8">
      <c r="B9" s="4" t="s">
        <v>21</v>
      </c>
      <c r="C9" s="5">
        <v>142891</v>
      </c>
      <c r="D9" s="5">
        <v>36521</v>
      </c>
      <c r="E9" s="6">
        <f t="shared" si="0"/>
        <v>0.81652000000000002</v>
      </c>
      <c r="F9" s="6">
        <f t="shared" si="1"/>
        <v>0.66635648731001518</v>
      </c>
      <c r="G9" s="6">
        <f t="shared" si="2"/>
        <v>0.9346642011471592</v>
      </c>
      <c r="H9">
        <f t="shared" si="3"/>
        <v>0.71293678145815709</v>
      </c>
    </row>
    <row r="10" spans="2:8">
      <c r="B10" s="4" t="s">
        <v>22</v>
      </c>
      <c r="C10" s="5">
        <v>26620</v>
      </c>
      <c r="D10" s="5">
        <v>10598</v>
      </c>
      <c r="E10" s="6">
        <f t="shared" si="0"/>
        <v>0.1521142857142857</v>
      </c>
      <c r="F10" s="6">
        <f t="shared" si="1"/>
        <v>0.19336946010546099</v>
      </c>
      <c r="G10" s="6">
        <f t="shared" si="2"/>
        <v>0.53381405070456911</v>
      </c>
      <c r="H10">
        <f t="shared" si="3"/>
        <v>0.36224123334752434</v>
      </c>
    </row>
    <row r="11" spans="2:8">
      <c r="B11" s="4" t="s">
        <v>23</v>
      </c>
      <c r="C11" s="5">
        <v>31589</v>
      </c>
      <c r="D11" s="5">
        <v>16469</v>
      </c>
      <c r="E11" s="6">
        <f t="shared" si="0"/>
        <v>0.18050857142857143</v>
      </c>
      <c r="F11" s="6">
        <f t="shared" si="1"/>
        <v>0.30049081321728977</v>
      </c>
      <c r="G11" s="6">
        <f t="shared" si="2"/>
        <v>0.56515287734391739</v>
      </c>
      <c r="H11">
        <f t="shared" si="3"/>
        <v>0.53169828070154102</v>
      </c>
    </row>
    <row r="12" spans="2:8">
      <c r="B12" s="4" t="s">
        <v>25</v>
      </c>
      <c r="C12" s="5">
        <v>41866</v>
      </c>
      <c r="D12" s="5">
        <v>17070</v>
      </c>
      <c r="E12" s="6">
        <f t="shared" si="0"/>
        <v>0.2392342857142857</v>
      </c>
      <c r="F12" s="6">
        <f t="shared" si="1"/>
        <v>0.31145656576714653</v>
      </c>
      <c r="G12" s="6">
        <f t="shared" si="2"/>
        <v>0.62078489365485068</v>
      </c>
      <c r="H12">
        <f t="shared" si="3"/>
        <v>0.50171415082840731</v>
      </c>
    </row>
    <row r="13" spans="2:8">
      <c r="B13" s="4" t="s">
        <v>24</v>
      </c>
      <c r="C13" s="5">
        <v>4179</v>
      </c>
      <c r="D13" s="5">
        <v>3069</v>
      </c>
      <c r="E13" s="6">
        <f t="shared" si="0"/>
        <v>2.3879999999999998E-2</v>
      </c>
      <c r="F13" s="6">
        <f t="shared" si="1"/>
        <v>5.5996496797854289E-2</v>
      </c>
      <c r="G13" s="6">
        <f t="shared" si="2"/>
        <v>0.28796836072181115</v>
      </c>
      <c r="H13">
        <f t="shared" si="3"/>
        <v>0.19445364295402273</v>
      </c>
    </row>
    <row r="14" spans="2:8">
      <c r="B14" s="4" t="s">
        <v>26</v>
      </c>
      <c r="C14" s="5">
        <v>2938</v>
      </c>
      <c r="D14" s="5">
        <v>1595</v>
      </c>
      <c r="E14" s="6">
        <f t="shared" si="0"/>
        <v>1.6788571428571427E-2</v>
      </c>
      <c r="F14" s="6">
        <f t="shared" si="1"/>
        <v>2.9102121991716388E-2</v>
      </c>
      <c r="G14" s="6">
        <f t="shared" si="2"/>
        <v>0.25605774367071682</v>
      </c>
      <c r="H14">
        <f t="shared" si="3"/>
        <v>0.1136545279768649</v>
      </c>
    </row>
    <row r="18" spans="2:14">
      <c r="B18">
        <v>4.5</v>
      </c>
    </row>
    <row r="19" spans="2:14">
      <c r="C19" t="s">
        <v>27</v>
      </c>
      <c r="D19" t="s">
        <v>28</v>
      </c>
      <c r="E19" t="s">
        <v>29</v>
      </c>
      <c r="F19" t="s">
        <v>28</v>
      </c>
      <c r="G19" t="s">
        <v>30</v>
      </c>
      <c r="H19" t="s">
        <v>31</v>
      </c>
    </row>
    <row r="20" spans="2:14">
      <c r="B20" s="4" t="s">
        <v>17</v>
      </c>
      <c r="C20" s="5">
        <v>175000</v>
      </c>
      <c r="D20" s="5">
        <v>54807</v>
      </c>
      <c r="E20">
        <f>C20/$C$28</f>
        <v>41.876046901172529</v>
      </c>
      <c r="F20">
        <f>D20/$D$28</f>
        <v>17.858260019550343</v>
      </c>
      <c r="G20" s="6">
        <f>E20^(1/3)</f>
        <v>3.4726037176217401</v>
      </c>
      <c r="H20">
        <f>F20/G20</f>
        <v>5.1426138631737732</v>
      </c>
      <c r="I20" s="6"/>
      <c r="J20" s="6">
        <f>G20</f>
        <v>3.4726037176217401</v>
      </c>
      <c r="K20">
        <f>H20</f>
        <v>5.1426138631737732</v>
      </c>
      <c r="L20" s="6">
        <f>SUM(J20:K20)</f>
        <v>8.6152175807955125</v>
      </c>
      <c r="M20" s="8">
        <f>J20/L20</f>
        <v>0.40307788921810223</v>
      </c>
      <c r="N20" s="8">
        <f>K20/L20</f>
        <v>0.59692211078189794</v>
      </c>
    </row>
    <row r="21" spans="2:14">
      <c r="B21" s="4" t="s">
        <v>18</v>
      </c>
      <c r="C21" s="5">
        <v>153390</v>
      </c>
      <c r="D21" s="5">
        <v>42540</v>
      </c>
      <c r="E21">
        <f t="shared" ref="E21:E29" si="4">C21/$C$28</f>
        <v>36.704953338119168</v>
      </c>
      <c r="F21">
        <f t="shared" ref="F21:F29" si="5">D21/$D$28</f>
        <v>13.86119257086999</v>
      </c>
      <c r="G21" s="6">
        <f t="shared" ref="G21:G29" si="6">E21^(1/3)</f>
        <v>3.3233408976666032</v>
      </c>
      <c r="H21">
        <f t="shared" ref="H21:H29" si="7">F21/G21</f>
        <v>4.1708608889934418</v>
      </c>
      <c r="I21" s="6"/>
    </row>
    <row r="22" spans="2:14">
      <c r="B22" s="4" t="s">
        <v>19</v>
      </c>
      <c r="C22" s="5">
        <v>136004</v>
      </c>
      <c r="D22" s="5">
        <v>38841</v>
      </c>
      <c r="E22">
        <f t="shared" si="4"/>
        <v>32.544627901411822</v>
      </c>
      <c r="F22">
        <f t="shared" si="5"/>
        <v>12.655913978494624</v>
      </c>
      <c r="G22" s="6">
        <f t="shared" si="6"/>
        <v>3.1927121878681368</v>
      </c>
      <c r="H22">
        <f t="shared" si="7"/>
        <v>3.9640008976021517</v>
      </c>
      <c r="I22" s="6"/>
    </row>
    <row r="23" spans="2:14">
      <c r="B23" s="4" t="s">
        <v>20</v>
      </c>
      <c r="C23" s="5">
        <v>154766</v>
      </c>
      <c r="D23" s="5">
        <v>40403</v>
      </c>
      <c r="E23">
        <f t="shared" si="4"/>
        <v>37.034218712610674</v>
      </c>
      <c r="F23">
        <f t="shared" si="5"/>
        <v>13.164874551971327</v>
      </c>
      <c r="G23" s="6">
        <f t="shared" si="6"/>
        <v>3.3332487814558545</v>
      </c>
      <c r="H23">
        <f t="shared" si="7"/>
        <v>3.9495625484700061</v>
      </c>
      <c r="I23" s="6"/>
    </row>
    <row r="24" spans="2:14">
      <c r="B24" s="4" t="s">
        <v>21</v>
      </c>
      <c r="C24" s="5">
        <v>142891</v>
      </c>
      <c r="D24" s="5">
        <v>36521</v>
      </c>
      <c r="E24">
        <f t="shared" si="4"/>
        <v>34.192629815745391</v>
      </c>
      <c r="F24">
        <f t="shared" si="5"/>
        <v>11.899967416096448</v>
      </c>
      <c r="G24" s="6">
        <f t="shared" si="6"/>
        <v>3.2457183796315796</v>
      </c>
      <c r="H24">
        <f t="shared" si="7"/>
        <v>3.6663585758932076</v>
      </c>
      <c r="I24" s="6"/>
    </row>
    <row r="25" spans="2:14">
      <c r="B25" s="4" t="s">
        <v>22</v>
      </c>
      <c r="C25" s="5">
        <v>26620</v>
      </c>
      <c r="D25" s="5">
        <v>10598</v>
      </c>
      <c r="E25">
        <f t="shared" si="4"/>
        <v>6.3699449629097868</v>
      </c>
      <c r="F25">
        <f t="shared" si="5"/>
        <v>3.4532420984033889</v>
      </c>
      <c r="G25" s="6">
        <f t="shared" si="6"/>
        <v>1.8537246569954067</v>
      </c>
      <c r="H25">
        <f t="shared" si="7"/>
        <v>1.8628667884261441</v>
      </c>
      <c r="I25" s="6"/>
    </row>
    <row r="26" spans="2:14">
      <c r="B26" s="4" t="s">
        <v>23</v>
      </c>
      <c r="C26" s="5">
        <v>31589</v>
      </c>
      <c r="D26" s="5">
        <v>16469</v>
      </c>
      <c r="E26">
        <f t="shared" si="4"/>
        <v>7.5589854032065089</v>
      </c>
      <c r="F26">
        <f t="shared" si="5"/>
        <v>5.3662430759204955</v>
      </c>
      <c r="G26" s="6">
        <f t="shared" si="6"/>
        <v>1.9625519828891107</v>
      </c>
      <c r="H26">
        <f t="shared" si="7"/>
        <v>2.7343189493614051</v>
      </c>
      <c r="I26" s="6"/>
    </row>
    <row r="27" spans="2:14">
      <c r="B27" s="4" t="s">
        <v>25</v>
      </c>
      <c r="C27" s="5">
        <v>41866</v>
      </c>
      <c r="D27" s="5">
        <v>17070</v>
      </c>
      <c r="E27">
        <f t="shared" si="4"/>
        <v>10.018186168939938</v>
      </c>
      <c r="F27">
        <f t="shared" si="5"/>
        <v>5.562072336265885</v>
      </c>
      <c r="G27" s="6">
        <f t="shared" si="6"/>
        <v>2.155739929549251</v>
      </c>
      <c r="H27">
        <f t="shared" si="7"/>
        <v>2.5801221474006248</v>
      </c>
      <c r="I27" s="6"/>
    </row>
    <row r="28" spans="2:14">
      <c r="B28" s="4" t="s">
        <v>24</v>
      </c>
      <c r="C28" s="5">
        <v>4179</v>
      </c>
      <c r="D28" s="5">
        <v>3069</v>
      </c>
      <c r="E28">
        <f t="shared" si="4"/>
        <v>1</v>
      </c>
      <c r="F28">
        <f t="shared" si="5"/>
        <v>1</v>
      </c>
      <c r="G28" s="6">
        <f t="shared" si="6"/>
        <v>1</v>
      </c>
      <c r="H28">
        <f t="shared" si="7"/>
        <v>1</v>
      </c>
      <c r="I28" s="6"/>
    </row>
    <row r="29" spans="2:14">
      <c r="B29" s="4" t="s">
        <v>26</v>
      </c>
      <c r="C29" s="5">
        <v>2938</v>
      </c>
      <c r="D29" s="5">
        <v>1595</v>
      </c>
      <c r="E29">
        <f t="shared" si="4"/>
        <v>0.70303900454654222</v>
      </c>
      <c r="F29">
        <f t="shared" si="5"/>
        <v>0.51971326164874554</v>
      </c>
      <c r="G29" s="6">
        <f t="shared" si="6"/>
        <v>0.88918707259676599</v>
      </c>
      <c r="H29">
        <f t="shared" si="7"/>
        <v>0.58448135118629674</v>
      </c>
      <c r="I2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</vt:lpstr>
      <vt:lpstr>Solow</vt:lpstr>
      <vt:lpstr>HW 1</vt:lpstr>
      <vt:lpstr>HW 1 (ans)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2022-09-18T14:35:25Z</dcterms:created>
  <dcterms:modified xsi:type="dcterms:W3CDTF">2022-09-21T18:07:51Z</dcterms:modified>
</cp:coreProperties>
</file>