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Cash" sheetId="2" r:id="rId1"/>
    <sheet name="Bank" sheetId="1" r:id="rId2"/>
    <sheet name="Fund Flow" sheetId="3" r:id="rId3"/>
    <sheet name="Balance Sheet" sheetId="4" r:id="rId4"/>
  </sheets>
  <definedNames>
    <definedName name="_xlnm.Print_Area" localSheetId="3">'Balance Sheet'!$A$1:$D$42</definedName>
    <definedName name="_xlnm.Print_Area" localSheetId="1">Bank!$A$1:$H$35</definedName>
    <definedName name="_xlnm.Print_Area" localSheetId="0">Cash!$A$1:$H$39</definedName>
    <definedName name="_xlnm.Print_Area" localSheetId="2">'Fund Flow'!$A$1:$F$35</definedName>
  </definedNames>
  <calcPr calcId="125725"/>
</workbook>
</file>

<file path=xl/calcChain.xml><?xml version="1.0" encoding="utf-8"?>
<calcChain xmlns="http://schemas.openxmlformats.org/spreadsheetml/2006/main">
  <c r="C12" i="3"/>
  <c r="C13"/>
  <c r="F14"/>
  <c r="F12"/>
  <c r="C11"/>
  <c r="H19" i="1"/>
  <c r="H20" s="1"/>
  <c r="H21" s="1"/>
  <c r="H22" s="1"/>
  <c r="H23" s="1"/>
  <c r="A21"/>
  <c r="A22" s="1"/>
  <c r="A23" s="1"/>
  <c r="A24" s="1"/>
  <c r="A25" s="1"/>
  <c r="A26" s="1"/>
  <c r="A27" s="1"/>
  <c r="A28" s="1"/>
  <c r="H24" i="2"/>
  <c r="H25" s="1"/>
  <c r="H26" s="1"/>
  <c r="H27" s="1"/>
  <c r="H28" s="1"/>
  <c r="H29" s="1"/>
  <c r="H30" s="1"/>
  <c r="H31" s="1"/>
  <c r="H32" s="1"/>
  <c r="H33" s="1"/>
  <c r="A28"/>
  <c r="A29" s="1"/>
  <c r="A30" s="1"/>
  <c r="A31" s="1"/>
  <c r="A32" s="1"/>
  <c r="A33" s="1"/>
  <c r="A34" s="1"/>
  <c r="F13" i="3"/>
  <c r="A13"/>
  <c r="A14" s="1"/>
  <c r="A15" s="1"/>
  <c r="A16" s="1"/>
  <c r="A11" i="1"/>
  <c r="A12" s="1"/>
  <c r="A13" s="1"/>
  <c r="A14" s="1"/>
  <c r="A15" s="1"/>
  <c r="A16" s="1"/>
  <c r="A17" s="1"/>
  <c r="A18" s="1"/>
  <c r="A19" s="1"/>
  <c r="A20" s="1"/>
  <c r="A10" i="2"/>
  <c r="A11" s="1"/>
  <c r="A12" s="1"/>
  <c r="A13" s="1"/>
  <c r="A14" s="1"/>
  <c r="A36" i="4"/>
  <c r="D38"/>
  <c r="B38"/>
  <c r="B41" s="1"/>
  <c r="B29"/>
  <c r="D12" i="3"/>
  <c r="D13" s="1"/>
  <c r="D14" s="1"/>
  <c r="D15" s="1"/>
  <c r="A12"/>
  <c r="A28"/>
  <c r="A29" s="1"/>
  <c r="A30" s="1"/>
  <c r="D28"/>
  <c r="D29" s="1"/>
  <c r="D30" s="1"/>
  <c r="F33"/>
  <c r="C33"/>
  <c r="F24"/>
  <c r="C24"/>
  <c r="F39" i="2"/>
  <c r="E39"/>
  <c r="H9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10" i="1"/>
  <c r="H11" s="1"/>
  <c r="F35"/>
  <c r="E35"/>
  <c r="H12" l="1"/>
  <c r="H13" s="1"/>
  <c r="H14" s="1"/>
  <c r="H15" s="1"/>
  <c r="H16" s="1"/>
  <c r="H17" s="1"/>
  <c r="H18" s="1"/>
  <c r="D16" i="3"/>
  <c r="D17" s="1"/>
  <c r="D18" s="1"/>
  <c r="D19" s="1"/>
  <c r="D20" s="1"/>
  <c r="D21" s="1"/>
  <c r="D22" s="1"/>
  <c r="A29" i="1"/>
  <c r="A30" s="1"/>
  <c r="A31" s="1"/>
  <c r="A32" s="1"/>
  <c r="A33" s="1"/>
  <c r="A34" s="1"/>
  <c r="A15" i="2"/>
  <c r="A16" s="1"/>
  <c r="A17" s="1"/>
  <c r="A18" s="1"/>
  <c r="A19" s="1"/>
  <c r="A20" s="1"/>
  <c r="A21" s="1"/>
  <c r="A22" s="1"/>
  <c r="A23" s="1"/>
  <c r="A24" s="1"/>
  <c r="A25" s="1"/>
  <c r="A26" s="1"/>
  <c r="A27" s="1"/>
  <c r="H39"/>
  <c r="D9" i="4" s="1"/>
  <c r="H35" i="1"/>
  <c r="D11" i="4" s="1"/>
  <c r="C35" i="3"/>
  <c r="H35" s="1"/>
  <c r="F35"/>
  <c r="A35" i="2" l="1"/>
  <c r="A36" s="1"/>
  <c r="A37" s="1"/>
  <c r="A38" s="1"/>
  <c r="D29" i="4"/>
  <c r="D41" s="1"/>
  <c r="H24" i="3" l="1"/>
</calcChain>
</file>

<file path=xl/sharedStrings.xml><?xml version="1.0" encoding="utf-8"?>
<sst xmlns="http://schemas.openxmlformats.org/spreadsheetml/2006/main" count="219" uniqueCount="141">
  <si>
    <t>S. NO.</t>
  </si>
  <si>
    <t>DATE</t>
  </si>
  <si>
    <t>CHEQUE</t>
  </si>
  <si>
    <t>PARTICULARS</t>
  </si>
  <si>
    <t>DEBIT</t>
  </si>
  <si>
    <t>CREDIT</t>
  </si>
  <si>
    <t>BALANCE</t>
  </si>
  <si>
    <t>NO.</t>
  </si>
  <si>
    <t>Rs.</t>
  </si>
  <si>
    <t>OPENING BALANCE</t>
  </si>
  <si>
    <t xml:space="preserve">PAGE TOTAL </t>
  </si>
  <si>
    <t>A1 Block, Central Park, Residents Welfare Association</t>
  </si>
  <si>
    <t>08.08.14</t>
  </si>
  <si>
    <t>BANK BOOK 2014-15</t>
  </si>
  <si>
    <t>CASH BOOK 2014-15</t>
  </si>
  <si>
    <t>CASH ACCOUNT</t>
  </si>
  <si>
    <t>Ref.</t>
  </si>
  <si>
    <t>No.</t>
  </si>
  <si>
    <t>FUND FLOW FOR THE FINANCIAL YEAR 2014-15</t>
  </si>
  <si>
    <t>RECEIPTS</t>
  </si>
  <si>
    <t>PAYMENTS</t>
  </si>
  <si>
    <t>AMOUNT</t>
  </si>
  <si>
    <t>A</t>
  </si>
  <si>
    <t>INCOME - INFLOW OF FUNDS:</t>
  </si>
  <si>
    <t>B</t>
  </si>
  <si>
    <t>EXPENSES - OUTFLOW OF FUNDS:</t>
  </si>
  <si>
    <t>C</t>
  </si>
  <si>
    <t>INVESTMENT - FUND INFLOW:</t>
  </si>
  <si>
    <t>D</t>
  </si>
  <si>
    <t>INVESTMENT - FUND OUTFLOW:</t>
  </si>
  <si>
    <t>Sub-Total - Investment Realised (C1 to C4)</t>
  </si>
  <si>
    <t>A+C</t>
  </si>
  <si>
    <t>TOTAL INFLOW OF FUNDS</t>
  </si>
  <si>
    <t>B+D</t>
  </si>
  <si>
    <t>TOTAL OUTFLOW OF FUNDS</t>
  </si>
  <si>
    <t>Donations</t>
  </si>
  <si>
    <t>Secutity Charges</t>
  </si>
  <si>
    <t>Horticulture Expenses</t>
  </si>
  <si>
    <t>Repairs &amp; Maintenance</t>
  </si>
  <si>
    <t>Bank Charges</t>
  </si>
  <si>
    <t>Function Expenses</t>
  </si>
  <si>
    <t>Printing &amp; Stationary Expenses</t>
  </si>
  <si>
    <t>Entertainment Expenses</t>
  </si>
  <si>
    <t>Misc. Expenses</t>
  </si>
  <si>
    <t>Legal Expenses</t>
  </si>
  <si>
    <t>FDR in the Bank of Baroda</t>
  </si>
  <si>
    <t>Security Gate installed</t>
  </si>
  <si>
    <t>S.NO.</t>
  </si>
  <si>
    <t>AMOUNT (Rs.)</t>
  </si>
  <si>
    <t>PARTICULARS OF ASSETS</t>
  </si>
  <si>
    <t>As On 31.03.14</t>
  </si>
  <si>
    <t>As On 31.03.15</t>
  </si>
  <si>
    <t>BALANCE SHEET AS ON 31.03.2015</t>
  </si>
  <si>
    <t>CASH IN HAND</t>
  </si>
  <si>
    <t>SAVINGS BANK ACCOUNT NO. 00940100019274 WITH BANK OF BARODA, CHANKYA PURI, NEW DELHI</t>
  </si>
  <si>
    <t>IFSC CODE: BARB0CHANAK</t>
  </si>
  <si>
    <t>FDR of Bank of Baroda Matured</t>
  </si>
  <si>
    <t>Bank Interest received - Bank of Baroda</t>
  </si>
  <si>
    <t>PARTICULARS OF LIABILITIES</t>
  </si>
  <si>
    <t>CAPITAL BALANCE</t>
  </si>
  <si>
    <t>A-B</t>
  </si>
  <si>
    <t xml:space="preserve">TOTAL LIABILITIES </t>
  </si>
  <si>
    <t xml:space="preserve">TOTAL ASSETS </t>
  </si>
  <si>
    <t>A-1/89, SAFDARJUNG ENCLAVE, NEW DELHI - 110029</t>
  </si>
  <si>
    <t>29.09.14</t>
  </si>
  <si>
    <t>NEFT</t>
  </si>
  <si>
    <t>30.09.14</t>
  </si>
  <si>
    <t>Receipt No.</t>
  </si>
  <si>
    <t>101 to 200</t>
  </si>
  <si>
    <t>Sudhir K Jain</t>
  </si>
  <si>
    <t>201 to 300</t>
  </si>
  <si>
    <t>Vipin Khanna</t>
  </si>
  <si>
    <t>301 to 400</t>
  </si>
  <si>
    <t>T.P. Chabra</t>
  </si>
  <si>
    <t>401 to 500</t>
  </si>
  <si>
    <t>Ranbir K Vij</t>
  </si>
  <si>
    <t>501 to 600</t>
  </si>
  <si>
    <t>Advertisement / Sponser Fee received</t>
  </si>
  <si>
    <t>01.10.14</t>
  </si>
  <si>
    <t>04.10.14</t>
  </si>
  <si>
    <t>Sh. Pradhan A-1/148</t>
  </si>
  <si>
    <t>Sh. T.P. Makkar A-1/127</t>
  </si>
  <si>
    <t>Sh. Ranbir K Vij A-1/75</t>
  </si>
  <si>
    <t>Rakesh Bhatia A-1/114</t>
  </si>
  <si>
    <t>Sh. Vinay Sarna A-1/52</t>
  </si>
  <si>
    <t>Sh. Ashok Khanna A-1/7</t>
  </si>
  <si>
    <t>Cash deposited in Bank by S.K. Jain</t>
  </si>
  <si>
    <t>Cash deposited in Bank by T.P. Chabra</t>
  </si>
  <si>
    <t>01.09.14</t>
  </si>
  <si>
    <t>Salary of Mali paid for August, 2014</t>
  </si>
  <si>
    <t>C-1</t>
  </si>
  <si>
    <t>25.09.14</t>
  </si>
  <si>
    <t>C.M. 091 dt. 25.09.14 of Ashoka Art Press</t>
  </si>
  <si>
    <t>C-2</t>
  </si>
  <si>
    <t>26.09.14</t>
  </si>
  <si>
    <t>C-3</t>
  </si>
  <si>
    <t>C-4</t>
  </si>
  <si>
    <t>C-5</t>
  </si>
  <si>
    <t>C-6</t>
  </si>
  <si>
    <t>05.10.14</t>
  </si>
  <si>
    <t>Registration Expenses</t>
  </si>
  <si>
    <t>Member's Monthly Contribution</t>
  </si>
  <si>
    <t>Special Contribution by Members</t>
  </si>
  <si>
    <t>Sub-Total - Expenses (B1 to B12)</t>
  </si>
  <si>
    <t>Sub-Total - Income (A1 to A6)</t>
  </si>
  <si>
    <t>Sub-Total - Investment made (D1 to D4)</t>
  </si>
  <si>
    <t>C-7</t>
  </si>
  <si>
    <t>Registration Charges spent by President / Sec.</t>
  </si>
  <si>
    <t>C.M. dt. 26.09.14 for 5 Jharu etc.</t>
  </si>
  <si>
    <t>Sudhir K Jain, A-1/74  Entrance Fee</t>
  </si>
  <si>
    <t>Sh. T.P. Chabra A-1/89 Entrance Fee</t>
  </si>
  <si>
    <t>Sh. T.P. Makkar A-1/127 Entrance Fee</t>
  </si>
  <si>
    <t>Sh. Ranbir K Vij A-1/75 Entrance Fee</t>
  </si>
  <si>
    <t>Sudhir K Jain, A-1/74</t>
  </si>
  <si>
    <t>Dr. Jatin Kailash A-1/86 Entrance Fee</t>
  </si>
  <si>
    <t>Sh. Vipin Khanna A-1/92 Entrance Fee</t>
  </si>
  <si>
    <t>BALANCE WITH BANK OF BARODA - CHANAKYA PURI - SAVINGS ACCOUNT</t>
  </si>
  <si>
    <t>FIXED DEPOSIT/S WITH BANK OF BARODA - CHANAKYA PURI</t>
  </si>
  <si>
    <t>Sh. Sanjay Maini A-1/75 Special Contribution</t>
  </si>
  <si>
    <t>Cash deposited in Bank by Sudhir K Jain</t>
  </si>
  <si>
    <t>Mali Salary paid</t>
  </si>
  <si>
    <t>Entrance Fee by Governing Body Members</t>
  </si>
  <si>
    <t>Cheque Book : 000001 to 000015</t>
  </si>
  <si>
    <t>www.a1centralparkrwa.com</t>
  </si>
  <si>
    <t>09.10.14</t>
  </si>
  <si>
    <t>Ms. Nuria Rodriguez Parra A-1/74 TF</t>
  </si>
  <si>
    <t>Sh. Shailender Khandelwal A-1/74 SF</t>
  </si>
  <si>
    <t>10.10.14</t>
  </si>
  <si>
    <t>06.10.14</t>
  </si>
  <si>
    <t>Sh. Sukhbir Singh A-1/7 TF</t>
  </si>
  <si>
    <t>Sh. Sukhbir Singh A-1/7 TF Entrance Fee</t>
  </si>
  <si>
    <t>Sh. H.L. Gugnani A-1/71 FF</t>
  </si>
  <si>
    <t>Sh. Jagbir Kakkar A-1/72 GF</t>
  </si>
  <si>
    <t>Sh. Pradeep K Sharma A-1/73 GF</t>
  </si>
  <si>
    <t>Sh. Punit Singh Sachdeva A-1/92 GF</t>
  </si>
  <si>
    <t>07.10.14</t>
  </si>
  <si>
    <t>Salary of Mali paid for Sept., 2014</t>
  </si>
  <si>
    <t>C.M. dt. 10.10.14 for Socket / Stoppers etc.</t>
  </si>
  <si>
    <t>C-8</t>
  </si>
  <si>
    <t>C-9</t>
  </si>
  <si>
    <t>C-10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</si>
</sst>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Border="1"/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/>
    <xf numFmtId="2" fontId="0" fillId="0" borderId="15" xfId="0" applyNumberFormat="1" applyBorder="1"/>
    <xf numFmtId="2" fontId="1" fillId="0" borderId="15" xfId="0" applyNumberFormat="1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/>
    <xf numFmtId="2" fontId="1" fillId="0" borderId="18" xfId="0" applyNumberFormat="1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27" xfId="0" applyBorder="1" applyAlignment="1">
      <alignment horizontal="center"/>
    </xf>
    <xf numFmtId="0" fontId="0" fillId="0" borderId="28" xfId="0" applyBorder="1"/>
    <xf numFmtId="0" fontId="0" fillId="0" borderId="25" xfId="0" applyBorder="1"/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2" fontId="1" fillId="0" borderId="2" xfId="0" applyNumberFormat="1" applyFont="1" applyBorder="1" applyAlignment="1">
      <alignment horizontal="right"/>
    </xf>
    <xf numFmtId="2" fontId="1" fillId="0" borderId="35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34" xfId="0" applyBorder="1" applyAlignment="1">
      <alignment horizontal="center"/>
    </xf>
    <xf numFmtId="0" fontId="0" fillId="0" borderId="2" xfId="0" applyBorder="1"/>
    <xf numFmtId="0" fontId="0" fillId="0" borderId="35" xfId="0" applyBorder="1"/>
    <xf numFmtId="0" fontId="0" fillId="0" borderId="36" xfId="0" applyBorder="1" applyAlignment="1">
      <alignment horizontal="center"/>
    </xf>
    <xf numFmtId="0" fontId="0" fillId="0" borderId="37" xfId="0" applyBorder="1"/>
    <xf numFmtId="0" fontId="0" fillId="0" borderId="38" xfId="0" applyBorder="1"/>
    <xf numFmtId="2" fontId="1" fillId="0" borderId="15" xfId="0" applyNumberFormat="1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2" fontId="1" fillId="0" borderId="0" xfId="0" applyNumberFormat="1" applyFont="1"/>
    <xf numFmtId="0" fontId="1" fillId="0" borderId="39" xfId="0" applyFont="1" applyBorder="1" applyAlignment="1">
      <alignment horizontal="center"/>
    </xf>
    <xf numFmtId="2" fontId="1" fillId="0" borderId="1" xfId="0" applyNumberFormat="1" applyFont="1" applyBorder="1"/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9" xfId="1" applyFont="1" applyBorder="1" applyAlignment="1" applyProtection="1">
      <alignment horizontal="center"/>
    </xf>
    <xf numFmtId="0" fontId="3" fillId="0" borderId="0" xfId="1" applyFont="1" applyBorder="1" applyAlignment="1" applyProtection="1">
      <alignment horizontal="center"/>
    </xf>
    <xf numFmtId="0" fontId="3" fillId="0" borderId="10" xfId="1" applyFont="1" applyBorder="1" applyAlignment="1" applyProtection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3" fillId="0" borderId="24" xfId="1" applyFont="1" applyBorder="1" applyAlignment="1" applyProtection="1">
      <alignment horizontal="center"/>
    </xf>
    <xf numFmtId="0" fontId="3" fillId="0" borderId="25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1centralparkrwa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1centralparkrwa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1centralparkrwa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1centralparkrw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view="pageBreakPreview" zoomScaleNormal="100" zoomScaleSheetLayoutView="100" workbookViewId="0">
      <selection activeCell="D36" sqref="D36"/>
    </sheetView>
  </sheetViews>
  <sheetFormatPr defaultRowHeight="15"/>
  <cols>
    <col min="1" max="1" width="7.85546875" style="1" customWidth="1"/>
    <col min="2" max="3" width="10.42578125" style="1" customWidth="1"/>
    <col min="4" max="4" width="41.42578125" customWidth="1"/>
    <col min="5" max="5" width="10" style="3" customWidth="1"/>
    <col min="6" max="6" width="10.5703125" customWidth="1"/>
    <col min="7" max="7" width="8.85546875" style="1" customWidth="1"/>
    <col min="8" max="8" width="11.5703125" customWidth="1"/>
    <col min="10" max="10" width="11.28515625" bestFit="1" customWidth="1"/>
    <col min="11" max="11" width="12.140625" bestFit="1" customWidth="1"/>
  </cols>
  <sheetData>
    <row r="1" spans="1:11">
      <c r="A1" s="69" t="s">
        <v>11</v>
      </c>
      <c r="B1" s="70"/>
      <c r="C1" s="70"/>
      <c r="D1" s="70"/>
      <c r="E1" s="70"/>
      <c r="F1" s="70"/>
      <c r="G1" s="70"/>
      <c r="H1" s="71"/>
    </row>
    <row r="2" spans="1:11">
      <c r="A2" s="72" t="s">
        <v>63</v>
      </c>
      <c r="B2" s="73"/>
      <c r="C2" s="73"/>
      <c r="D2" s="73"/>
      <c r="E2" s="73"/>
      <c r="F2" s="73"/>
      <c r="G2" s="73"/>
      <c r="H2" s="74"/>
      <c r="J2" s="75" t="s">
        <v>67</v>
      </c>
      <c r="K2" s="75"/>
    </row>
    <row r="3" spans="1:11">
      <c r="A3" s="76" t="s">
        <v>123</v>
      </c>
      <c r="B3" s="77"/>
      <c r="C3" s="77"/>
      <c r="D3" s="77"/>
      <c r="E3" s="77"/>
      <c r="F3" s="77"/>
      <c r="G3" s="77"/>
      <c r="H3" s="78"/>
      <c r="J3" s="14" t="s">
        <v>68</v>
      </c>
      <c r="K3" s="14" t="s">
        <v>69</v>
      </c>
    </row>
    <row r="4" spans="1:11">
      <c r="A4" s="72" t="s">
        <v>15</v>
      </c>
      <c r="B4" s="73"/>
      <c r="C4" s="73"/>
      <c r="D4" s="73"/>
      <c r="E4" s="73"/>
      <c r="F4" s="73"/>
      <c r="G4" s="73"/>
      <c r="H4" s="74"/>
      <c r="J4" s="14" t="s">
        <v>70</v>
      </c>
      <c r="K4" s="14" t="s">
        <v>71</v>
      </c>
    </row>
    <row r="5" spans="1:11">
      <c r="A5" s="18"/>
      <c r="B5" s="19"/>
      <c r="C5" s="19"/>
      <c r="D5" s="19"/>
      <c r="E5" s="19"/>
      <c r="F5" s="19"/>
      <c r="G5" s="19"/>
      <c r="H5" s="20"/>
      <c r="J5" s="14" t="s">
        <v>72</v>
      </c>
      <c r="K5" s="14" t="s">
        <v>73</v>
      </c>
    </row>
    <row r="6" spans="1:11">
      <c r="A6" s="11"/>
      <c r="B6" s="12"/>
      <c r="C6" s="12"/>
      <c r="D6" s="13"/>
      <c r="E6" s="75" t="s">
        <v>14</v>
      </c>
      <c r="F6" s="75"/>
      <c r="G6" s="75"/>
      <c r="H6" s="75"/>
      <c r="J6" s="14" t="s">
        <v>74</v>
      </c>
      <c r="K6" s="14" t="s">
        <v>75</v>
      </c>
    </row>
    <row r="7" spans="1:11" s="2" customFormat="1">
      <c r="A7" s="4" t="s">
        <v>0</v>
      </c>
      <c r="B7" s="6" t="s">
        <v>1</v>
      </c>
      <c r="C7" s="4" t="s">
        <v>2</v>
      </c>
      <c r="D7" s="6" t="s">
        <v>3</v>
      </c>
      <c r="E7" s="4" t="s">
        <v>4</v>
      </c>
      <c r="F7" s="6" t="s">
        <v>5</v>
      </c>
      <c r="G7" s="4" t="s">
        <v>16</v>
      </c>
      <c r="H7" s="7" t="s">
        <v>6</v>
      </c>
      <c r="J7" s="60" t="s">
        <v>76</v>
      </c>
      <c r="K7" s="45"/>
    </row>
    <row r="8" spans="1:11" s="2" customFormat="1">
      <c r="A8" s="5"/>
      <c r="B8" s="8"/>
      <c r="C8" s="5" t="s">
        <v>7</v>
      </c>
      <c r="D8" s="8"/>
      <c r="E8" s="5" t="s">
        <v>8</v>
      </c>
      <c r="F8" s="8" t="s">
        <v>8</v>
      </c>
      <c r="G8" s="5" t="s">
        <v>17</v>
      </c>
      <c r="H8" s="9" t="s">
        <v>8</v>
      </c>
    </row>
    <row r="9" spans="1:11">
      <c r="A9" s="14">
        <v>1</v>
      </c>
      <c r="B9" s="14" t="s">
        <v>12</v>
      </c>
      <c r="C9" s="14"/>
      <c r="D9" s="15" t="s">
        <v>9</v>
      </c>
      <c r="E9" s="16">
        <v>0</v>
      </c>
      <c r="F9" s="17"/>
      <c r="G9" s="14"/>
      <c r="H9" s="17">
        <f>E9-F9</f>
        <v>0</v>
      </c>
    </row>
    <row r="10" spans="1:11">
      <c r="A10" s="14">
        <f>A9+1</f>
        <v>2</v>
      </c>
      <c r="B10" s="14" t="s">
        <v>88</v>
      </c>
      <c r="C10" s="14"/>
      <c r="D10" s="15" t="s">
        <v>89</v>
      </c>
      <c r="E10" s="16"/>
      <c r="F10" s="17">
        <v>2200</v>
      </c>
      <c r="G10" s="14" t="s">
        <v>90</v>
      </c>
      <c r="H10" s="17">
        <f>H9+E10-F10</f>
        <v>-2200</v>
      </c>
    </row>
    <row r="11" spans="1:11">
      <c r="A11" s="14">
        <f t="shared" ref="A11:A14" si="0">A10+1</f>
        <v>3</v>
      </c>
      <c r="B11" s="14" t="s">
        <v>91</v>
      </c>
      <c r="C11" s="14"/>
      <c r="D11" s="15" t="s">
        <v>92</v>
      </c>
      <c r="E11" s="16"/>
      <c r="F11" s="17">
        <v>1000</v>
      </c>
      <c r="G11" s="14" t="s">
        <v>93</v>
      </c>
      <c r="H11" s="17">
        <f t="shared" ref="H11:H33" si="1">H10+E11-F11</f>
        <v>-3200</v>
      </c>
    </row>
    <row r="12" spans="1:11">
      <c r="A12" s="14">
        <f t="shared" si="0"/>
        <v>4</v>
      </c>
      <c r="B12" s="14" t="s">
        <v>94</v>
      </c>
      <c r="C12" s="14"/>
      <c r="D12" s="15" t="s">
        <v>108</v>
      </c>
      <c r="E12" s="16"/>
      <c r="F12" s="17">
        <v>1000</v>
      </c>
      <c r="G12" s="14" t="s">
        <v>95</v>
      </c>
      <c r="H12" s="17">
        <f t="shared" si="1"/>
        <v>-4200</v>
      </c>
    </row>
    <row r="13" spans="1:11">
      <c r="A13" s="14">
        <f t="shared" si="0"/>
        <v>5</v>
      </c>
      <c r="B13" s="14" t="s">
        <v>64</v>
      </c>
      <c r="C13" s="14"/>
      <c r="D13" s="15" t="s">
        <v>83</v>
      </c>
      <c r="E13" s="16">
        <v>1000</v>
      </c>
      <c r="F13" s="17"/>
      <c r="G13" s="14">
        <v>303</v>
      </c>
      <c r="H13" s="17">
        <f t="shared" si="1"/>
        <v>-3200</v>
      </c>
    </row>
    <row r="14" spans="1:11">
      <c r="A14" s="14">
        <f t="shared" si="0"/>
        <v>6</v>
      </c>
      <c r="B14" s="14" t="s">
        <v>64</v>
      </c>
      <c r="C14" s="14"/>
      <c r="D14" s="15" t="s">
        <v>114</v>
      </c>
      <c r="E14" s="16">
        <v>5000</v>
      </c>
      <c r="F14" s="17"/>
      <c r="G14" s="14">
        <v>306</v>
      </c>
      <c r="H14" s="17">
        <f t="shared" si="1"/>
        <v>1800</v>
      </c>
    </row>
    <row r="15" spans="1:11">
      <c r="A15" s="14">
        <f t="shared" ref="A15:A34" si="2">A14+1</f>
        <v>7</v>
      </c>
      <c r="B15" s="14" t="s">
        <v>78</v>
      </c>
      <c r="C15" s="14"/>
      <c r="D15" s="15" t="s">
        <v>126</v>
      </c>
      <c r="E15" s="16">
        <v>1500</v>
      </c>
      <c r="F15" s="17"/>
      <c r="G15" s="14">
        <v>103</v>
      </c>
      <c r="H15" s="17">
        <f t="shared" si="1"/>
        <v>3300</v>
      </c>
    </row>
    <row r="16" spans="1:11">
      <c r="A16" s="14">
        <f t="shared" si="2"/>
        <v>8</v>
      </c>
      <c r="B16" s="14" t="s">
        <v>79</v>
      </c>
      <c r="C16" s="14"/>
      <c r="D16" s="15" t="s">
        <v>86</v>
      </c>
      <c r="E16" s="16"/>
      <c r="F16" s="17">
        <v>1500</v>
      </c>
      <c r="G16" s="14" t="s">
        <v>96</v>
      </c>
      <c r="H16" s="17">
        <f t="shared" si="1"/>
        <v>1800</v>
      </c>
    </row>
    <row r="17" spans="1:8">
      <c r="A17" s="14">
        <f t="shared" si="2"/>
        <v>9</v>
      </c>
      <c r="B17" s="14" t="s">
        <v>79</v>
      </c>
      <c r="C17" s="14"/>
      <c r="D17" s="15" t="s">
        <v>115</v>
      </c>
      <c r="E17" s="16">
        <v>5000</v>
      </c>
      <c r="F17" s="17"/>
      <c r="G17" s="14">
        <v>310</v>
      </c>
      <c r="H17" s="17">
        <f t="shared" si="1"/>
        <v>6800</v>
      </c>
    </row>
    <row r="18" spans="1:8">
      <c r="A18" s="14">
        <f t="shared" si="2"/>
        <v>10</v>
      </c>
      <c r="B18" s="14" t="s">
        <v>79</v>
      </c>
      <c r="C18" s="14"/>
      <c r="D18" s="15" t="s">
        <v>84</v>
      </c>
      <c r="E18" s="16">
        <v>1000</v>
      </c>
      <c r="F18" s="17"/>
      <c r="G18" s="14">
        <v>311</v>
      </c>
      <c r="H18" s="17">
        <f t="shared" si="1"/>
        <v>7800</v>
      </c>
    </row>
    <row r="19" spans="1:8">
      <c r="A19" s="14">
        <f t="shared" si="2"/>
        <v>11</v>
      </c>
      <c r="B19" s="14" t="s">
        <v>79</v>
      </c>
      <c r="C19" s="14"/>
      <c r="D19" s="15" t="s">
        <v>85</v>
      </c>
      <c r="E19" s="16">
        <v>1000</v>
      </c>
      <c r="F19" s="17"/>
      <c r="G19" s="14">
        <v>312</v>
      </c>
      <c r="H19" s="17">
        <f t="shared" si="1"/>
        <v>8800</v>
      </c>
    </row>
    <row r="20" spans="1:8">
      <c r="A20" s="14">
        <f t="shared" si="2"/>
        <v>12</v>
      </c>
      <c r="B20" s="14" t="s">
        <v>79</v>
      </c>
      <c r="C20" s="14"/>
      <c r="D20" s="15" t="s">
        <v>87</v>
      </c>
      <c r="E20" s="16"/>
      <c r="F20" s="16">
        <v>5000</v>
      </c>
      <c r="G20" s="14" t="s">
        <v>97</v>
      </c>
      <c r="H20" s="17">
        <f t="shared" si="1"/>
        <v>3800</v>
      </c>
    </row>
    <row r="21" spans="1:8">
      <c r="A21" s="14">
        <f t="shared" si="2"/>
        <v>13</v>
      </c>
      <c r="B21" s="14" t="s">
        <v>79</v>
      </c>
      <c r="C21" s="14"/>
      <c r="D21" s="15" t="s">
        <v>87</v>
      </c>
      <c r="E21" s="16"/>
      <c r="F21" s="16">
        <v>1000</v>
      </c>
      <c r="G21" s="14" t="s">
        <v>98</v>
      </c>
      <c r="H21" s="17">
        <f t="shared" si="1"/>
        <v>2800</v>
      </c>
    </row>
    <row r="22" spans="1:8">
      <c r="A22" s="14">
        <f t="shared" si="2"/>
        <v>14</v>
      </c>
      <c r="B22" s="14" t="s">
        <v>99</v>
      </c>
      <c r="C22" s="14"/>
      <c r="D22" s="15" t="s">
        <v>132</v>
      </c>
      <c r="E22" s="16">
        <v>1500</v>
      </c>
      <c r="F22" s="16"/>
      <c r="G22" s="14">
        <v>313</v>
      </c>
      <c r="H22" s="17">
        <f t="shared" si="1"/>
        <v>4300</v>
      </c>
    </row>
    <row r="23" spans="1:8">
      <c r="A23" s="14">
        <f t="shared" si="2"/>
        <v>15</v>
      </c>
      <c r="B23" s="14" t="s">
        <v>99</v>
      </c>
      <c r="C23" s="14"/>
      <c r="D23" s="15" t="s">
        <v>132</v>
      </c>
      <c r="E23" s="16">
        <v>5100</v>
      </c>
      <c r="F23" s="16"/>
      <c r="G23" s="14">
        <v>314</v>
      </c>
      <c r="H23" s="17">
        <f t="shared" si="1"/>
        <v>9400</v>
      </c>
    </row>
    <row r="24" spans="1:8">
      <c r="A24" s="14">
        <f t="shared" si="2"/>
        <v>16</v>
      </c>
      <c r="B24" s="14" t="s">
        <v>99</v>
      </c>
      <c r="C24" s="14"/>
      <c r="D24" s="15" t="s">
        <v>131</v>
      </c>
      <c r="E24" s="16">
        <v>1500</v>
      </c>
      <c r="F24" s="16"/>
      <c r="G24" s="14">
        <v>315</v>
      </c>
      <c r="H24" s="17">
        <f t="shared" si="1"/>
        <v>10900</v>
      </c>
    </row>
    <row r="25" spans="1:8">
      <c r="A25" s="14">
        <f t="shared" si="2"/>
        <v>17</v>
      </c>
      <c r="B25" s="14" t="s">
        <v>99</v>
      </c>
      <c r="C25" s="14"/>
      <c r="D25" s="15" t="s">
        <v>134</v>
      </c>
      <c r="E25" s="16">
        <v>1500</v>
      </c>
      <c r="F25" s="16"/>
      <c r="G25" s="14">
        <v>316</v>
      </c>
      <c r="H25" s="17">
        <f t="shared" si="1"/>
        <v>12400</v>
      </c>
    </row>
    <row r="26" spans="1:8">
      <c r="A26" s="14">
        <f t="shared" si="2"/>
        <v>18</v>
      </c>
      <c r="B26" s="14" t="s">
        <v>99</v>
      </c>
      <c r="C26" s="14"/>
      <c r="D26" s="15" t="s">
        <v>133</v>
      </c>
      <c r="E26" s="16">
        <v>1500</v>
      </c>
      <c r="F26" s="16"/>
      <c r="G26" s="14">
        <v>317</v>
      </c>
      <c r="H26" s="17">
        <f t="shared" si="1"/>
        <v>13900</v>
      </c>
    </row>
    <row r="27" spans="1:8">
      <c r="A27" s="14">
        <f t="shared" si="2"/>
        <v>19</v>
      </c>
      <c r="B27" s="14" t="s">
        <v>99</v>
      </c>
      <c r="C27" s="14"/>
      <c r="D27" s="15" t="s">
        <v>107</v>
      </c>
      <c r="E27" s="16"/>
      <c r="F27" s="17">
        <v>9500</v>
      </c>
      <c r="G27" s="14" t="s">
        <v>106</v>
      </c>
      <c r="H27" s="17">
        <f t="shared" si="1"/>
        <v>4400</v>
      </c>
    </row>
    <row r="28" spans="1:8">
      <c r="A28" s="14">
        <f t="shared" si="2"/>
        <v>20</v>
      </c>
      <c r="B28" s="14" t="s">
        <v>128</v>
      </c>
      <c r="C28" s="14"/>
      <c r="D28" s="15" t="s">
        <v>129</v>
      </c>
      <c r="E28" s="16">
        <v>1000</v>
      </c>
      <c r="F28" s="17"/>
      <c r="G28" s="14">
        <v>318</v>
      </c>
      <c r="H28" s="17">
        <f t="shared" si="1"/>
        <v>5400</v>
      </c>
    </row>
    <row r="29" spans="1:8">
      <c r="A29" s="14">
        <f t="shared" si="2"/>
        <v>21</v>
      </c>
      <c r="B29" s="14" t="s">
        <v>128</v>
      </c>
      <c r="C29" s="14"/>
      <c r="D29" s="15" t="s">
        <v>130</v>
      </c>
      <c r="E29" s="16">
        <v>5000</v>
      </c>
      <c r="F29" s="17"/>
      <c r="G29" s="14">
        <v>319</v>
      </c>
      <c r="H29" s="17">
        <f t="shared" si="1"/>
        <v>10400</v>
      </c>
    </row>
    <row r="30" spans="1:8">
      <c r="A30" s="14">
        <f t="shared" si="2"/>
        <v>22</v>
      </c>
      <c r="B30" s="14" t="s">
        <v>135</v>
      </c>
      <c r="C30" s="14"/>
      <c r="D30" s="15" t="s">
        <v>136</v>
      </c>
      <c r="E30" s="16"/>
      <c r="F30" s="17">
        <v>2200</v>
      </c>
      <c r="G30" s="14" t="s">
        <v>138</v>
      </c>
      <c r="H30" s="17">
        <f t="shared" si="1"/>
        <v>8200</v>
      </c>
    </row>
    <row r="31" spans="1:8">
      <c r="A31" s="14">
        <f t="shared" si="2"/>
        <v>23</v>
      </c>
      <c r="B31" s="14" t="s">
        <v>124</v>
      </c>
      <c r="C31" s="14"/>
      <c r="D31" s="15" t="s">
        <v>125</v>
      </c>
      <c r="E31" s="16">
        <v>1500</v>
      </c>
      <c r="F31" s="17"/>
      <c r="G31" s="14">
        <v>104</v>
      </c>
      <c r="H31" s="17">
        <f t="shared" si="1"/>
        <v>9700</v>
      </c>
    </row>
    <row r="32" spans="1:8">
      <c r="A32" s="14">
        <f t="shared" si="2"/>
        <v>24</v>
      </c>
      <c r="B32" s="14" t="s">
        <v>127</v>
      </c>
      <c r="C32" s="14"/>
      <c r="D32" s="15" t="s">
        <v>86</v>
      </c>
      <c r="E32" s="16"/>
      <c r="F32" s="17">
        <v>1500</v>
      </c>
      <c r="G32" s="14" t="s">
        <v>139</v>
      </c>
      <c r="H32" s="17">
        <f t="shared" si="1"/>
        <v>8200</v>
      </c>
    </row>
    <row r="33" spans="1:10">
      <c r="A33" s="14">
        <f t="shared" si="2"/>
        <v>25</v>
      </c>
      <c r="B33" s="14" t="s">
        <v>127</v>
      </c>
      <c r="C33" s="14"/>
      <c r="D33" s="15" t="s">
        <v>137</v>
      </c>
      <c r="E33" s="16"/>
      <c r="F33" s="17">
        <v>200</v>
      </c>
      <c r="G33" s="14" t="s">
        <v>140</v>
      </c>
      <c r="H33" s="17">
        <f t="shared" si="1"/>
        <v>8000</v>
      </c>
    </row>
    <row r="34" spans="1:10">
      <c r="A34" s="14">
        <f t="shared" si="2"/>
        <v>26</v>
      </c>
      <c r="B34" s="14"/>
      <c r="C34" s="14"/>
      <c r="D34" s="15"/>
      <c r="E34" s="16"/>
      <c r="F34" s="17"/>
      <c r="G34" s="14"/>
      <c r="H34" s="17"/>
    </row>
    <row r="35" spans="1:10">
      <c r="A35" s="14">
        <f t="shared" ref="A34:A38" si="3">A34+1</f>
        <v>27</v>
      </c>
      <c r="B35" s="14"/>
      <c r="C35" s="14"/>
      <c r="D35" s="15"/>
      <c r="E35" s="16"/>
      <c r="F35" s="17"/>
      <c r="G35" s="14"/>
      <c r="H35" s="17"/>
    </row>
    <row r="36" spans="1:10">
      <c r="A36" s="14">
        <f t="shared" si="3"/>
        <v>28</v>
      </c>
      <c r="B36" s="14"/>
      <c r="C36" s="14"/>
      <c r="D36" s="15"/>
      <c r="E36" s="16"/>
      <c r="F36" s="17"/>
      <c r="G36" s="14"/>
      <c r="H36" s="17"/>
    </row>
    <row r="37" spans="1:10">
      <c r="A37" s="14">
        <f t="shared" si="3"/>
        <v>29</v>
      </c>
      <c r="B37" s="14"/>
      <c r="C37" s="14"/>
      <c r="D37" s="15"/>
      <c r="E37" s="16"/>
      <c r="F37" s="17"/>
      <c r="G37" s="14"/>
      <c r="H37" s="17"/>
    </row>
    <row r="38" spans="1:10">
      <c r="A38" s="14">
        <f t="shared" si="3"/>
        <v>30</v>
      </c>
      <c r="B38" s="14"/>
      <c r="C38" s="14"/>
      <c r="D38" s="15"/>
      <c r="E38" s="16"/>
      <c r="F38" s="17"/>
      <c r="G38" s="14"/>
      <c r="H38" s="17"/>
    </row>
    <row r="39" spans="1:10" s="21" customFormat="1">
      <c r="A39" s="61"/>
      <c r="B39" s="61"/>
      <c r="C39" s="61"/>
      <c r="D39" s="61" t="s">
        <v>10</v>
      </c>
      <c r="E39" s="49">
        <f>SUM(E9:E38)</f>
        <v>33100</v>
      </c>
      <c r="F39" s="49">
        <f>SUM(F9:F38)</f>
        <v>25100</v>
      </c>
      <c r="G39" s="61"/>
      <c r="H39" s="68">
        <f>E39-F39</f>
        <v>8000</v>
      </c>
      <c r="J39" s="66"/>
    </row>
  </sheetData>
  <mergeCells count="6">
    <mergeCell ref="A1:H1"/>
    <mergeCell ref="A2:H2"/>
    <mergeCell ref="A4:H4"/>
    <mergeCell ref="E6:H6"/>
    <mergeCell ref="J2:K2"/>
    <mergeCell ref="A3:H3"/>
  </mergeCells>
  <hyperlinks>
    <hyperlink ref="A3" r:id="rId1"/>
  </hyperlinks>
  <pageMargins left="0.7" right="0.7" top="0.75" bottom="0.75" header="0.3" footer="0.3"/>
  <pageSetup paperSize="9" scale="78" orientation="portrait" verticalDpi="0" r:id="rId2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view="pageBreakPreview" zoomScaleNormal="100" zoomScaleSheetLayoutView="100" workbookViewId="0">
      <selection activeCell="H18" sqref="H18:H23"/>
    </sheetView>
  </sheetViews>
  <sheetFormatPr defaultRowHeight="15"/>
  <cols>
    <col min="1" max="1" width="7.85546875" style="1" customWidth="1"/>
    <col min="2" max="3" width="10.42578125" style="1" customWidth="1"/>
    <col min="4" max="4" width="39.85546875" customWidth="1"/>
    <col min="5" max="5" width="10" style="3" customWidth="1"/>
    <col min="6" max="6" width="10.5703125" customWidth="1"/>
    <col min="7" max="7" width="8.85546875" style="1" customWidth="1"/>
    <col min="8" max="8" width="11.5703125" customWidth="1"/>
  </cols>
  <sheetData>
    <row r="1" spans="1:8">
      <c r="A1" s="69" t="s">
        <v>11</v>
      </c>
      <c r="B1" s="70"/>
      <c r="C1" s="70"/>
      <c r="D1" s="70"/>
      <c r="E1" s="70"/>
      <c r="F1" s="70"/>
      <c r="G1" s="70"/>
      <c r="H1" s="71"/>
    </row>
    <row r="2" spans="1:8">
      <c r="A2" s="72" t="s">
        <v>63</v>
      </c>
      <c r="B2" s="73"/>
      <c r="C2" s="73"/>
      <c r="D2" s="73"/>
      <c r="E2" s="73"/>
      <c r="F2" s="73"/>
      <c r="G2" s="73"/>
      <c r="H2" s="74"/>
    </row>
    <row r="3" spans="1:8">
      <c r="A3" s="76" t="s">
        <v>123</v>
      </c>
      <c r="B3" s="77"/>
      <c r="C3" s="77"/>
      <c r="D3" s="77"/>
      <c r="E3" s="77"/>
      <c r="F3" s="77"/>
      <c r="G3" s="77"/>
      <c r="H3" s="78"/>
    </row>
    <row r="4" spans="1:8">
      <c r="A4" s="72" t="s">
        <v>54</v>
      </c>
      <c r="B4" s="73"/>
      <c r="C4" s="73"/>
      <c r="D4" s="73"/>
      <c r="E4" s="73"/>
      <c r="F4" s="73"/>
      <c r="G4" s="73"/>
      <c r="H4" s="74"/>
    </row>
    <row r="5" spans="1:8">
      <c r="A5" s="43"/>
      <c r="B5" s="44"/>
      <c r="C5" s="44"/>
      <c r="D5" s="44"/>
      <c r="E5" s="73" t="s">
        <v>55</v>
      </c>
      <c r="F5" s="73"/>
      <c r="G5" s="73"/>
      <c r="H5" s="74"/>
    </row>
    <row r="6" spans="1:8">
      <c r="A6" s="18"/>
      <c r="B6" s="19"/>
      <c r="C6" s="19"/>
      <c r="D6" s="19"/>
      <c r="E6" s="79" t="s">
        <v>122</v>
      </c>
      <c r="F6" s="79"/>
      <c r="G6" s="79"/>
      <c r="H6" s="80"/>
    </row>
    <row r="7" spans="1:8">
      <c r="A7" s="11"/>
      <c r="B7" s="12"/>
      <c r="C7" s="12"/>
      <c r="D7" s="13"/>
      <c r="E7" s="75" t="s">
        <v>13</v>
      </c>
      <c r="F7" s="75"/>
      <c r="G7" s="75"/>
      <c r="H7" s="75"/>
    </row>
    <row r="8" spans="1:8" s="2" customFormat="1">
      <c r="A8" s="4" t="s">
        <v>0</v>
      </c>
      <c r="B8" s="6" t="s">
        <v>1</v>
      </c>
      <c r="C8" s="4" t="s">
        <v>2</v>
      </c>
      <c r="D8" s="6" t="s">
        <v>3</v>
      </c>
      <c r="E8" s="4" t="s">
        <v>4</v>
      </c>
      <c r="F8" s="6" t="s">
        <v>5</v>
      </c>
      <c r="G8" s="4" t="s">
        <v>16</v>
      </c>
      <c r="H8" s="7" t="s">
        <v>6</v>
      </c>
    </row>
    <row r="9" spans="1:8" s="2" customFormat="1">
      <c r="A9" s="5"/>
      <c r="B9" s="8"/>
      <c r="C9" s="5" t="s">
        <v>7</v>
      </c>
      <c r="D9" s="8"/>
      <c r="E9" s="5" t="s">
        <v>8</v>
      </c>
      <c r="F9" s="8" t="s">
        <v>8</v>
      </c>
      <c r="G9" s="5" t="s">
        <v>17</v>
      </c>
      <c r="H9" s="9" t="s">
        <v>8</v>
      </c>
    </row>
    <row r="10" spans="1:8">
      <c r="A10" s="14">
        <v>1</v>
      </c>
      <c r="B10" s="14" t="s">
        <v>12</v>
      </c>
      <c r="C10" s="14"/>
      <c r="D10" s="15" t="s">
        <v>9</v>
      </c>
      <c r="E10" s="16">
        <v>0</v>
      </c>
      <c r="F10" s="17"/>
      <c r="G10" s="14"/>
      <c r="H10" s="17">
        <f>E10-F10</f>
        <v>0</v>
      </c>
    </row>
    <row r="11" spans="1:8">
      <c r="A11" s="14">
        <f>A10+1</f>
        <v>2</v>
      </c>
      <c r="B11" s="14" t="s">
        <v>64</v>
      </c>
      <c r="C11" s="14" t="s">
        <v>65</v>
      </c>
      <c r="D11" s="15" t="s">
        <v>113</v>
      </c>
      <c r="E11" s="16">
        <v>1500</v>
      </c>
      <c r="F11" s="17"/>
      <c r="G11" s="14">
        <v>101</v>
      </c>
      <c r="H11" s="17">
        <f>H10+E11-F11</f>
        <v>1500</v>
      </c>
    </row>
    <row r="12" spans="1:8">
      <c r="A12" s="14">
        <f t="shared" ref="A12" si="0">A11+1</f>
        <v>3</v>
      </c>
      <c r="B12" s="14" t="s">
        <v>64</v>
      </c>
      <c r="C12" s="14">
        <v>144855</v>
      </c>
      <c r="D12" s="15" t="s">
        <v>80</v>
      </c>
      <c r="E12" s="16">
        <v>1500</v>
      </c>
      <c r="F12" s="17"/>
      <c r="G12" s="14">
        <v>301</v>
      </c>
      <c r="H12" s="17">
        <f t="shared" ref="H12:H13" si="1">H11+E12-F12</f>
        <v>3000</v>
      </c>
    </row>
    <row r="13" spans="1:8">
      <c r="A13" s="14">
        <f t="shared" ref="A13:A34" si="2">A12+1</f>
        <v>4</v>
      </c>
      <c r="B13" s="14" t="s">
        <v>64</v>
      </c>
      <c r="C13" s="14"/>
      <c r="D13" s="15" t="s">
        <v>110</v>
      </c>
      <c r="E13" s="16">
        <v>5100</v>
      </c>
      <c r="F13" s="17"/>
      <c r="G13" s="14">
        <v>302</v>
      </c>
      <c r="H13" s="17">
        <f t="shared" si="1"/>
        <v>8100</v>
      </c>
    </row>
    <row r="14" spans="1:8">
      <c r="A14" s="14">
        <f t="shared" si="2"/>
        <v>5</v>
      </c>
      <c r="B14" s="14" t="s">
        <v>64</v>
      </c>
      <c r="C14" s="14"/>
      <c r="D14" s="15" t="s">
        <v>111</v>
      </c>
      <c r="E14" s="16">
        <v>5100</v>
      </c>
      <c r="F14" s="17"/>
      <c r="G14" s="14">
        <v>304</v>
      </c>
      <c r="H14" s="17">
        <f t="shared" ref="H14:H23" si="3">H13+E14-F14</f>
        <v>13200</v>
      </c>
    </row>
    <row r="15" spans="1:8">
      <c r="A15" s="14">
        <f t="shared" si="2"/>
        <v>6</v>
      </c>
      <c r="B15" s="14" t="s">
        <v>64</v>
      </c>
      <c r="C15" s="14"/>
      <c r="D15" s="15" t="s">
        <v>81</v>
      </c>
      <c r="E15" s="16">
        <v>1000</v>
      </c>
      <c r="F15" s="17"/>
      <c r="G15" s="14">
        <v>305</v>
      </c>
      <c r="H15" s="17">
        <f t="shared" si="3"/>
        <v>14200</v>
      </c>
    </row>
    <row r="16" spans="1:8">
      <c r="A16" s="14">
        <f t="shared" si="2"/>
        <v>7</v>
      </c>
      <c r="B16" s="14" t="s">
        <v>64</v>
      </c>
      <c r="C16" s="14"/>
      <c r="D16" s="15" t="s">
        <v>112</v>
      </c>
      <c r="E16" s="16">
        <v>5100</v>
      </c>
      <c r="F16" s="17"/>
      <c r="G16" s="14">
        <v>307</v>
      </c>
      <c r="H16" s="17">
        <f t="shared" si="3"/>
        <v>19300</v>
      </c>
    </row>
    <row r="17" spans="1:8">
      <c r="A17" s="14">
        <f t="shared" si="2"/>
        <v>8</v>
      </c>
      <c r="B17" s="14" t="s">
        <v>64</v>
      </c>
      <c r="C17" s="14"/>
      <c r="D17" s="15" t="s">
        <v>82</v>
      </c>
      <c r="E17" s="16">
        <v>2100</v>
      </c>
      <c r="F17" s="17"/>
      <c r="G17" s="14">
        <v>308</v>
      </c>
      <c r="H17" s="17">
        <f t="shared" si="3"/>
        <v>21400</v>
      </c>
    </row>
    <row r="18" spans="1:8">
      <c r="A18" s="14">
        <f t="shared" si="2"/>
        <v>9</v>
      </c>
      <c r="B18" s="14" t="s">
        <v>64</v>
      </c>
      <c r="C18" s="14"/>
      <c r="D18" s="15" t="s">
        <v>118</v>
      </c>
      <c r="E18" s="16">
        <v>15000</v>
      </c>
      <c r="F18" s="17"/>
      <c r="G18" s="14">
        <v>309</v>
      </c>
      <c r="H18" s="17">
        <f t="shared" si="3"/>
        <v>36400</v>
      </c>
    </row>
    <row r="19" spans="1:8">
      <c r="A19" s="14">
        <f t="shared" si="2"/>
        <v>10</v>
      </c>
      <c r="B19" s="14" t="s">
        <v>66</v>
      </c>
      <c r="C19" s="14" t="s">
        <v>65</v>
      </c>
      <c r="D19" s="15" t="s">
        <v>109</v>
      </c>
      <c r="E19" s="16">
        <v>5100</v>
      </c>
      <c r="F19" s="17"/>
      <c r="G19" s="14">
        <v>102</v>
      </c>
      <c r="H19" s="17">
        <f t="shared" si="3"/>
        <v>41500</v>
      </c>
    </row>
    <row r="20" spans="1:8">
      <c r="A20" s="14">
        <f t="shared" si="2"/>
        <v>11</v>
      </c>
      <c r="B20" s="14" t="s">
        <v>79</v>
      </c>
      <c r="C20" s="14"/>
      <c r="D20" s="15" t="s">
        <v>119</v>
      </c>
      <c r="E20" s="16">
        <v>1500</v>
      </c>
      <c r="F20" s="17"/>
      <c r="G20" s="14" t="s">
        <v>96</v>
      </c>
      <c r="H20" s="17">
        <f t="shared" si="3"/>
        <v>43000</v>
      </c>
    </row>
    <row r="21" spans="1:8">
      <c r="A21" s="14">
        <f t="shared" si="2"/>
        <v>12</v>
      </c>
      <c r="B21" s="14" t="s">
        <v>79</v>
      </c>
      <c r="C21" s="14"/>
      <c r="D21" s="15" t="s">
        <v>87</v>
      </c>
      <c r="E21" s="16">
        <v>5000</v>
      </c>
      <c r="F21" s="17"/>
      <c r="G21" s="14" t="s">
        <v>97</v>
      </c>
      <c r="H21" s="17">
        <f t="shared" si="3"/>
        <v>48000</v>
      </c>
    </row>
    <row r="22" spans="1:8">
      <c r="A22" s="14">
        <f t="shared" si="2"/>
        <v>13</v>
      </c>
      <c r="B22" s="14" t="s">
        <v>79</v>
      </c>
      <c r="C22" s="14"/>
      <c r="D22" s="15" t="s">
        <v>87</v>
      </c>
      <c r="E22" s="16">
        <v>1000</v>
      </c>
      <c r="F22" s="17"/>
      <c r="G22" s="14" t="s">
        <v>98</v>
      </c>
      <c r="H22" s="17">
        <f t="shared" si="3"/>
        <v>49000</v>
      </c>
    </row>
    <row r="23" spans="1:8">
      <c r="A23" s="14">
        <f t="shared" si="2"/>
        <v>14</v>
      </c>
      <c r="B23" s="14" t="s">
        <v>127</v>
      </c>
      <c r="C23" s="14"/>
      <c r="D23" s="15" t="s">
        <v>86</v>
      </c>
      <c r="E23" s="16">
        <v>1500</v>
      </c>
      <c r="F23" s="17"/>
      <c r="G23" s="14" t="s">
        <v>139</v>
      </c>
      <c r="H23" s="17">
        <f t="shared" si="3"/>
        <v>50500</v>
      </c>
    </row>
    <row r="24" spans="1:8">
      <c r="A24" s="14">
        <f t="shared" si="2"/>
        <v>15</v>
      </c>
      <c r="B24" s="14"/>
      <c r="C24" s="14"/>
      <c r="D24" s="15"/>
      <c r="E24" s="16"/>
      <c r="F24" s="17"/>
      <c r="G24" s="14"/>
      <c r="H24" s="17"/>
    </row>
    <row r="25" spans="1:8">
      <c r="A25" s="14">
        <f t="shared" si="2"/>
        <v>16</v>
      </c>
      <c r="B25" s="14"/>
      <c r="C25" s="14"/>
      <c r="D25" s="15"/>
      <c r="E25" s="16"/>
      <c r="F25" s="17"/>
      <c r="G25" s="14"/>
      <c r="H25" s="17"/>
    </row>
    <row r="26" spans="1:8">
      <c r="A26" s="14">
        <f t="shared" si="2"/>
        <v>17</v>
      </c>
      <c r="B26" s="14"/>
      <c r="C26" s="14"/>
      <c r="D26" s="15"/>
      <c r="E26" s="16"/>
      <c r="F26" s="17"/>
      <c r="G26" s="14"/>
      <c r="H26" s="17"/>
    </row>
    <row r="27" spans="1:8">
      <c r="A27" s="14">
        <f t="shared" si="2"/>
        <v>18</v>
      </c>
      <c r="B27" s="14"/>
      <c r="C27" s="14"/>
      <c r="D27" s="15"/>
      <c r="E27" s="16"/>
      <c r="F27" s="17"/>
      <c r="G27" s="14"/>
      <c r="H27" s="17"/>
    </row>
    <row r="28" spans="1:8">
      <c r="A28" s="14">
        <f t="shared" si="2"/>
        <v>19</v>
      </c>
      <c r="B28" s="14"/>
      <c r="C28" s="14"/>
      <c r="D28" s="15"/>
      <c r="E28" s="16"/>
      <c r="F28" s="17"/>
      <c r="G28" s="14"/>
      <c r="H28" s="17"/>
    </row>
    <row r="29" spans="1:8">
      <c r="A29" s="14">
        <f t="shared" si="2"/>
        <v>20</v>
      </c>
      <c r="B29" s="14"/>
      <c r="C29" s="14"/>
      <c r="D29" s="15"/>
      <c r="E29" s="16"/>
      <c r="F29" s="17"/>
      <c r="G29" s="14"/>
      <c r="H29" s="17"/>
    </row>
    <row r="30" spans="1:8">
      <c r="A30" s="14">
        <f t="shared" si="2"/>
        <v>21</v>
      </c>
      <c r="B30" s="14"/>
      <c r="C30" s="14"/>
      <c r="D30" s="15"/>
      <c r="E30" s="16"/>
      <c r="F30" s="17"/>
      <c r="G30" s="14"/>
      <c r="H30" s="17"/>
    </row>
    <row r="31" spans="1:8">
      <c r="A31" s="14">
        <f t="shared" si="2"/>
        <v>22</v>
      </c>
      <c r="B31" s="14"/>
      <c r="C31" s="14"/>
      <c r="D31" s="15"/>
      <c r="E31" s="16"/>
      <c r="F31" s="17"/>
      <c r="G31" s="14"/>
      <c r="H31" s="17"/>
    </row>
    <row r="32" spans="1:8">
      <c r="A32" s="14">
        <f t="shared" si="2"/>
        <v>23</v>
      </c>
      <c r="B32" s="14"/>
      <c r="C32" s="14"/>
      <c r="D32" s="15"/>
      <c r="E32" s="16"/>
      <c r="F32" s="17"/>
      <c r="G32" s="14"/>
      <c r="H32" s="17"/>
    </row>
    <row r="33" spans="1:10">
      <c r="A33" s="14">
        <f t="shared" si="2"/>
        <v>24</v>
      </c>
      <c r="B33" s="14"/>
      <c r="C33" s="14"/>
      <c r="D33" s="15"/>
      <c r="E33" s="16"/>
      <c r="F33" s="17"/>
      <c r="G33" s="14"/>
      <c r="H33" s="17"/>
    </row>
    <row r="34" spans="1:10">
      <c r="A34" s="14">
        <f t="shared" si="2"/>
        <v>25</v>
      </c>
      <c r="B34" s="14"/>
      <c r="C34" s="14"/>
      <c r="D34" s="15"/>
      <c r="E34" s="16"/>
      <c r="F34" s="17"/>
      <c r="G34" s="14"/>
      <c r="H34" s="17"/>
    </row>
    <row r="35" spans="1:10" s="21" customFormat="1">
      <c r="A35" s="61"/>
      <c r="B35" s="61"/>
      <c r="C35" s="61"/>
      <c r="D35" s="61" t="s">
        <v>10</v>
      </c>
      <c r="E35" s="49">
        <f>SUM(E10:E34)</f>
        <v>50500</v>
      </c>
      <c r="F35" s="49">
        <f>SUM(F10:F34)</f>
        <v>0</v>
      </c>
      <c r="G35" s="61"/>
      <c r="H35" s="68">
        <f>E35-F35</f>
        <v>50500</v>
      </c>
      <c r="J35" s="66"/>
    </row>
  </sheetData>
  <mergeCells count="7">
    <mergeCell ref="A1:H1"/>
    <mergeCell ref="A2:H2"/>
    <mergeCell ref="E7:H7"/>
    <mergeCell ref="A4:H4"/>
    <mergeCell ref="E5:H5"/>
    <mergeCell ref="E6:H6"/>
    <mergeCell ref="A3:H3"/>
  </mergeCells>
  <hyperlinks>
    <hyperlink ref="A3" r:id="rId1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79" orientation="portrait" verticalDpi="0" r:id="rId2"/>
  <colBreaks count="1" manualBreakCount="1">
    <brk id="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H35"/>
  <sheetViews>
    <sheetView tabSelected="1" view="pageBreakPreview" zoomScaleNormal="100" zoomScaleSheetLayoutView="100" workbookViewId="0">
      <selection activeCell="A13" sqref="A13"/>
    </sheetView>
  </sheetViews>
  <sheetFormatPr defaultRowHeight="15"/>
  <cols>
    <col min="1" max="1" width="9" style="1" bestFit="1" customWidth="1"/>
    <col min="2" max="2" width="59" customWidth="1"/>
    <col min="3" max="3" width="11.5703125" bestFit="1" customWidth="1"/>
    <col min="4" max="4" width="10.5703125" style="1" bestFit="1" customWidth="1"/>
    <col min="5" max="5" width="66.85546875" customWidth="1"/>
    <col min="6" max="6" width="11.5703125" bestFit="1" customWidth="1"/>
  </cols>
  <sheetData>
    <row r="1" spans="1:6">
      <c r="A1" s="81" t="s">
        <v>11</v>
      </c>
      <c r="B1" s="82"/>
      <c r="C1" s="82"/>
      <c r="D1" s="82"/>
      <c r="E1" s="82"/>
      <c r="F1" s="83"/>
    </row>
    <row r="2" spans="1:6">
      <c r="A2" s="84" t="s">
        <v>63</v>
      </c>
      <c r="B2" s="73"/>
      <c r="C2" s="73"/>
      <c r="D2" s="73"/>
      <c r="E2" s="73"/>
      <c r="F2" s="85"/>
    </row>
    <row r="3" spans="1:6">
      <c r="A3" s="89" t="s">
        <v>123</v>
      </c>
      <c r="B3" s="77"/>
      <c r="C3" s="77"/>
      <c r="D3" s="77"/>
      <c r="E3" s="77"/>
      <c r="F3" s="90"/>
    </row>
    <row r="4" spans="1:6" s="21" customFormat="1">
      <c r="A4" s="84" t="s">
        <v>18</v>
      </c>
      <c r="B4" s="73"/>
      <c r="C4" s="73"/>
      <c r="D4" s="73"/>
      <c r="E4" s="73"/>
      <c r="F4" s="85"/>
    </row>
    <row r="5" spans="1:6" ht="15.75" thickBot="1">
      <c r="A5" s="36"/>
      <c r="B5" s="37"/>
      <c r="C5" s="37"/>
      <c r="D5" s="38"/>
      <c r="E5" s="37"/>
      <c r="F5" s="39"/>
    </row>
    <row r="6" spans="1:6" s="21" customFormat="1" ht="15.75" thickBot="1">
      <c r="A6" s="86" t="s">
        <v>19</v>
      </c>
      <c r="B6" s="87"/>
      <c r="C6" s="88"/>
      <c r="D6" s="86" t="s">
        <v>20</v>
      </c>
      <c r="E6" s="87"/>
      <c r="F6" s="88"/>
    </row>
    <row r="7" spans="1:6" s="2" customFormat="1">
      <c r="A7" s="63" t="s">
        <v>0</v>
      </c>
      <c r="B7" s="41" t="s">
        <v>3</v>
      </c>
      <c r="C7" s="65" t="s">
        <v>21</v>
      </c>
      <c r="D7" s="67" t="s">
        <v>0</v>
      </c>
      <c r="E7" s="64" t="s">
        <v>3</v>
      </c>
      <c r="F7" s="42" t="s">
        <v>21</v>
      </c>
    </row>
    <row r="8" spans="1:6" s="2" customFormat="1">
      <c r="A8" s="23"/>
      <c r="B8" s="5"/>
      <c r="C8" s="24" t="s">
        <v>8</v>
      </c>
      <c r="D8" s="34"/>
      <c r="E8" s="62"/>
      <c r="F8" s="35" t="s">
        <v>8</v>
      </c>
    </row>
    <row r="9" spans="1:6">
      <c r="A9" s="25"/>
      <c r="B9" s="15"/>
      <c r="C9" s="26"/>
      <c r="D9" s="25"/>
      <c r="E9" s="15"/>
      <c r="F9" s="26"/>
    </row>
    <row r="10" spans="1:6" s="21" customFormat="1">
      <c r="A10" s="27" t="s">
        <v>22</v>
      </c>
      <c r="B10" s="22" t="s">
        <v>23</v>
      </c>
      <c r="C10" s="28"/>
      <c r="D10" s="27" t="s">
        <v>24</v>
      </c>
      <c r="E10" s="22" t="s">
        <v>25</v>
      </c>
      <c r="F10" s="28"/>
    </row>
    <row r="11" spans="1:6">
      <c r="A11" s="25">
        <v>1</v>
      </c>
      <c r="B11" s="15" t="s">
        <v>121</v>
      </c>
      <c r="C11" s="29">
        <f>(5100*4)+(5000*3)</f>
        <v>35400</v>
      </c>
      <c r="D11" s="25">
        <v>1</v>
      </c>
      <c r="E11" s="15" t="s">
        <v>100</v>
      </c>
      <c r="F11" s="29">
        <v>9500</v>
      </c>
    </row>
    <row r="12" spans="1:6">
      <c r="A12" s="25">
        <f t="shared" ref="A12:A16" si="0">A11+1</f>
        <v>2</v>
      </c>
      <c r="B12" s="15" t="s">
        <v>101</v>
      </c>
      <c r="C12" s="29">
        <f>(2100*1)+(1500*8)+(1000*5)</f>
        <v>19100</v>
      </c>
      <c r="D12" s="25">
        <f t="shared" ref="D12:D22" si="1">D11+1</f>
        <v>2</v>
      </c>
      <c r="E12" s="15" t="s">
        <v>120</v>
      </c>
      <c r="F12" s="29">
        <f>(2200*2)</f>
        <v>4400</v>
      </c>
    </row>
    <row r="13" spans="1:6">
      <c r="A13" s="25">
        <f t="shared" si="0"/>
        <v>3</v>
      </c>
      <c r="B13" s="15" t="s">
        <v>102</v>
      </c>
      <c r="C13" s="29">
        <f>15000+5100</f>
        <v>20100</v>
      </c>
      <c r="D13" s="25">
        <f t="shared" si="1"/>
        <v>3</v>
      </c>
      <c r="E13" s="15" t="s">
        <v>41</v>
      </c>
      <c r="F13" s="29">
        <f>1000</f>
        <v>1000</v>
      </c>
    </row>
    <row r="14" spans="1:6">
      <c r="A14" s="25">
        <f t="shared" si="0"/>
        <v>4</v>
      </c>
      <c r="B14" s="15" t="s">
        <v>35</v>
      </c>
      <c r="C14" s="29"/>
      <c r="D14" s="25">
        <f t="shared" si="1"/>
        <v>4</v>
      </c>
      <c r="E14" s="15" t="s">
        <v>43</v>
      </c>
      <c r="F14" s="29">
        <f>1000+200</f>
        <v>1200</v>
      </c>
    </row>
    <row r="15" spans="1:6">
      <c r="A15" s="25">
        <f t="shared" si="0"/>
        <v>5</v>
      </c>
      <c r="B15" s="15" t="s">
        <v>57</v>
      </c>
      <c r="C15" s="29"/>
      <c r="D15" s="25">
        <f t="shared" si="1"/>
        <v>5</v>
      </c>
      <c r="E15" s="15" t="s">
        <v>38</v>
      </c>
      <c r="F15" s="29"/>
    </row>
    <row r="16" spans="1:6">
      <c r="A16" s="25">
        <f t="shared" si="0"/>
        <v>6</v>
      </c>
      <c r="B16" s="15" t="s">
        <v>77</v>
      </c>
      <c r="C16" s="29"/>
      <c r="D16" s="25">
        <f t="shared" si="1"/>
        <v>6</v>
      </c>
      <c r="E16" s="15" t="s">
        <v>39</v>
      </c>
      <c r="F16" s="29"/>
    </row>
    <row r="17" spans="1:8">
      <c r="A17" s="25"/>
      <c r="B17" s="15"/>
      <c r="C17" s="29"/>
      <c r="D17" s="25">
        <f t="shared" si="1"/>
        <v>7</v>
      </c>
      <c r="E17" s="15" t="s">
        <v>40</v>
      </c>
      <c r="F17" s="29"/>
    </row>
    <row r="18" spans="1:8">
      <c r="A18" s="25"/>
      <c r="B18" s="15"/>
      <c r="C18" s="10"/>
      <c r="D18" s="25">
        <f t="shared" si="1"/>
        <v>8</v>
      </c>
      <c r="E18" s="15" t="s">
        <v>36</v>
      </c>
      <c r="F18" s="29"/>
    </row>
    <row r="19" spans="1:8">
      <c r="A19" s="25"/>
      <c r="B19" s="15"/>
      <c r="C19" s="29"/>
      <c r="D19" s="25">
        <f t="shared" si="1"/>
        <v>9</v>
      </c>
      <c r="E19" s="15" t="s">
        <v>42</v>
      </c>
      <c r="F19" s="29"/>
    </row>
    <row r="20" spans="1:8">
      <c r="A20" s="25"/>
      <c r="B20" s="15"/>
      <c r="C20" s="29"/>
      <c r="D20" s="25">
        <f t="shared" si="1"/>
        <v>10</v>
      </c>
      <c r="E20" s="15" t="s">
        <v>37</v>
      </c>
      <c r="F20" s="40"/>
    </row>
    <row r="21" spans="1:8">
      <c r="A21" s="25"/>
      <c r="B21" s="15"/>
      <c r="C21" s="29"/>
      <c r="D21" s="25">
        <f t="shared" si="1"/>
        <v>11</v>
      </c>
      <c r="E21" s="15" t="s">
        <v>44</v>
      </c>
      <c r="F21" s="29"/>
    </row>
    <row r="22" spans="1:8">
      <c r="A22" s="25"/>
      <c r="B22" s="15"/>
      <c r="C22" s="29"/>
      <c r="D22" s="25">
        <f t="shared" si="1"/>
        <v>12</v>
      </c>
      <c r="E22" s="15" t="s">
        <v>46</v>
      </c>
      <c r="F22" s="29"/>
    </row>
    <row r="23" spans="1:8">
      <c r="A23" s="25"/>
      <c r="B23" s="15"/>
      <c r="C23" s="29"/>
      <c r="D23" s="25"/>
      <c r="E23" s="15"/>
      <c r="F23" s="29"/>
    </row>
    <row r="24" spans="1:8" s="21" customFormat="1">
      <c r="A24" s="27"/>
      <c r="B24" s="22" t="s">
        <v>104</v>
      </c>
      <c r="C24" s="30">
        <f>SUM(C11:C23)</f>
        <v>74600</v>
      </c>
      <c r="D24" s="27"/>
      <c r="E24" s="22" t="s">
        <v>103</v>
      </c>
      <c r="F24" s="30">
        <f>SUM(F11:F23)</f>
        <v>16100</v>
      </c>
      <c r="H24" s="66">
        <f>'Balance Sheet'!B29+'Fund Flow'!C24-'Fund Flow'!F24-'Balance Sheet'!D29</f>
        <v>0</v>
      </c>
    </row>
    <row r="25" spans="1:8">
      <c r="A25" s="25"/>
      <c r="B25" s="15"/>
      <c r="C25" s="29"/>
      <c r="D25" s="25"/>
      <c r="E25" s="15"/>
      <c r="F25" s="29"/>
    </row>
    <row r="26" spans="1:8" s="21" customFormat="1">
      <c r="A26" s="27" t="s">
        <v>26</v>
      </c>
      <c r="B26" s="22" t="s">
        <v>27</v>
      </c>
      <c r="C26" s="30"/>
      <c r="D26" s="27" t="s">
        <v>28</v>
      </c>
      <c r="E26" s="22" t="s">
        <v>29</v>
      </c>
      <c r="F26" s="30"/>
    </row>
    <row r="27" spans="1:8">
      <c r="A27" s="25">
        <v>1</v>
      </c>
      <c r="B27" s="15" t="s">
        <v>56</v>
      </c>
      <c r="C27" s="29"/>
      <c r="D27" s="25">
        <v>1</v>
      </c>
      <c r="E27" s="15" t="s">
        <v>45</v>
      </c>
      <c r="F27" s="29"/>
    </row>
    <row r="28" spans="1:8">
      <c r="A28" s="25">
        <f t="shared" ref="A28:A30" si="2">A27+1</f>
        <v>2</v>
      </c>
      <c r="B28" s="15"/>
      <c r="C28" s="29"/>
      <c r="D28" s="25">
        <f>D27+1</f>
        <v>2</v>
      </c>
      <c r="E28" s="15"/>
      <c r="F28" s="29"/>
    </row>
    <row r="29" spans="1:8">
      <c r="A29" s="25">
        <f t="shared" si="2"/>
        <v>3</v>
      </c>
      <c r="B29" s="15"/>
      <c r="C29" s="29"/>
      <c r="D29" s="25">
        <f t="shared" ref="D29:D30" si="3">D28+1</f>
        <v>3</v>
      </c>
      <c r="E29" s="15"/>
      <c r="F29" s="29"/>
    </row>
    <row r="30" spans="1:8">
      <c r="A30" s="25">
        <f t="shared" si="2"/>
        <v>4</v>
      </c>
      <c r="B30" s="15"/>
      <c r="C30" s="29"/>
      <c r="D30" s="25">
        <f t="shared" si="3"/>
        <v>4</v>
      </c>
      <c r="E30" s="15"/>
      <c r="F30" s="29"/>
    </row>
    <row r="31" spans="1:8">
      <c r="A31" s="25"/>
      <c r="B31" s="15"/>
      <c r="C31" s="29"/>
      <c r="D31" s="25"/>
      <c r="E31" s="15"/>
      <c r="F31" s="29"/>
    </row>
    <row r="32" spans="1:8">
      <c r="A32" s="25"/>
      <c r="B32" s="15"/>
      <c r="C32" s="29"/>
      <c r="D32" s="25"/>
      <c r="E32" s="15"/>
      <c r="F32" s="29"/>
    </row>
    <row r="33" spans="1:8" s="21" customFormat="1">
      <c r="A33" s="27"/>
      <c r="B33" s="22" t="s">
        <v>30</v>
      </c>
      <c r="C33" s="30">
        <f>SUM(C27:C32)</f>
        <v>0</v>
      </c>
      <c r="D33" s="27"/>
      <c r="E33" s="22" t="s">
        <v>105</v>
      </c>
      <c r="F33" s="30">
        <f>SUM(F27:F32)</f>
        <v>0</v>
      </c>
    </row>
    <row r="34" spans="1:8">
      <c r="A34" s="25"/>
      <c r="B34" s="15"/>
      <c r="C34" s="29"/>
      <c r="D34" s="25"/>
      <c r="E34" s="15"/>
      <c r="F34" s="29"/>
    </row>
    <row r="35" spans="1:8" s="21" customFormat="1" ht="15.75" thickBot="1">
      <c r="A35" s="31" t="s">
        <v>31</v>
      </c>
      <c r="B35" s="32" t="s">
        <v>32</v>
      </c>
      <c r="C35" s="33">
        <f>C24+C33</f>
        <v>74600</v>
      </c>
      <c r="D35" s="31" t="s">
        <v>33</v>
      </c>
      <c r="E35" s="32" t="s">
        <v>34</v>
      </c>
      <c r="F35" s="33">
        <f>F24+F33</f>
        <v>16100</v>
      </c>
      <c r="H35" s="66">
        <f>C35-F35</f>
        <v>58500</v>
      </c>
    </row>
  </sheetData>
  <mergeCells count="6">
    <mergeCell ref="A1:F1"/>
    <mergeCell ref="A4:F4"/>
    <mergeCell ref="A2:F2"/>
    <mergeCell ref="A6:C6"/>
    <mergeCell ref="D6:F6"/>
    <mergeCell ref="A3:F3"/>
  </mergeCells>
  <hyperlinks>
    <hyperlink ref="A3" r:id="rId1"/>
  </hyperlinks>
  <printOptions horizontalCentered="1"/>
  <pageMargins left="0.31496062992125984" right="0.31496062992125984" top="0.35433070866141736" bottom="0.35433070866141736" header="0.31496062992125984" footer="0.31496062992125984"/>
  <pageSetup paperSize="9" scale="83" orientation="landscape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view="pageBreakPreview" topLeftCell="A9" zoomScaleNormal="100" zoomScaleSheetLayoutView="100" workbookViewId="0">
      <selection activeCell="H46" sqref="H46"/>
    </sheetView>
  </sheetViews>
  <sheetFormatPr defaultRowHeight="15"/>
  <cols>
    <col min="1" max="1" width="9.140625" style="1"/>
    <col min="2" max="2" width="13.85546875" bestFit="1" customWidth="1"/>
    <col min="3" max="3" width="65.5703125" customWidth="1"/>
    <col min="4" max="4" width="13.85546875" bestFit="1" customWidth="1"/>
  </cols>
  <sheetData>
    <row r="1" spans="1:4">
      <c r="A1" s="81" t="s">
        <v>11</v>
      </c>
      <c r="B1" s="82"/>
      <c r="C1" s="82"/>
      <c r="D1" s="83"/>
    </row>
    <row r="2" spans="1:4">
      <c r="A2" s="84" t="s">
        <v>63</v>
      </c>
      <c r="B2" s="73"/>
      <c r="C2" s="73"/>
      <c r="D2" s="85"/>
    </row>
    <row r="3" spans="1:4">
      <c r="A3" s="89" t="s">
        <v>123</v>
      </c>
      <c r="B3" s="77"/>
      <c r="C3" s="77"/>
      <c r="D3" s="90"/>
    </row>
    <row r="4" spans="1:4">
      <c r="A4" s="84" t="s">
        <v>52</v>
      </c>
      <c r="B4" s="73"/>
      <c r="C4" s="73"/>
      <c r="D4" s="85"/>
    </row>
    <row r="5" spans="1:4" ht="15.75" thickBot="1">
      <c r="A5" s="36"/>
      <c r="B5" s="37"/>
      <c r="C5" s="37"/>
      <c r="D5" s="39"/>
    </row>
    <row r="6" spans="1:4" s="2" customFormat="1">
      <c r="A6" s="63" t="s">
        <v>47</v>
      </c>
      <c r="B6" s="41" t="s">
        <v>48</v>
      </c>
      <c r="C6" s="64" t="s">
        <v>49</v>
      </c>
      <c r="D6" s="42" t="s">
        <v>48</v>
      </c>
    </row>
    <row r="7" spans="1:4" s="2" customFormat="1">
      <c r="A7" s="23"/>
      <c r="B7" s="5" t="s">
        <v>50</v>
      </c>
      <c r="C7" s="62"/>
      <c r="D7" s="35" t="s">
        <v>51</v>
      </c>
    </row>
    <row r="8" spans="1:4">
      <c r="A8" s="25"/>
      <c r="B8" s="15"/>
      <c r="C8" s="15"/>
      <c r="D8" s="26"/>
    </row>
    <row r="9" spans="1:4">
      <c r="A9" s="25">
        <v>1</v>
      </c>
      <c r="B9" s="17">
        <v>0</v>
      </c>
      <c r="C9" s="15" t="s">
        <v>53</v>
      </c>
      <c r="D9" s="29">
        <f>Cash!H39</f>
        <v>8000</v>
      </c>
    </row>
    <row r="10" spans="1:4">
      <c r="A10" s="25"/>
      <c r="B10" s="17"/>
      <c r="C10" s="15"/>
      <c r="D10" s="29"/>
    </row>
    <row r="11" spans="1:4">
      <c r="A11" s="25">
        <v>2</v>
      </c>
      <c r="B11" s="17">
        <v>0</v>
      </c>
      <c r="C11" s="15" t="s">
        <v>116</v>
      </c>
      <c r="D11" s="29">
        <f>Bank!H35</f>
        <v>50500</v>
      </c>
    </row>
    <row r="12" spans="1:4">
      <c r="A12" s="25"/>
      <c r="B12" s="17"/>
      <c r="C12" s="15"/>
      <c r="D12" s="29"/>
    </row>
    <row r="13" spans="1:4">
      <c r="A13" s="25">
        <v>3</v>
      </c>
      <c r="B13" s="17">
        <v>0</v>
      </c>
      <c r="C13" s="15" t="s">
        <v>117</v>
      </c>
      <c r="D13" s="29">
        <v>0</v>
      </c>
    </row>
    <row r="14" spans="1:4">
      <c r="A14" s="25"/>
      <c r="B14" s="17"/>
      <c r="C14" s="15"/>
      <c r="D14" s="29"/>
    </row>
    <row r="15" spans="1:4">
      <c r="A15" s="25">
        <v>4</v>
      </c>
      <c r="B15" s="17">
        <v>0</v>
      </c>
      <c r="C15" s="15"/>
      <c r="D15" s="29">
        <v>0</v>
      </c>
    </row>
    <row r="16" spans="1:4">
      <c r="A16" s="25"/>
      <c r="B16" s="17"/>
      <c r="C16" s="15"/>
      <c r="D16" s="29"/>
    </row>
    <row r="17" spans="1:4">
      <c r="A17" s="25">
        <v>5</v>
      </c>
      <c r="B17" s="17">
        <v>0</v>
      </c>
      <c r="C17" s="15"/>
      <c r="D17" s="29">
        <v>0</v>
      </c>
    </row>
    <row r="18" spans="1:4">
      <c r="A18" s="25"/>
      <c r="B18" s="17"/>
      <c r="C18" s="15"/>
      <c r="D18" s="29"/>
    </row>
    <row r="19" spans="1:4">
      <c r="A19" s="25">
        <v>6</v>
      </c>
      <c r="B19" s="17">
        <v>0</v>
      </c>
      <c r="C19" s="15"/>
      <c r="D19" s="29">
        <v>0</v>
      </c>
    </row>
    <row r="20" spans="1:4">
      <c r="A20" s="25"/>
      <c r="B20" s="17"/>
      <c r="C20" s="15"/>
      <c r="D20" s="29"/>
    </row>
    <row r="21" spans="1:4">
      <c r="A21" s="25">
        <v>7</v>
      </c>
      <c r="B21" s="17">
        <v>0</v>
      </c>
      <c r="C21" s="15"/>
      <c r="D21" s="29">
        <v>0</v>
      </c>
    </row>
    <row r="22" spans="1:4">
      <c r="A22" s="25"/>
      <c r="B22" s="17"/>
      <c r="C22" s="15"/>
      <c r="D22" s="29"/>
    </row>
    <row r="23" spans="1:4">
      <c r="A23" s="25">
        <v>8</v>
      </c>
      <c r="B23" s="17">
        <v>0</v>
      </c>
      <c r="C23" s="15"/>
      <c r="D23" s="29">
        <v>0</v>
      </c>
    </row>
    <row r="24" spans="1:4">
      <c r="A24" s="25"/>
      <c r="B24" s="17"/>
      <c r="C24" s="15"/>
      <c r="D24" s="29"/>
    </row>
    <row r="25" spans="1:4">
      <c r="A25" s="25">
        <v>9</v>
      </c>
      <c r="B25" s="17">
        <v>0</v>
      </c>
      <c r="C25" s="15"/>
      <c r="D25" s="29">
        <v>0</v>
      </c>
    </row>
    <row r="26" spans="1:4">
      <c r="A26" s="25"/>
      <c r="B26" s="17"/>
      <c r="C26" s="15"/>
      <c r="D26" s="29"/>
    </row>
    <row r="27" spans="1:4">
      <c r="A27" s="25">
        <v>10</v>
      </c>
      <c r="B27" s="17">
        <v>0</v>
      </c>
      <c r="C27" s="15"/>
      <c r="D27" s="29">
        <v>0</v>
      </c>
    </row>
    <row r="28" spans="1:4">
      <c r="A28" s="25"/>
      <c r="B28" s="17"/>
      <c r="C28" s="15"/>
      <c r="D28" s="29"/>
    </row>
    <row r="29" spans="1:4" s="2" customFormat="1">
      <c r="A29" s="46" t="s">
        <v>22</v>
      </c>
      <c r="B29" s="47">
        <f>SUM(B9:B28)</f>
        <v>0</v>
      </c>
      <c r="C29" s="4" t="s">
        <v>62</v>
      </c>
      <c r="D29" s="48">
        <f>SUM(D9:D28)</f>
        <v>58500</v>
      </c>
    </row>
    <row r="30" spans="1:4" ht="15.75" thickBot="1">
      <c r="A30" s="25"/>
      <c r="B30" s="15"/>
      <c r="C30" s="15"/>
      <c r="D30" s="26"/>
    </row>
    <row r="31" spans="1:4">
      <c r="A31" s="63" t="s">
        <v>47</v>
      </c>
      <c r="B31" s="41" t="s">
        <v>48</v>
      </c>
      <c r="C31" s="64" t="s">
        <v>58</v>
      </c>
      <c r="D31" s="42" t="s">
        <v>48</v>
      </c>
    </row>
    <row r="32" spans="1:4">
      <c r="A32" s="23"/>
      <c r="B32" s="5" t="s">
        <v>50</v>
      </c>
      <c r="C32" s="62"/>
      <c r="D32" s="35" t="s">
        <v>51</v>
      </c>
    </row>
    <row r="33" spans="1:4">
      <c r="A33" s="25"/>
      <c r="B33" s="15"/>
      <c r="C33" s="15"/>
      <c r="D33" s="26"/>
    </row>
    <row r="34" spans="1:4">
      <c r="A34" s="25">
        <v>1</v>
      </c>
      <c r="B34" s="15"/>
      <c r="C34" s="15"/>
      <c r="D34" s="26"/>
    </row>
    <row r="35" spans="1:4">
      <c r="A35" s="25"/>
      <c r="B35" s="15"/>
      <c r="C35" s="15"/>
      <c r="D35" s="26"/>
    </row>
    <row r="36" spans="1:4">
      <c r="A36" s="25">
        <f>A34+1</f>
        <v>2</v>
      </c>
      <c r="B36" s="15"/>
      <c r="C36" s="15"/>
      <c r="D36" s="26"/>
    </row>
    <row r="37" spans="1:4">
      <c r="A37" s="25"/>
      <c r="B37" s="15"/>
      <c r="C37" s="15"/>
      <c r="D37" s="26"/>
    </row>
    <row r="38" spans="1:4" s="2" customFormat="1">
      <c r="A38" s="46" t="s">
        <v>24</v>
      </c>
      <c r="B38" s="47">
        <f>SUM(B33:B37)</f>
        <v>0</v>
      </c>
      <c r="C38" s="4" t="s">
        <v>61</v>
      </c>
      <c r="D38" s="48">
        <f>SUM(D33:D37)</f>
        <v>0</v>
      </c>
    </row>
    <row r="39" spans="1:4" ht="15.75" thickBot="1">
      <c r="A39" s="53"/>
      <c r="B39" s="54"/>
      <c r="C39" s="54"/>
      <c r="D39" s="55"/>
    </row>
    <row r="40" spans="1:4">
      <c r="A40" s="56"/>
      <c r="B40" s="57"/>
      <c r="C40" s="57"/>
      <c r="D40" s="58"/>
    </row>
    <row r="41" spans="1:4" s="2" customFormat="1">
      <c r="A41" s="27" t="s">
        <v>60</v>
      </c>
      <c r="B41" s="49">
        <f>B29-B38</f>
        <v>0</v>
      </c>
      <c r="C41" s="61" t="s">
        <v>59</v>
      </c>
      <c r="D41" s="59">
        <f>D29-D38</f>
        <v>58500</v>
      </c>
    </row>
    <row r="42" spans="1:4" ht="15.75" thickBot="1">
      <c r="A42" s="50"/>
      <c r="B42" s="51"/>
      <c r="C42" s="51"/>
      <c r="D42" s="52"/>
    </row>
  </sheetData>
  <mergeCells count="4">
    <mergeCell ref="A1:D1"/>
    <mergeCell ref="A2:D2"/>
    <mergeCell ref="A4:D4"/>
    <mergeCell ref="A3:D3"/>
  </mergeCells>
  <hyperlinks>
    <hyperlink ref="A3" r:id="rId1"/>
  </hyperlinks>
  <printOptions horizontalCentered="1"/>
  <pageMargins left="0.31496062992125984" right="0.31496062992125984" top="0.35433070866141736" bottom="0.35433070866141736" header="0.31496062992125984" footer="0.31496062992125984"/>
  <pageSetup paperSize="9" scale="95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Cash</vt:lpstr>
      <vt:lpstr>Bank</vt:lpstr>
      <vt:lpstr>Fund Flow</vt:lpstr>
      <vt:lpstr>Balance Sheet</vt:lpstr>
      <vt:lpstr>'Balance Sheet'!Print_Area</vt:lpstr>
      <vt:lpstr>Bank!Print_Area</vt:lpstr>
      <vt:lpstr>Cash!Print_Area</vt:lpstr>
      <vt:lpstr>'Fund Flow'!Print_Area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2014-10-13T04:06:16Z</dcterms:modified>
</cp:coreProperties>
</file>