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g-ok/Desktop/주간업무/2023년도/3월/2주차_6-10/[시설보안실]_온실가스_관리시스템_등록_자료_조사_협조_요청(중요)/"/>
    </mc:Choice>
  </mc:AlternateContent>
  <xr:revisionPtr revIDLastSave="0" documentId="13_ncr:1_{55E0F5BC-D2E8-1340-B468-E5997FDF6191}" xr6:coauthVersionLast="47" xr6:coauthVersionMax="47" xr10:uidLastSave="{00000000-0000-0000-0000-000000000000}"/>
  <bookViews>
    <workbookView xWindow="5780" yWindow="500" windowWidth="21920" windowHeight="21740" xr2:uid="{00000000-000D-0000-FFFF-FFFF00000000}"/>
  </bookViews>
  <sheets>
    <sheet name="1.항온항습기" sheetId="52" r:id="rId1"/>
    <sheet name="항온항습기 증빙" sheetId="39" r:id="rId2"/>
    <sheet name="2.전산장비" sheetId="45" r:id="rId3"/>
    <sheet name="전산장비 증빙" sheetId="49" r:id="rId4"/>
  </sheets>
  <externalReferences>
    <externalReference r:id="rId5"/>
  </externalReferences>
  <definedNames>
    <definedName name="_xlnm._FilterDatabase" localSheetId="0" hidden="1">'1.항온항습기'!#REF!</definedName>
    <definedName name="_xlnm._FilterDatabase" localSheetId="2" hidden="1">'2.전산장비'!#REF!</definedName>
    <definedName name="기재사항" localSheetId="0">#REF!</definedName>
    <definedName name="기재사항" localSheetId="2">#REF!</definedName>
    <definedName name="기재사항" localSheetId="3">#REF!</definedName>
    <definedName name="기재사항">#REF!</definedName>
    <definedName name="ㅇ" localSheetId="0">#REF!</definedName>
    <definedName name="ㅇ">#REF!</definedName>
    <definedName name="ㅇㅇ">#REF!</definedName>
    <definedName name="연료표">[1]배출계수등!$B$3:$H$39</definedName>
    <definedName name="ㅕㅔㄴ" localSheetId="0">#REF!</definedName>
    <definedName name="ㅕㅔㄴ">#REF!</definedName>
    <definedName name="_xlnm.Print_Area" localSheetId="0">'1.항온항습기'!$A$1:$O$8</definedName>
    <definedName name="_xlnm.Print_Area" localSheetId="2">'2.전산장비'!$A$1:$O$35</definedName>
    <definedName name="_xlnm.Print_Titles" localSheetId="0">'1.항온항습기'!$3:$3</definedName>
    <definedName name="_xlnm.Print_Titles" localSheetId="2">'2.전산장비'!$4:$4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52" l="1"/>
  <c r="O8" i="52" s="1"/>
  <c r="N7" i="52"/>
  <c r="O7" i="52" s="1"/>
  <c r="N6" i="45" l="1"/>
  <c r="N5" i="52" l="1"/>
  <c r="O5" i="52" s="1"/>
  <c r="N7" i="45" l="1"/>
  <c r="O7" i="45" s="1"/>
  <c r="N8" i="45"/>
  <c r="O8" i="45" s="1"/>
  <c r="N9" i="45"/>
  <c r="O9" i="45" s="1"/>
  <c r="N10" i="45"/>
  <c r="O10" i="45" s="1"/>
  <c r="N15" i="45" l="1"/>
  <c r="O15" i="45" s="1"/>
  <c r="N16" i="45"/>
  <c r="O16" i="45" s="1"/>
  <c r="N17" i="45"/>
  <c r="O17" i="45" s="1"/>
  <c r="N18" i="45"/>
  <c r="O18" i="45" s="1"/>
  <c r="N19" i="45"/>
  <c r="O19" i="45" s="1"/>
  <c r="N20" i="45"/>
  <c r="O20" i="45" s="1"/>
  <c r="N21" i="45"/>
  <c r="O21" i="45" s="1"/>
  <c r="N22" i="45"/>
  <c r="O22" i="45" s="1"/>
  <c r="N23" i="45"/>
  <c r="O23" i="45" s="1"/>
  <c r="N24" i="45"/>
  <c r="O24" i="45" s="1"/>
  <c r="N25" i="45"/>
  <c r="O25" i="45" s="1"/>
  <c r="N26" i="45"/>
  <c r="O26" i="45" s="1"/>
  <c r="N27" i="45"/>
  <c r="O27" i="45" s="1"/>
  <c r="N28" i="45"/>
  <c r="O28" i="45" s="1"/>
  <c r="N29" i="45"/>
  <c r="O29" i="45" s="1"/>
  <c r="N30" i="45"/>
  <c r="O30" i="45" s="1"/>
  <c r="N31" i="45"/>
  <c r="O31" i="45" s="1"/>
  <c r="N32" i="45"/>
  <c r="O32" i="45" s="1"/>
  <c r="N33" i="45"/>
  <c r="O33" i="45" s="1"/>
  <c r="N34" i="45"/>
  <c r="O34" i="45" s="1"/>
  <c r="N35" i="45"/>
  <c r="O35" i="45" s="1"/>
  <c r="N14" i="45"/>
  <c r="O14" i="45" s="1"/>
  <c r="N13" i="45" l="1"/>
  <c r="O13" i="45" s="1"/>
  <c r="N12" i="45"/>
  <c r="O12" i="45" s="1"/>
  <c r="N11" i="45" l="1"/>
  <c r="O11" i="45" s="1"/>
  <c r="O6" i="45"/>
  <c r="N6" i="52"/>
  <c r="O6" i="52" s="1"/>
  <c r="U6" i="52"/>
  <c r="W6" i="52" s="1"/>
  <c r="S6" i="52"/>
  <c r="W5" i="52"/>
  <c r="S5" i="52"/>
  <c r="U5" i="52" s="1"/>
  <c r="S4" i="52"/>
  <c r="U4" i="52" s="1"/>
  <c r="W4" i="52" s="1"/>
  <c r="N4" i="52" l="1"/>
  <c r="O4" i="52"/>
  <c r="O5" i="45" l="1"/>
  <c r="N5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정계수</author>
  </authors>
  <commentList>
    <comment ref="N5" authorId="0" shapeId="0" xr:uid="{00000000-0006-0000-0100-000001000000}">
      <text>
        <r>
          <rPr>
            <sz val="14"/>
            <color rgb="FF000000"/>
            <rFont val="Tahoma"/>
            <family val="2"/>
          </rPr>
          <t xml:space="preserve">- </t>
        </r>
        <r>
          <rPr>
            <sz val="14"/>
            <color rgb="FF000000"/>
            <rFont val="돋움"/>
            <family val="2"/>
            <charset val="129"/>
          </rPr>
          <t>동절기</t>
        </r>
        <r>
          <rPr>
            <sz val="14"/>
            <color rgb="FF000000"/>
            <rFont val="Tahoma"/>
            <family val="2"/>
          </rPr>
          <t>(12~3</t>
        </r>
        <r>
          <rPr>
            <sz val="14"/>
            <color rgb="FF000000"/>
            <rFont val="돋움"/>
            <family val="2"/>
            <charset val="129"/>
          </rPr>
          <t>월</t>
        </r>
        <r>
          <rPr>
            <sz val="14"/>
            <color rgb="FF000000"/>
            <rFont val="Tahoma"/>
            <family val="2"/>
          </rPr>
          <t>)</t>
        </r>
        <r>
          <rPr>
            <sz val="14"/>
            <color rgb="FF000000"/>
            <rFont val="돋움"/>
            <family val="2"/>
            <charset val="129"/>
          </rPr>
          <t>는</t>
        </r>
        <r>
          <rPr>
            <sz val="14"/>
            <color rgb="FF000000"/>
            <rFont val="Tahoma"/>
            <family val="2"/>
          </rPr>
          <t xml:space="preserve"> </t>
        </r>
        <r>
          <rPr>
            <sz val="14"/>
            <color rgb="FF000000"/>
            <rFont val="돋움"/>
            <family val="2"/>
            <charset val="129"/>
          </rPr>
          <t>난방전력</t>
        </r>
        <r>
          <rPr>
            <sz val="14"/>
            <color rgb="FF000000"/>
            <rFont val="Tahoma"/>
            <family val="2"/>
          </rPr>
          <t xml:space="preserve">, </t>
        </r>
        <r>
          <rPr>
            <sz val="14"/>
            <color rgb="FF000000"/>
            <rFont val="돋움"/>
            <family val="2"/>
            <charset val="129"/>
          </rPr>
          <t>하절기</t>
        </r>
        <r>
          <rPr>
            <sz val="14"/>
            <color rgb="FF000000"/>
            <rFont val="Tahoma"/>
            <family val="2"/>
          </rPr>
          <t>(7~9</t>
        </r>
        <r>
          <rPr>
            <sz val="14"/>
            <color rgb="FF000000"/>
            <rFont val="돋움"/>
            <family val="2"/>
            <charset val="129"/>
          </rPr>
          <t>월</t>
        </r>
        <r>
          <rPr>
            <sz val="14"/>
            <color rgb="FF000000"/>
            <rFont val="Tahoma"/>
            <family val="2"/>
          </rPr>
          <t>)</t>
        </r>
        <r>
          <rPr>
            <sz val="14"/>
            <color rgb="FF000000"/>
            <rFont val="돋움"/>
            <family val="2"/>
            <charset val="129"/>
          </rPr>
          <t>는</t>
        </r>
        <r>
          <rPr>
            <sz val="14"/>
            <color rgb="FF000000"/>
            <rFont val="Tahoma"/>
            <family val="2"/>
          </rPr>
          <t xml:space="preserve"> </t>
        </r>
        <r>
          <rPr>
            <sz val="14"/>
            <color rgb="FF000000"/>
            <rFont val="돋움"/>
            <family val="2"/>
            <charset val="129"/>
          </rPr>
          <t>냉방전력</t>
        </r>
        <r>
          <rPr>
            <sz val="14"/>
            <color rgb="FF000000"/>
            <rFont val="Tahoma"/>
            <family val="2"/>
          </rPr>
          <t xml:space="preserve">, </t>
        </r>
        <r>
          <rPr>
            <sz val="14"/>
            <color rgb="FF000000"/>
            <rFont val="돋움"/>
            <family val="2"/>
            <charset val="129"/>
          </rPr>
          <t>그외는</t>
        </r>
        <r>
          <rPr>
            <sz val="14"/>
            <color rgb="FF000000"/>
            <rFont val="Tahoma"/>
            <family val="2"/>
          </rPr>
          <t xml:space="preserve"> </t>
        </r>
        <r>
          <rPr>
            <sz val="14"/>
            <color rgb="FF000000"/>
            <rFont val="돋움"/>
            <family val="2"/>
            <charset val="129"/>
          </rPr>
          <t>송풍기</t>
        </r>
        <r>
          <rPr>
            <sz val="14"/>
            <color rgb="FF000000"/>
            <rFont val="Tahoma"/>
            <family val="2"/>
          </rPr>
          <t xml:space="preserve"> </t>
        </r>
        <r>
          <rPr>
            <sz val="14"/>
            <color rgb="FF000000"/>
            <rFont val="돋움"/>
            <family val="2"/>
            <charset val="129"/>
          </rPr>
          <t>전력으로</t>
        </r>
        <r>
          <rPr>
            <sz val="14"/>
            <color rgb="FF000000"/>
            <rFont val="Tahoma"/>
            <family val="2"/>
          </rPr>
          <t xml:space="preserve"> </t>
        </r>
        <r>
          <rPr>
            <sz val="14"/>
            <color rgb="FF000000"/>
            <rFont val="돋움"/>
            <family val="2"/>
            <charset val="129"/>
          </rPr>
          <t>사용</t>
        </r>
        <r>
          <rPr>
            <sz val="14"/>
            <color rgb="FF000000"/>
            <rFont val="Tahoma"/>
            <family val="2"/>
          </rPr>
          <t xml:space="preserve">, </t>
        </r>
        <r>
          <rPr>
            <sz val="14"/>
            <color rgb="FF000000"/>
            <rFont val="돋움"/>
            <family val="2"/>
            <charset val="129"/>
          </rPr>
          <t>부하율</t>
        </r>
        <r>
          <rPr>
            <sz val="14"/>
            <color rgb="FF000000"/>
            <rFont val="Tahoma"/>
            <family val="2"/>
          </rPr>
          <t xml:space="preserve"> 70%, 365</t>
        </r>
        <r>
          <rPr>
            <sz val="14"/>
            <color rgb="FF000000"/>
            <rFont val="돋움"/>
            <family val="2"/>
            <charset val="129"/>
          </rPr>
          <t>일</t>
        </r>
        <r>
          <rPr>
            <sz val="14"/>
            <color rgb="FF000000"/>
            <rFont val="Tahoma"/>
            <family val="2"/>
          </rPr>
          <t xml:space="preserve"> 24</t>
        </r>
        <r>
          <rPr>
            <sz val="14"/>
            <color rgb="FF000000"/>
            <rFont val="돋움"/>
            <family val="2"/>
            <charset val="129"/>
          </rPr>
          <t>시간</t>
        </r>
        <r>
          <rPr>
            <sz val="14"/>
            <color rgb="FF000000"/>
            <rFont val="Tahoma"/>
            <family val="2"/>
          </rPr>
          <t xml:space="preserve"> </t>
        </r>
        <r>
          <rPr>
            <sz val="14"/>
            <color rgb="FF000000"/>
            <rFont val="돋움"/>
            <family val="2"/>
            <charset val="129"/>
          </rPr>
          <t>운영</t>
        </r>
        <r>
          <rPr>
            <sz val="14"/>
            <color rgb="FF000000"/>
            <rFont val="Tahoma"/>
            <family val="2"/>
          </rPr>
          <t xml:space="preserve"> </t>
        </r>
        <r>
          <rPr>
            <sz val="14"/>
            <color rgb="FF000000"/>
            <rFont val="돋움"/>
            <family val="2"/>
            <charset val="129"/>
          </rPr>
          <t>가정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정계수</author>
    <author>gamaco</author>
  </authors>
  <commentList>
    <comment ref="N6" authorId="0" shapeId="0" xr:uid="{00000000-0006-0000-0300-000001000000}">
      <text>
        <r>
          <rPr>
            <sz val="12"/>
            <color rgb="FF000000"/>
            <rFont val="Tahoma"/>
            <family val="2"/>
          </rPr>
          <t xml:space="preserve">- </t>
        </r>
        <r>
          <rPr>
            <sz val="12"/>
            <color rgb="FF000000"/>
            <rFont val="돋움"/>
            <family val="2"/>
            <charset val="129"/>
          </rPr>
          <t>파워서플라이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기준으로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부하율</t>
        </r>
        <r>
          <rPr>
            <sz val="12"/>
            <color rgb="FF000000"/>
            <rFont val="Tahoma"/>
            <family val="2"/>
          </rPr>
          <t xml:space="preserve"> 50%</t>
        </r>
        <r>
          <rPr>
            <sz val="12"/>
            <color rgb="FF000000"/>
            <rFont val="돋움"/>
            <family val="2"/>
            <charset val="129"/>
          </rPr>
          <t>로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가정</t>
        </r>
      </text>
    </comment>
    <comment ref="K12" authorId="1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어려움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서버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평균소비전력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K18" authorId="1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유사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b/>
            <sz val="9"/>
            <color indexed="81"/>
            <rFont val="Tahoma"/>
            <family val="2"/>
          </rPr>
          <t xml:space="preserve"> ByBoost H500 </t>
        </r>
        <r>
          <rPr>
            <b/>
            <sz val="9"/>
            <color indexed="81"/>
            <rFont val="돋움"/>
            <family val="3"/>
            <charset val="129"/>
          </rPr>
          <t>소비전력</t>
        </r>
      </text>
    </comment>
    <comment ref="K22" authorId="1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조회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소비전력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>(850W)</t>
        </r>
      </text>
    </comment>
  </commentList>
</comments>
</file>

<file path=xl/sharedStrings.xml><?xml version="1.0" encoding="utf-8"?>
<sst xmlns="http://schemas.openxmlformats.org/spreadsheetml/2006/main" count="65" uniqueCount="46">
  <si>
    <t>단위계산기</t>
    <phoneticPr fontId="1" type="noConversion"/>
  </si>
  <si>
    <t>kcal/hr =</t>
    <phoneticPr fontId="1" type="noConversion"/>
  </si>
  <si>
    <t>RT =</t>
    <phoneticPr fontId="1" type="noConversion"/>
  </si>
  <si>
    <t>kW =</t>
    <phoneticPr fontId="1" type="noConversion"/>
  </si>
  <si>
    <t>USRT</t>
    <phoneticPr fontId="1" type="noConversion"/>
  </si>
  <si>
    <t xml:space="preserve">kW = </t>
    <phoneticPr fontId="1" type="noConversion"/>
  </si>
  <si>
    <t>냉방
소비전력(kW)</t>
    <phoneticPr fontId="6" type="noConversion"/>
  </si>
  <si>
    <t>난방 
소비전력(kW)</t>
    <phoneticPr fontId="1" type="noConversion"/>
  </si>
  <si>
    <t>송풍기 
소비전력(kW)</t>
    <phoneticPr fontId="1" type="noConversion"/>
  </si>
  <si>
    <t>A-1</t>
    <phoneticPr fontId="1" type="noConversion"/>
  </si>
  <si>
    <t>기관명</t>
    <phoneticPr fontId="16" type="noConversion"/>
  </si>
  <si>
    <t>종류</t>
    <phoneticPr fontId="16" type="noConversion"/>
  </si>
  <si>
    <t>용도</t>
    <phoneticPr fontId="16" type="noConversion"/>
  </si>
  <si>
    <t>모델명</t>
  </si>
  <si>
    <t>수량(개)</t>
    <phoneticPr fontId="16" type="noConversion"/>
  </si>
  <si>
    <t>제작사</t>
  </si>
  <si>
    <t>폐기장비</t>
  </si>
  <si>
    <t>비 고</t>
  </si>
  <si>
    <t>합계</t>
    <phoneticPr fontId="16" type="noConversion"/>
  </si>
  <si>
    <t>A-1</t>
    <phoneticPr fontId="1" type="noConversion"/>
  </si>
  <si>
    <t>제원표(용량 확인용)</t>
    <phoneticPr fontId="1" type="noConversion"/>
  </si>
  <si>
    <t>증빙번호</t>
    <phoneticPr fontId="1" type="noConversion"/>
  </si>
  <si>
    <t>노란셀은 자동계산</t>
    <phoneticPr fontId="1" type="noConversion"/>
  </si>
  <si>
    <t>증빙번호</t>
    <phoneticPr fontId="1" type="noConversion"/>
  </si>
  <si>
    <t>설치일자</t>
    <phoneticPr fontId="1" type="noConversion"/>
  </si>
  <si>
    <t>연간전력사용량
(kWh/yr)</t>
    <phoneticPr fontId="16" type="noConversion"/>
  </si>
  <si>
    <t>설치장소</t>
    <phoneticPr fontId="1" type="noConversion"/>
  </si>
  <si>
    <t>온실가스 배출량
(tCO2eq)</t>
    <phoneticPr fontId="16" type="noConversion"/>
  </si>
  <si>
    <t>합계</t>
    <phoneticPr fontId="1" type="noConversion"/>
  </si>
  <si>
    <t>연간전력
사용량(kWh)</t>
    <phoneticPr fontId="16" type="noConversion"/>
  </si>
  <si>
    <t>온실가스 배출량(tCO2eq)</t>
    <phoneticPr fontId="16" type="noConversion"/>
  </si>
  <si>
    <t>비고</t>
    <phoneticPr fontId="1" type="noConversion"/>
  </si>
  <si>
    <r>
      <rPr>
        <b/>
        <sz val="14"/>
        <color indexed="30"/>
        <rFont val="굴림"/>
        <family val="3"/>
        <charset val="129"/>
      </rPr>
      <t xml:space="preserve">* 증빙번호 : </t>
    </r>
    <r>
      <rPr>
        <sz val="14"/>
        <color indexed="30"/>
        <rFont val="굴림"/>
        <family val="3"/>
        <charset val="129"/>
      </rPr>
      <t>해당장비 명칭, 입고일, 사양을 알 수 있는 증빙 (물품계약서, 검수조서 등)을 스캔 후 첨부(증빙번호와 파일명 동일하게)
* 냉방, 난방, 송풍기 소비전력을 kW 단위로 입력(오른쪽 단위 계산기 이용), 송풍기의 경우 개수를 고려</t>
    </r>
    <phoneticPr fontId="6" type="noConversion"/>
  </si>
  <si>
    <t>소비전력(W)</t>
    <phoneticPr fontId="16" type="noConversion"/>
  </si>
  <si>
    <r>
      <rPr>
        <b/>
        <sz val="14"/>
        <color indexed="30"/>
        <rFont val="굴림"/>
        <family val="3"/>
        <charset val="129"/>
      </rPr>
      <t xml:space="preserve">* 증빙번호 : </t>
    </r>
    <r>
      <rPr>
        <sz val="14"/>
        <color indexed="30"/>
        <rFont val="굴림"/>
        <family val="3"/>
        <charset val="129"/>
      </rPr>
      <t>해당장비 명칭, 입고일, 사양을 알 수 있는 증빙 (물품계약서, 검수조서 등)을 스캔 후 첨부(증빙번호와 파일명 동일하게)
* 소비전력의 단위는 W로 입력 (kW아님)
* 소비전력은 제원표나 카탈로그에 표기되지 않은 경우 Power Supply 사양 기준으로 입력</t>
    </r>
    <phoneticPr fontId="6" type="noConversion"/>
  </si>
  <si>
    <t>구매문서 등 (설치일자 확인용)</t>
    <phoneticPr fontId="1" type="noConversion"/>
  </si>
  <si>
    <r>
      <t xml:space="preserve">□ </t>
    </r>
    <r>
      <rPr>
        <b/>
        <sz val="20"/>
        <color indexed="8"/>
        <rFont val="맑은 고딕"/>
        <family val="3"/>
        <charset val="129"/>
      </rPr>
      <t xml:space="preserve"> 항온항습기 도입현황</t>
    </r>
    <phoneticPr fontId="16" type="noConversion"/>
  </si>
  <si>
    <r>
      <t xml:space="preserve">□ </t>
    </r>
    <r>
      <rPr>
        <b/>
        <sz val="20"/>
        <color indexed="8"/>
        <rFont val="맑은 고딕"/>
        <family val="3"/>
        <charset val="129"/>
      </rPr>
      <t xml:space="preserve"> 전산장비 도입현황</t>
    </r>
    <phoneticPr fontId="16" type="noConversion"/>
  </si>
  <si>
    <t>예)전산실</t>
    <phoneticPr fontId="16" type="noConversion"/>
  </si>
  <si>
    <t>전기냉방기</t>
    <phoneticPr fontId="1" type="noConversion"/>
  </si>
  <si>
    <t>불활성기체질량분석실 R0-240</t>
    <phoneticPr fontId="1" type="noConversion"/>
  </si>
  <si>
    <t>???</t>
    <phoneticPr fontId="1" type="noConversion"/>
  </si>
  <si>
    <t>(주)이파람</t>
    <phoneticPr fontId="1" type="noConversion"/>
  </si>
  <si>
    <t>PW-F18CAS</t>
    <phoneticPr fontId="1" type="noConversion"/>
  </si>
  <si>
    <t>365일 24시간 가동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</si>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</sst>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_-* #,##0.00_-;\-* #,##0.00_-;_-* &quot;-&quot;??_-;_-@_-"/>
    <numFmt numFmtId="178" formatCode="_-* #,##0.0_-;\-* #,##0.0_-;_-* &quot;-&quot;_-;_-@_-"/>
    <numFmt numFmtId="179" formatCode="_-* #,##0.00_-;\-* #,##0.00_-;_-* &quot;-&quot;_-;_-@_-"/>
  </numFmts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0"/>
      <name val="Arial"/>
      <family val="2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4"/>
      <color indexed="30"/>
      <name val="굴림"/>
      <family val="3"/>
      <charset val="129"/>
    </font>
    <font>
      <b/>
      <sz val="14"/>
      <color indexed="30"/>
      <name val="굴림"/>
      <family val="3"/>
      <charset val="129"/>
    </font>
    <font>
      <sz val="14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4"/>
      <color rgb="FF0000CC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굴림"/>
      <family val="3"/>
      <charset val="129"/>
    </font>
    <font>
      <sz val="11"/>
      <name val="돋움"/>
      <family val="3"/>
      <charset val="129"/>
    </font>
    <font>
      <sz val="2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2"/>
      <color theme="1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돋움"/>
      <family val="3"/>
      <charset val="129"/>
    </font>
    <font>
      <b/>
      <sz val="16"/>
      <color rgb="FFFF0000"/>
      <name val="굴림"/>
      <family val="3"/>
      <charset val="129"/>
    </font>
    <font>
      <sz val="12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</font>
    <font>
      <sz val="13"/>
      <name val="맑은 고딕"/>
      <family val="3"/>
      <charset val="129"/>
      <scheme val="major"/>
    </font>
    <font>
      <sz val="13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3"/>
      <name val="맑은 고딕"/>
      <family val="3"/>
      <charset val="129"/>
      <scheme val="minor"/>
    </font>
    <font>
      <sz val="14"/>
      <color rgb="FF000000"/>
      <name val="Tahoma"/>
      <family val="2"/>
    </font>
    <font>
      <sz val="14"/>
      <color rgb="FF000000"/>
      <name val="돋움"/>
      <family val="2"/>
      <charset val="129"/>
    </font>
    <font>
      <sz val="12"/>
      <color rgb="FF000000"/>
      <name val="Tahoma"/>
      <family val="2"/>
    </font>
    <font>
      <sz val="12"/>
      <color rgb="FF000000"/>
      <name val="돋움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3">
    <xf numFmtId="0" fontId="0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14" fillId="0" borderId="0"/>
    <xf numFmtId="0" fontId="4" fillId="0" borderId="0"/>
    <xf numFmtId="0" fontId="3" fillId="0" borderId="0">
      <alignment vertical="center"/>
    </xf>
    <xf numFmtId="0" fontId="4" fillId="0" borderId="0"/>
    <xf numFmtId="0" fontId="1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14" fillId="0" borderId="0"/>
    <xf numFmtId="0" fontId="2" fillId="0" borderId="0">
      <alignment vertical="center"/>
    </xf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9" applyProtection="1">
      <alignment vertical="center"/>
      <protection locked="0"/>
    </xf>
    <xf numFmtId="0" fontId="15" fillId="0" borderId="0" xfId="5" applyFont="1" applyProtection="1">
      <alignment vertical="center"/>
      <protection locked="0"/>
    </xf>
    <xf numFmtId="0" fontId="9" fillId="0" borderId="0" xfId="1" applyFont="1" applyProtection="1">
      <alignment vertical="center"/>
      <protection locked="0"/>
    </xf>
    <xf numFmtId="0" fontId="3" fillId="0" borderId="0" xfId="1" applyProtection="1">
      <alignment vertical="center"/>
      <protection locked="0"/>
    </xf>
    <xf numFmtId="0" fontId="17" fillId="4" borderId="22" xfId="5" applyFont="1" applyFill="1" applyBorder="1" applyAlignment="1" applyProtection="1">
      <alignment horizontal="center" vertical="center"/>
      <protection locked="0"/>
    </xf>
    <xf numFmtId="0" fontId="17" fillId="4" borderId="23" xfId="5" applyFont="1" applyFill="1" applyBorder="1" applyAlignment="1" applyProtection="1">
      <alignment horizontal="center" vertical="center"/>
      <protection locked="0"/>
    </xf>
    <xf numFmtId="0" fontId="18" fillId="4" borderId="23" xfId="5" applyFont="1" applyFill="1" applyBorder="1" applyAlignment="1" applyProtection="1">
      <alignment horizontal="center" vertical="center" wrapText="1"/>
      <protection locked="0"/>
    </xf>
    <xf numFmtId="0" fontId="19" fillId="4" borderId="23" xfId="5" applyFont="1" applyFill="1" applyBorder="1" applyAlignment="1" applyProtection="1">
      <alignment horizontal="center" vertical="center" wrapText="1"/>
      <protection locked="0"/>
    </xf>
    <xf numFmtId="49" fontId="5" fillId="7" borderId="24" xfId="1" applyNumberFormat="1" applyFont="1" applyFill="1" applyBorder="1" applyAlignment="1" applyProtection="1">
      <alignment horizontal="center" vertical="center" wrapText="1"/>
      <protection locked="0"/>
    </xf>
    <xf numFmtId="49" fontId="5" fillId="4" borderId="25" xfId="1" applyNumberFormat="1" applyFont="1" applyFill="1" applyBorder="1" applyAlignment="1" applyProtection="1">
      <alignment horizontal="center" vertical="center" wrapText="1"/>
      <protection locked="0"/>
    </xf>
    <xf numFmtId="178" fontId="18" fillId="4" borderId="26" xfId="1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Protection="1">
      <alignment vertical="center"/>
      <protection locked="0"/>
    </xf>
    <xf numFmtId="0" fontId="21" fillId="0" borderId="32" xfId="5" applyFont="1" applyBorder="1" applyAlignment="1" applyProtection="1">
      <alignment horizontal="center" vertical="center"/>
      <protection locked="0"/>
    </xf>
    <xf numFmtId="178" fontId="10" fillId="0" borderId="33" xfId="8" applyNumberFormat="1" applyFont="1" applyFill="1" applyBorder="1" applyAlignment="1" applyProtection="1">
      <alignment horizontal="center" vertical="center"/>
      <protection locked="0"/>
    </xf>
    <xf numFmtId="178" fontId="24" fillId="4" borderId="3" xfId="8" applyNumberFormat="1" applyFont="1" applyFill="1" applyBorder="1" applyProtection="1">
      <alignment vertical="center"/>
      <protection locked="0"/>
    </xf>
    <xf numFmtId="0" fontId="24" fillId="5" borderId="4" xfId="1" applyFont="1" applyFill="1" applyBorder="1" applyProtection="1">
      <alignment vertical="center"/>
      <protection locked="0"/>
    </xf>
    <xf numFmtId="178" fontId="24" fillId="2" borderId="4" xfId="8" applyNumberFormat="1" applyFont="1" applyFill="1" applyBorder="1" applyProtection="1">
      <alignment vertical="center"/>
      <protection locked="0"/>
    </xf>
    <xf numFmtId="177" fontId="24" fillId="2" borderId="4" xfId="1" applyNumberFormat="1" applyFont="1" applyFill="1" applyBorder="1" applyProtection="1">
      <alignment vertical="center"/>
      <protection locked="0"/>
    </xf>
    <xf numFmtId="177" fontId="24" fillId="0" borderId="4" xfId="1" applyNumberFormat="1" applyFont="1" applyBorder="1" applyProtection="1">
      <alignment vertical="center"/>
      <protection locked="0"/>
    </xf>
    <xf numFmtId="0" fontId="24" fillId="2" borderId="5" xfId="1" applyFont="1" applyFill="1" applyBorder="1" applyProtection="1">
      <alignment vertical="center"/>
      <protection locked="0"/>
    </xf>
    <xf numFmtId="0" fontId="29" fillId="0" borderId="14" xfId="5" applyFont="1" applyBorder="1" applyAlignment="1" applyProtection="1">
      <alignment horizontal="center" vertical="center" wrapText="1"/>
      <protection locked="0"/>
    </xf>
    <xf numFmtId="0" fontId="30" fillId="0" borderId="14" xfId="5" applyFont="1" applyBorder="1" applyAlignment="1" applyProtection="1">
      <alignment horizontal="center" vertical="center" wrapText="1"/>
      <protection locked="0"/>
    </xf>
    <xf numFmtId="0" fontId="25" fillId="0" borderId="14" xfId="5" applyFont="1" applyBorder="1" applyAlignment="1" applyProtection="1">
      <alignment horizontal="center" vertical="center"/>
      <protection locked="0"/>
    </xf>
    <xf numFmtId="178" fontId="24" fillId="4" borderId="6" xfId="8" applyNumberFormat="1" applyFont="1" applyFill="1" applyBorder="1" applyProtection="1">
      <alignment vertical="center"/>
      <protection locked="0"/>
    </xf>
    <xf numFmtId="0" fontId="24" fillId="5" borderId="2" xfId="1" applyFont="1" applyFill="1" applyBorder="1" applyProtection="1">
      <alignment vertical="center"/>
      <protection locked="0"/>
    </xf>
    <xf numFmtId="178" fontId="24" fillId="2" borderId="2" xfId="8" applyNumberFormat="1" applyFont="1" applyFill="1" applyBorder="1" applyProtection="1">
      <alignment vertical="center"/>
      <protection locked="0"/>
    </xf>
    <xf numFmtId="177" fontId="24" fillId="2" borderId="2" xfId="1" applyNumberFormat="1" applyFont="1" applyFill="1" applyBorder="1" applyProtection="1">
      <alignment vertical="center"/>
      <protection locked="0"/>
    </xf>
    <xf numFmtId="2" fontId="24" fillId="0" borderId="2" xfId="1" applyNumberFormat="1" applyFont="1" applyBorder="1" applyProtection="1">
      <alignment vertical="center"/>
      <protection locked="0"/>
    </xf>
    <xf numFmtId="0" fontId="24" fillId="2" borderId="7" xfId="1" applyFont="1" applyFill="1" applyBorder="1" applyProtection="1">
      <alignment vertical="center"/>
      <protection locked="0"/>
    </xf>
    <xf numFmtId="0" fontId="29" fillId="0" borderId="2" xfId="9" applyFont="1" applyBorder="1" applyAlignment="1" applyProtection="1">
      <alignment horizontal="center" vertical="center"/>
      <protection locked="0"/>
    </xf>
    <xf numFmtId="0" fontId="29" fillId="0" borderId="2" xfId="5" applyFont="1" applyBorder="1" applyAlignment="1" applyProtection="1">
      <alignment horizontal="center" vertical="center" wrapText="1"/>
      <protection locked="0"/>
    </xf>
    <xf numFmtId="49" fontId="29" fillId="0" borderId="2" xfId="5" applyNumberFormat="1" applyFont="1" applyBorder="1" applyAlignment="1" applyProtection="1">
      <alignment horizontal="center" vertical="center" wrapText="1"/>
      <protection locked="0"/>
    </xf>
    <xf numFmtId="176" fontId="29" fillId="0" borderId="2" xfId="10" applyFont="1" applyFill="1" applyBorder="1" applyAlignment="1" applyProtection="1">
      <alignment horizontal="center" vertical="center" wrapText="1"/>
      <protection locked="0"/>
    </xf>
    <xf numFmtId="176" fontId="30" fillId="0" borderId="2" xfId="10" applyFont="1" applyFill="1" applyBorder="1" applyAlignment="1" applyProtection="1">
      <alignment horizontal="center" vertical="center" wrapText="1"/>
      <protection locked="0"/>
    </xf>
    <xf numFmtId="178" fontId="24" fillId="4" borderId="8" xfId="8" applyNumberFormat="1" applyFont="1" applyFill="1" applyBorder="1" applyProtection="1">
      <alignment vertical="center"/>
      <protection locked="0"/>
    </xf>
    <xf numFmtId="0" fontId="24" fillId="5" borderId="9" xfId="1" applyFont="1" applyFill="1" applyBorder="1" applyProtection="1">
      <alignment vertical="center"/>
      <protection locked="0"/>
    </xf>
    <xf numFmtId="178" fontId="24" fillId="2" borderId="9" xfId="8" applyNumberFormat="1" applyFont="1" applyFill="1" applyBorder="1" applyProtection="1">
      <alignment vertical="center"/>
      <protection locked="0"/>
    </xf>
    <xf numFmtId="179" fontId="24" fillId="2" borderId="9" xfId="8" applyNumberFormat="1" applyFont="1" applyFill="1" applyBorder="1" applyProtection="1">
      <alignment vertical="center"/>
      <protection locked="0"/>
    </xf>
    <xf numFmtId="179" fontId="24" fillId="0" borderId="9" xfId="8" applyNumberFormat="1" applyFont="1" applyFill="1" applyBorder="1" applyProtection="1">
      <alignment vertical="center"/>
      <protection locked="0"/>
    </xf>
    <xf numFmtId="0" fontId="24" fillId="2" borderId="10" xfId="1" applyFont="1" applyFill="1" applyBorder="1" applyProtection="1">
      <alignment vertical="center"/>
      <protection locked="0"/>
    </xf>
    <xf numFmtId="0" fontId="11" fillId="0" borderId="0" xfId="1" applyFont="1" applyProtection="1">
      <alignment vertical="center"/>
      <protection locked="0"/>
    </xf>
    <xf numFmtId="0" fontId="29" fillId="0" borderId="9" xfId="9" applyFont="1" applyBorder="1" applyAlignment="1" applyProtection="1">
      <alignment horizontal="center" vertical="center"/>
      <protection locked="0"/>
    </xf>
    <xf numFmtId="0" fontId="29" fillId="0" borderId="9" xfId="5" applyFont="1" applyBorder="1" applyAlignment="1" applyProtection="1">
      <alignment vertical="center" wrapText="1"/>
      <protection locked="0"/>
    </xf>
    <xf numFmtId="0" fontId="29" fillId="0" borderId="9" xfId="5" applyFont="1" applyBorder="1" applyAlignment="1" applyProtection="1">
      <alignment horizontal="center" vertical="center" wrapText="1"/>
      <protection locked="0"/>
    </xf>
    <xf numFmtId="49" fontId="29" fillId="0" borderId="9" xfId="5" applyNumberFormat="1" applyFont="1" applyBorder="1" applyAlignment="1" applyProtection="1">
      <alignment horizontal="center" vertical="center" wrapText="1"/>
      <protection locked="0"/>
    </xf>
    <xf numFmtId="176" fontId="29" fillId="0" borderId="9" xfId="10" applyFont="1" applyFill="1" applyBorder="1" applyAlignment="1" applyProtection="1">
      <alignment horizontal="center" vertical="center" wrapText="1"/>
      <protection locked="0"/>
    </xf>
    <xf numFmtId="176" fontId="30" fillId="0" borderId="9" xfId="10" applyFont="1" applyFill="1" applyBorder="1" applyAlignment="1" applyProtection="1">
      <alignment horizontal="center" vertical="center" wrapText="1"/>
      <protection locked="0"/>
    </xf>
    <xf numFmtId="0" fontId="25" fillId="0" borderId="19" xfId="5" applyFont="1" applyBorder="1" applyAlignment="1" applyProtection="1">
      <alignment horizontal="center" vertical="center"/>
      <protection locked="0"/>
    </xf>
    <xf numFmtId="0" fontId="0" fillId="0" borderId="0" xfId="10" applyNumberFormat="1" applyFont="1" applyProtection="1">
      <alignment vertical="center"/>
      <protection locked="0"/>
    </xf>
    <xf numFmtId="178" fontId="0" fillId="0" borderId="0" xfId="10" applyNumberFormat="1" applyFont="1" applyProtection="1">
      <alignment vertical="center"/>
      <protection locked="0"/>
    </xf>
    <xf numFmtId="176" fontId="29" fillId="2" borderId="1" xfId="0" applyNumberFormat="1" applyFont="1" applyFill="1" applyBorder="1">
      <alignment vertical="center"/>
    </xf>
    <xf numFmtId="178" fontId="25" fillId="2" borderId="15" xfId="10" applyNumberFormat="1" applyFont="1" applyFill="1" applyBorder="1" applyProtection="1">
      <alignment vertical="center"/>
    </xf>
    <xf numFmtId="176" fontId="29" fillId="2" borderId="31" xfId="0" applyNumberFormat="1" applyFont="1" applyFill="1" applyBorder="1">
      <alignment vertical="center"/>
    </xf>
    <xf numFmtId="0" fontId="17" fillId="4" borderId="11" xfId="5" applyFont="1" applyFill="1" applyBorder="1" applyAlignment="1" applyProtection="1">
      <alignment horizontal="center" vertical="center"/>
      <protection locked="0"/>
    </xf>
    <xf numFmtId="0" fontId="17" fillId="4" borderId="12" xfId="5" applyFont="1" applyFill="1" applyBorder="1" applyAlignment="1" applyProtection="1">
      <alignment horizontal="center" vertical="center"/>
      <protection locked="0"/>
    </xf>
    <xf numFmtId="0" fontId="18" fillId="4" borderId="12" xfId="5" applyFont="1" applyFill="1" applyBorder="1" applyAlignment="1" applyProtection="1">
      <alignment horizontal="center" vertical="center" wrapText="1"/>
      <protection locked="0"/>
    </xf>
    <xf numFmtId="0" fontId="19" fillId="4" borderId="12" xfId="5" applyFont="1" applyFill="1" applyBorder="1" applyAlignment="1" applyProtection="1">
      <alignment horizontal="center" vertical="center" wrapText="1"/>
      <protection locked="0"/>
    </xf>
    <xf numFmtId="0" fontId="18" fillId="7" borderId="12" xfId="10" applyNumberFormat="1" applyFont="1" applyFill="1" applyBorder="1" applyAlignment="1" applyProtection="1">
      <alignment horizontal="center" vertical="center" wrapText="1"/>
      <protection locked="0"/>
    </xf>
    <xf numFmtId="0" fontId="18" fillId="4" borderId="12" xfId="10" applyNumberFormat="1" applyFont="1" applyFill="1" applyBorder="1" applyAlignment="1" applyProtection="1">
      <alignment horizontal="center" vertical="center" wrapText="1"/>
      <protection locked="0"/>
    </xf>
    <xf numFmtId="178" fontId="18" fillId="4" borderId="13" xfId="10" applyNumberFormat="1" applyFont="1" applyFill="1" applyBorder="1" applyAlignment="1" applyProtection="1">
      <alignment horizontal="center" vertical="center" wrapText="1"/>
      <protection locked="0"/>
    </xf>
    <xf numFmtId="0" fontId="10" fillId="0" borderId="29" xfId="5" applyFont="1" applyBorder="1" applyAlignment="1" applyProtection="1">
      <alignment horizontal="center" vertical="center"/>
      <protection locked="0"/>
    </xf>
    <xf numFmtId="0" fontId="22" fillId="0" borderId="14" xfId="9" applyFont="1" applyBorder="1" applyAlignment="1" applyProtection="1">
      <alignment horizontal="center" vertical="center"/>
      <protection locked="0"/>
    </xf>
    <xf numFmtId="0" fontId="22" fillId="0" borderId="2" xfId="9" applyFont="1" applyBorder="1" applyAlignment="1" applyProtection="1">
      <alignment horizontal="center" vertical="center"/>
      <protection locked="0"/>
    </xf>
    <xf numFmtId="0" fontId="19" fillId="0" borderId="17" xfId="5" applyFont="1" applyBorder="1" applyAlignment="1" applyProtection="1">
      <alignment horizontal="center" vertical="center" wrapText="1"/>
      <protection locked="0"/>
    </xf>
    <xf numFmtId="0" fontId="22" fillId="0" borderId="9" xfId="9" applyFont="1" applyBorder="1" applyAlignment="1" applyProtection="1">
      <alignment horizontal="center" vertical="center"/>
      <protection locked="0"/>
    </xf>
    <xf numFmtId="0" fontId="19" fillId="0" borderId="9" xfId="5" applyFont="1" applyBorder="1" applyAlignment="1" applyProtection="1">
      <alignment horizontal="center" vertical="center" wrapText="1"/>
      <protection locked="0"/>
    </xf>
    <xf numFmtId="0" fontId="2" fillId="0" borderId="9" xfId="5" applyBorder="1" applyAlignment="1" applyProtection="1">
      <alignment horizontal="center" vertical="center"/>
      <protection locked="0"/>
    </xf>
    <xf numFmtId="179" fontId="19" fillId="0" borderId="9" xfId="10" applyNumberFormat="1" applyFont="1" applyFill="1" applyBorder="1" applyAlignment="1" applyProtection="1">
      <alignment horizontal="center" vertical="center" wrapText="1"/>
      <protection locked="0"/>
    </xf>
    <xf numFmtId="176" fontId="10" fillId="2" borderId="30" xfId="8" applyFont="1" applyFill="1" applyBorder="1" applyAlignment="1" applyProtection="1">
      <alignment horizontal="center" vertical="center"/>
    </xf>
    <xf numFmtId="178" fontId="10" fillId="2" borderId="27" xfId="8" applyNumberFormat="1" applyFont="1" applyFill="1" applyBorder="1" applyAlignment="1" applyProtection="1">
      <alignment horizontal="center" vertical="center"/>
    </xf>
    <xf numFmtId="176" fontId="2" fillId="2" borderId="14" xfId="10" applyFont="1" applyFill="1" applyBorder="1" applyAlignment="1" applyProtection="1">
      <alignment horizontal="center" vertical="center"/>
    </xf>
    <xf numFmtId="178" fontId="0" fillId="2" borderId="15" xfId="10" applyNumberFormat="1" applyFont="1" applyFill="1" applyBorder="1" applyProtection="1">
      <alignment vertical="center"/>
    </xf>
    <xf numFmtId="176" fontId="10" fillId="2" borderId="33" xfId="8" applyFont="1" applyFill="1" applyBorder="1" applyAlignment="1" applyProtection="1">
      <alignment horizontal="center" vertical="center"/>
    </xf>
    <xf numFmtId="178" fontId="10" fillId="2" borderId="34" xfId="8" applyNumberFormat="1" applyFont="1" applyFill="1" applyBorder="1" applyAlignment="1" applyProtection="1">
      <alignment horizontal="center" vertical="center"/>
    </xf>
    <xf numFmtId="0" fontId="22" fillId="0" borderId="17" xfId="9" applyFont="1" applyBorder="1" applyAlignment="1" applyProtection="1">
      <alignment horizontal="center" vertical="center"/>
      <protection locked="0"/>
    </xf>
    <xf numFmtId="0" fontId="2" fillId="0" borderId="17" xfId="5" applyBorder="1" applyAlignment="1" applyProtection="1">
      <alignment horizontal="center" vertical="center"/>
      <protection locked="0"/>
    </xf>
    <xf numFmtId="179" fontId="19" fillId="0" borderId="17" xfId="10" applyNumberFormat="1" applyFont="1" applyFill="1" applyBorder="1" applyAlignment="1" applyProtection="1">
      <alignment horizontal="center" vertical="center" wrapText="1"/>
      <protection locked="0"/>
    </xf>
    <xf numFmtId="0" fontId="33" fillId="0" borderId="9" xfId="9" applyFont="1" applyBorder="1" applyAlignment="1" applyProtection="1">
      <alignment horizontal="center" vertical="center"/>
      <protection locked="0"/>
    </xf>
    <xf numFmtId="0" fontId="34" fillId="0" borderId="17" xfId="5" applyFont="1" applyBorder="1" applyAlignment="1" applyProtection="1">
      <alignment horizontal="center" vertical="center" wrapText="1"/>
      <protection locked="0"/>
    </xf>
    <xf numFmtId="0" fontId="33" fillId="0" borderId="2" xfId="9" applyFont="1" applyBorder="1" applyAlignment="1" applyProtection="1">
      <alignment horizontal="center" vertical="center"/>
      <protection locked="0"/>
    </xf>
    <xf numFmtId="0" fontId="20" fillId="0" borderId="0" xfId="9" applyFont="1" applyAlignment="1" applyProtection="1">
      <alignment horizontal="center" vertical="center" wrapText="1"/>
      <protection locked="0"/>
    </xf>
    <xf numFmtId="0" fontId="20" fillId="0" borderId="0" xfId="9" applyFont="1" applyAlignment="1" applyProtection="1">
      <alignment horizontal="center" vertical="center"/>
      <protection locked="0"/>
    </xf>
    <xf numFmtId="0" fontId="22" fillId="0" borderId="0" xfId="9" applyFont="1" applyAlignment="1" applyProtection="1">
      <alignment horizontal="center" vertical="center"/>
      <protection locked="0"/>
    </xf>
    <xf numFmtId="0" fontId="33" fillId="0" borderId="0" xfId="9" applyFont="1" applyAlignment="1" applyProtection="1">
      <alignment horizontal="center" vertical="center"/>
      <protection locked="0"/>
    </xf>
    <xf numFmtId="0" fontId="19" fillId="0" borderId="0" xfId="5" applyFont="1" applyAlignment="1" applyProtection="1">
      <alignment horizontal="center" vertical="center" wrapText="1"/>
      <protection locked="0"/>
    </xf>
    <xf numFmtId="0" fontId="2" fillId="0" borderId="0" xfId="5" applyAlignment="1" applyProtection="1">
      <alignment horizontal="center" vertical="center"/>
      <protection locked="0"/>
    </xf>
    <xf numFmtId="49" fontId="2" fillId="0" borderId="0" xfId="5" applyNumberFormat="1" applyAlignment="1" applyProtection="1">
      <alignment horizontal="center" vertical="center" wrapText="1"/>
      <protection locked="0"/>
    </xf>
    <xf numFmtId="179" fontId="19" fillId="0" borderId="0" xfId="10" applyNumberFormat="1" applyFont="1" applyFill="1" applyBorder="1" applyAlignment="1" applyProtection="1">
      <alignment horizontal="center" vertical="center" wrapText="1"/>
      <protection locked="0"/>
    </xf>
    <xf numFmtId="0" fontId="33" fillId="0" borderId="17" xfId="5" applyFont="1" applyBorder="1" applyAlignment="1" applyProtection="1">
      <alignment horizontal="center" vertical="center" wrapText="1"/>
      <protection locked="0"/>
    </xf>
    <xf numFmtId="0" fontId="37" fillId="0" borderId="17" xfId="5" applyFont="1" applyBorder="1" applyAlignment="1" applyProtection="1">
      <alignment horizontal="center" vertical="center" wrapText="1"/>
      <protection locked="0"/>
    </xf>
    <xf numFmtId="0" fontId="23" fillId="0" borderId="17" xfId="5" applyFont="1" applyBorder="1" applyAlignment="1" applyProtection="1">
      <alignment horizontal="center" vertical="center"/>
      <protection locked="0"/>
    </xf>
    <xf numFmtId="179" fontId="37" fillId="0" borderId="17" xfId="10" applyNumberFormat="1" applyFont="1" applyFill="1" applyBorder="1" applyAlignment="1" applyProtection="1">
      <alignment horizontal="center" vertical="center" wrapText="1"/>
      <protection locked="0"/>
    </xf>
    <xf numFmtId="176" fontId="19" fillId="0" borderId="14" xfId="8" applyFont="1" applyFill="1" applyBorder="1" applyAlignment="1" applyProtection="1">
      <alignment horizontal="center" vertical="center" wrapText="1"/>
      <protection locked="0"/>
    </xf>
    <xf numFmtId="0" fontId="33" fillId="0" borderId="36" xfId="5" applyFont="1" applyBorder="1" applyAlignment="1" applyProtection="1">
      <alignment horizontal="center" vertical="center" wrapText="1"/>
      <protection locked="0"/>
    </xf>
    <xf numFmtId="0" fontId="37" fillId="0" borderId="14" xfId="5" applyFont="1" applyBorder="1" applyAlignment="1" applyProtection="1">
      <alignment horizontal="center" vertical="center" wrapText="1"/>
      <protection locked="0"/>
    </xf>
    <xf numFmtId="0" fontId="23" fillId="0" borderId="14" xfId="5" applyFont="1" applyBorder="1" applyAlignment="1" applyProtection="1">
      <alignment horizontal="center" vertical="center"/>
      <protection locked="0"/>
    </xf>
    <xf numFmtId="49" fontId="23" fillId="0" borderId="14" xfId="5" applyNumberFormat="1" applyFont="1" applyBorder="1" applyAlignment="1" applyProtection="1">
      <alignment horizontal="center" vertical="center" wrapText="1"/>
      <protection locked="0"/>
    </xf>
    <xf numFmtId="176" fontId="37" fillId="0" borderId="14" xfId="8" applyFont="1" applyFill="1" applyBorder="1" applyAlignment="1" applyProtection="1">
      <alignment horizontal="center" vertical="center" wrapText="1"/>
      <protection locked="0"/>
    </xf>
    <xf numFmtId="179" fontId="37" fillId="0" borderId="14" xfId="10" applyNumberFormat="1" applyFont="1" applyFill="1" applyBorder="1" applyAlignment="1" applyProtection="1">
      <alignment horizontal="center" vertical="center" wrapText="1"/>
      <protection locked="0"/>
    </xf>
    <xf numFmtId="0" fontId="33" fillId="0" borderId="14" xfId="5" applyFont="1" applyBorder="1" applyAlignment="1" applyProtection="1">
      <alignment horizontal="center" vertical="center" wrapText="1"/>
      <protection locked="0"/>
    </xf>
    <xf numFmtId="0" fontId="33" fillId="0" borderId="2" xfId="5" applyFont="1" applyBorder="1" applyAlignment="1" applyProtection="1">
      <alignment horizontal="center" vertical="center" wrapText="1"/>
      <protection locked="0"/>
    </xf>
    <xf numFmtId="179" fontId="37" fillId="0" borderId="2" xfId="10" applyNumberFormat="1" applyFont="1" applyFill="1" applyBorder="1" applyAlignment="1" applyProtection="1">
      <alignment horizontal="center" vertical="center" wrapText="1"/>
      <protection locked="0"/>
    </xf>
    <xf numFmtId="0" fontId="37" fillId="0" borderId="2" xfId="5" applyFont="1" applyBorder="1" applyAlignment="1" applyProtection="1">
      <alignment horizontal="center" vertical="center" wrapText="1"/>
      <protection locked="0"/>
    </xf>
    <xf numFmtId="0" fontId="23" fillId="0" borderId="2" xfId="5" applyFont="1" applyBorder="1" applyAlignment="1" applyProtection="1">
      <alignment horizontal="center" vertical="center"/>
      <protection locked="0"/>
    </xf>
    <xf numFmtId="49" fontId="23" fillId="0" borderId="2" xfId="5" applyNumberFormat="1" applyFont="1" applyBorder="1" applyAlignment="1" applyProtection="1">
      <alignment horizontal="center" vertical="center" wrapText="1"/>
      <protection locked="0"/>
    </xf>
    <xf numFmtId="0" fontId="27" fillId="0" borderId="40" xfId="9" applyFont="1" applyBorder="1" applyAlignment="1" applyProtection="1">
      <alignment horizontal="center" vertical="center" wrapText="1"/>
      <protection locked="0"/>
    </xf>
    <xf numFmtId="0" fontId="27" fillId="0" borderId="41" xfId="9" applyFont="1" applyBorder="1" applyAlignment="1" applyProtection="1">
      <alignment horizontal="center" vertical="center" wrapText="1"/>
      <protection locked="0"/>
    </xf>
    <xf numFmtId="0" fontId="27" fillId="0" borderId="42" xfId="9" applyFont="1" applyBorder="1" applyAlignment="1" applyProtection="1">
      <alignment horizontal="center" vertical="center" wrapText="1"/>
      <protection locked="0"/>
    </xf>
    <xf numFmtId="0" fontId="28" fillId="2" borderId="0" xfId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9" fillId="0" borderId="0" xfId="1" applyFont="1" applyAlignment="1" applyProtection="1">
      <alignment horizontal="left" vertical="center" wrapText="1"/>
      <protection locked="0"/>
    </xf>
    <xf numFmtId="0" fontId="31" fillId="0" borderId="0" xfId="5" applyFont="1" applyAlignment="1" applyProtection="1">
      <alignment horizontal="left" vertical="center" indent="2"/>
      <protection locked="0"/>
    </xf>
    <xf numFmtId="0" fontId="26" fillId="0" borderId="32" xfId="5" applyFont="1" applyBorder="1" applyAlignment="1" applyProtection="1">
      <alignment horizontal="center" vertical="center"/>
      <protection locked="0"/>
    </xf>
    <xf numFmtId="0" fontId="27" fillId="0" borderId="37" xfId="9" applyFont="1" applyBorder="1" applyAlignment="1" applyProtection="1">
      <alignment horizontal="center" vertical="center"/>
      <protection locked="0"/>
    </xf>
    <xf numFmtId="0" fontId="27" fillId="0" borderId="38" xfId="9" applyFont="1" applyBorder="1" applyAlignment="1" applyProtection="1">
      <alignment horizontal="center" vertical="center"/>
      <protection locked="0"/>
    </xf>
    <xf numFmtId="0" fontId="27" fillId="0" borderId="39" xfId="9" applyFont="1" applyBorder="1" applyAlignment="1" applyProtection="1">
      <alignment horizontal="center" vertical="center"/>
      <protection locked="0"/>
    </xf>
    <xf numFmtId="0" fontId="7" fillId="0" borderId="21" xfId="1" applyFont="1" applyBorder="1" applyAlignment="1" applyProtection="1">
      <alignment horizontal="left" vertical="center" wrapText="1"/>
      <protection locked="0"/>
    </xf>
    <xf numFmtId="0" fontId="20" fillId="0" borderId="11" xfId="9" applyFont="1" applyBorder="1" applyAlignment="1" applyProtection="1">
      <alignment horizontal="center" vertical="center" wrapText="1"/>
      <protection locked="0"/>
    </xf>
    <xf numFmtId="0" fontId="20" fillId="0" borderId="16" xfId="9" applyFont="1" applyBorder="1" applyAlignment="1" applyProtection="1">
      <alignment horizontal="center" vertical="center" wrapText="1"/>
      <protection locked="0"/>
    </xf>
    <xf numFmtId="0" fontId="20" fillId="0" borderId="20" xfId="9" applyFont="1" applyBorder="1" applyAlignment="1" applyProtection="1">
      <alignment horizontal="center" vertical="center" wrapText="1"/>
      <protection locked="0"/>
    </xf>
    <xf numFmtId="0" fontId="10" fillId="0" borderId="28" xfId="5" applyFont="1" applyBorder="1" applyAlignment="1" applyProtection="1">
      <alignment horizontal="center" vertical="center"/>
      <protection locked="0"/>
    </xf>
    <xf numFmtId="0" fontId="10" fillId="0" borderId="29" xfId="5" applyFont="1" applyBorder="1" applyAlignment="1" applyProtection="1">
      <alignment horizontal="center" vertical="center"/>
      <protection locked="0"/>
    </xf>
    <xf numFmtId="0" fontId="10" fillId="0" borderId="35" xfId="5" applyFont="1" applyBorder="1" applyAlignment="1" applyProtection="1">
      <alignment horizontal="center" vertical="center"/>
      <protection locked="0"/>
    </xf>
    <xf numFmtId="0" fontId="20" fillId="0" borderId="18" xfId="9" applyFont="1" applyBorder="1" applyAlignment="1" applyProtection="1">
      <alignment horizontal="center" vertical="center"/>
      <protection locked="0"/>
    </xf>
    <xf numFmtId="0" fontId="20" fillId="0" borderId="19" xfId="9" applyFont="1" applyBorder="1" applyAlignment="1" applyProtection="1">
      <alignment horizontal="center" vertical="center"/>
      <protection locked="0"/>
    </xf>
  </cellXfs>
  <cellStyles count="33">
    <cellStyle name="쉼표 [0]" xfId="8" builtinId="6"/>
    <cellStyle name="쉼표 [0] 2" xfId="2" xr:uid="{00000000-0005-0000-0000-000001000000}"/>
    <cellStyle name="쉼표 [0] 2 2" xfId="18" xr:uid="{00000000-0005-0000-0000-000002000000}"/>
    <cellStyle name="쉼표 [0] 2 2 2" xfId="28" xr:uid="{00000000-0005-0000-0000-000003000000}"/>
    <cellStyle name="쉼표 [0] 2 2 4" xfId="23" xr:uid="{00000000-0005-0000-0000-000004000000}"/>
    <cellStyle name="쉼표 [0] 2 2 4 2" xfId="31" xr:uid="{00000000-0005-0000-0000-000005000000}"/>
    <cellStyle name="쉼표 [0] 2 3" xfId="25" xr:uid="{00000000-0005-0000-0000-000006000000}"/>
    <cellStyle name="쉼표 [0] 3" xfId="10" xr:uid="{00000000-0005-0000-0000-000007000000}"/>
    <cellStyle name="쉼표 [0] 3 2" xfId="27" xr:uid="{00000000-0005-0000-0000-000008000000}"/>
    <cellStyle name="쉼표 [0] 3 3" xfId="24" xr:uid="{00000000-0005-0000-0000-000009000000}"/>
    <cellStyle name="쉼표 [0] 3 3 2" xfId="32" xr:uid="{00000000-0005-0000-0000-00000A000000}"/>
    <cellStyle name="쉼표 [0] 4" xfId="21" xr:uid="{00000000-0005-0000-0000-00000B000000}"/>
    <cellStyle name="쉼표 [0] 4 2" xfId="29" xr:uid="{00000000-0005-0000-0000-00000C000000}"/>
    <cellStyle name="쉼표 [0] 5" xfId="22" xr:uid="{00000000-0005-0000-0000-00000D000000}"/>
    <cellStyle name="쉼표 [0] 5 2" xfId="30" xr:uid="{00000000-0005-0000-0000-00000E000000}"/>
    <cellStyle name="쉼표 [0] 6" xfId="26" xr:uid="{00000000-0005-0000-0000-00000F000000}"/>
    <cellStyle name="표준" xfId="0" builtinId="0"/>
    <cellStyle name="표준 10" xfId="3" xr:uid="{00000000-0005-0000-0000-000011000000}"/>
    <cellStyle name="표준 11 10" xfId="13" xr:uid="{00000000-0005-0000-0000-000012000000}"/>
    <cellStyle name="표준 19 9" xfId="4" xr:uid="{00000000-0005-0000-0000-000013000000}"/>
    <cellStyle name="표준 2" xfId="5" xr:uid="{00000000-0005-0000-0000-000014000000}"/>
    <cellStyle name="표준 2 2" xfId="19" xr:uid="{00000000-0005-0000-0000-000015000000}"/>
    <cellStyle name="표준 2 3" xfId="20" xr:uid="{00000000-0005-0000-0000-000016000000}"/>
    <cellStyle name="표준 3" xfId="1" xr:uid="{00000000-0005-0000-0000-000017000000}"/>
    <cellStyle name="표준 3 2" xfId="6" xr:uid="{00000000-0005-0000-0000-000018000000}"/>
    <cellStyle name="표준 3 2 2" xfId="14" xr:uid="{00000000-0005-0000-0000-000019000000}"/>
    <cellStyle name="표준 3 3" xfId="11" xr:uid="{00000000-0005-0000-0000-00001A000000}"/>
    <cellStyle name="표준 3 3 2" xfId="15" xr:uid="{00000000-0005-0000-0000-00001B000000}"/>
    <cellStyle name="표준 3 4" xfId="16" xr:uid="{00000000-0005-0000-0000-00001C000000}"/>
    <cellStyle name="표준 4" xfId="9" xr:uid="{00000000-0005-0000-0000-00001D000000}"/>
    <cellStyle name="표준 4 2" xfId="12" xr:uid="{00000000-0005-0000-0000-00001E000000}"/>
    <cellStyle name="표준 57" xfId="7" xr:uid="{00000000-0005-0000-0000-00001F000000}"/>
    <cellStyle name="표준 8" xfId="17" xr:uid="{00000000-0005-0000-0000-000020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584201</xdr:colOff>
      <xdr:row>1</xdr:row>
      <xdr:rowOff>0</xdr:rowOff>
    </xdr:from>
    <xdr:to>
      <xdr:col>1</xdr:col>
      <xdr:colOff>3441701</xdr:colOff>
      <xdr:row>1</xdr:row>
      <xdr:rowOff>4830999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3B1B483-73D5-7F5E-4803-B0A67AE0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1" y="215900"/>
          <a:ext cx="2857500" cy="4830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2762250</xdr:colOff>
      <xdr:row>1</xdr:row>
      <xdr:rowOff>3605893</xdr:rowOff>
    </xdr:from>
    <xdr:to>
      <xdr:col>1</xdr:col>
      <xdr:colOff>3228975</xdr:colOff>
      <xdr:row>1</xdr:row>
      <xdr:rowOff>3939268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486CC4CD-8D0A-4529-AA96-561E0597FBA6}"/>
            </a:ext>
          </a:extLst>
        </xdr:cNvPr>
        <xdr:cNvSpPr/>
      </xdr:nvSpPr>
      <xdr:spPr>
        <a:xfrm>
          <a:off x="3442607" y="3810000"/>
          <a:ext cx="466725" cy="3333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9632;&#9632;&#9632;_&#44608;&#50672;&#51221;/002_&#44277;&#44277;&#48512;&#47928;(&#50728;&#49892;&#44032;&#49828;%20&#50640;&#45320;&#51648;%20&#47785;&#54364;&#44288;&#47532;&#51228;)/&#44592;&#49696;&#51652;&#45800;&#48512;&#47928;/004_&#54872;&#44221;&#44277;&#45800;%20&#44048;&#52629;&#45804;&#49457;/01_&#51060;&#54665;&#51648;&#50896;/&#52404;&#53356;&#47532;&#49828;&#53944;/&#52404;&#53356;&#47532;&#49828;&#53944;_13&#44208;&#44284;(&#54620;&#44397;&#54872;&#44221;&#44277;&#4580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차"/>
      <sheetName val="배출량계산및단위환산"/>
      <sheetName val="배출계수등"/>
    </sheetNames>
    <sheetDataSet>
      <sheetData sheetId="0" refreshError="1"/>
      <sheetData sheetId="1" refreshError="1"/>
      <sheetData sheetId="2">
        <row r="3">
          <cell r="B3" t="str">
            <v>원유</v>
          </cell>
          <cell r="C3" t="str">
            <v>㎏</v>
          </cell>
          <cell r="D3">
            <v>73300</v>
          </cell>
          <cell r="E3">
            <v>10</v>
          </cell>
          <cell r="F3">
            <v>0.6</v>
          </cell>
          <cell r="G3">
            <v>42.3</v>
          </cell>
          <cell r="H3">
            <v>45</v>
          </cell>
        </row>
        <row r="4">
          <cell r="B4" t="str">
            <v>휘발유</v>
          </cell>
          <cell r="C4" t="str">
            <v>ℓ</v>
          </cell>
          <cell r="D4">
            <v>69300</v>
          </cell>
          <cell r="E4">
            <v>10</v>
          </cell>
          <cell r="F4">
            <v>0.6</v>
          </cell>
          <cell r="G4">
            <v>31</v>
          </cell>
          <cell r="H4">
            <v>33.5</v>
          </cell>
        </row>
        <row r="5">
          <cell r="B5" t="str">
            <v>실내등유</v>
          </cell>
          <cell r="C5" t="str">
            <v>ℓ</v>
          </cell>
          <cell r="D5">
            <v>71900</v>
          </cell>
          <cell r="E5">
            <v>10</v>
          </cell>
          <cell r="F5">
            <v>0.6</v>
          </cell>
          <cell r="G5">
            <v>34.299999999999997</v>
          </cell>
          <cell r="H5">
            <v>36.799999999999997</v>
          </cell>
        </row>
        <row r="6">
          <cell r="B6" t="str">
            <v>보일러등유</v>
          </cell>
          <cell r="C6" t="str">
            <v>ℓ</v>
          </cell>
          <cell r="D6">
            <v>71900</v>
          </cell>
          <cell r="E6">
            <v>10</v>
          </cell>
          <cell r="F6">
            <v>0.6</v>
          </cell>
          <cell r="G6">
            <v>35</v>
          </cell>
          <cell r="H6">
            <v>37.5</v>
          </cell>
        </row>
        <row r="7">
          <cell r="B7" t="str">
            <v>경유</v>
          </cell>
          <cell r="C7" t="str">
            <v>ℓ</v>
          </cell>
          <cell r="D7">
            <v>74100</v>
          </cell>
          <cell r="E7">
            <v>10</v>
          </cell>
          <cell r="F7">
            <v>0.6</v>
          </cell>
          <cell r="G7">
            <v>35.4</v>
          </cell>
          <cell r="H7">
            <v>37.9</v>
          </cell>
        </row>
        <row r="8">
          <cell r="B8" t="str">
            <v>B-A유</v>
          </cell>
          <cell r="C8" t="str">
            <v>ℓ</v>
          </cell>
          <cell r="D8">
            <v>74100</v>
          </cell>
          <cell r="E8">
            <v>10</v>
          </cell>
          <cell r="F8">
            <v>0.6</v>
          </cell>
          <cell r="G8">
            <v>36.6</v>
          </cell>
          <cell r="H8">
            <v>38.9</v>
          </cell>
        </row>
        <row r="9">
          <cell r="B9" t="str">
            <v>B-B유</v>
          </cell>
          <cell r="C9" t="str">
            <v>ℓ</v>
          </cell>
          <cell r="D9">
            <v>77400</v>
          </cell>
          <cell r="E9">
            <v>10</v>
          </cell>
          <cell r="F9">
            <v>0.6</v>
          </cell>
          <cell r="G9">
            <v>38.1</v>
          </cell>
          <cell r="H9">
            <v>40.4</v>
          </cell>
        </row>
        <row r="10">
          <cell r="B10" t="str">
            <v>B-C유</v>
          </cell>
          <cell r="C10" t="str">
            <v>ℓ</v>
          </cell>
          <cell r="D10">
            <v>77400</v>
          </cell>
          <cell r="E10">
            <v>10</v>
          </cell>
          <cell r="F10">
            <v>0.6</v>
          </cell>
          <cell r="G10">
            <v>39.1</v>
          </cell>
          <cell r="H10">
            <v>41.4</v>
          </cell>
        </row>
        <row r="11">
          <cell r="B11" t="str">
            <v>프로판</v>
          </cell>
          <cell r="C11" t="str">
            <v>㎏</v>
          </cell>
          <cell r="D11">
            <v>63100</v>
          </cell>
          <cell r="E11">
            <v>5</v>
          </cell>
          <cell r="F11">
            <v>0.1</v>
          </cell>
          <cell r="G11">
            <v>46.3</v>
          </cell>
          <cell r="H11">
            <v>50.4</v>
          </cell>
        </row>
        <row r="12">
          <cell r="B12" t="str">
            <v>부탄</v>
          </cell>
          <cell r="C12" t="str">
            <v>㎏</v>
          </cell>
          <cell r="D12">
            <v>63100</v>
          </cell>
          <cell r="E12">
            <v>5</v>
          </cell>
          <cell r="F12">
            <v>0.1</v>
          </cell>
          <cell r="G12">
            <v>45.7</v>
          </cell>
          <cell r="H12">
            <v>49.6</v>
          </cell>
        </row>
        <row r="13">
          <cell r="B13" t="str">
            <v>나프타</v>
          </cell>
          <cell r="C13" t="str">
            <v>ℓ</v>
          </cell>
          <cell r="G13">
            <v>31.2</v>
          </cell>
          <cell r="H13">
            <v>33.700000000000003</v>
          </cell>
        </row>
        <row r="14">
          <cell r="B14" t="str">
            <v>용제</v>
          </cell>
          <cell r="C14" t="str">
            <v>ℓ</v>
          </cell>
          <cell r="D14">
            <v>73300</v>
          </cell>
          <cell r="E14">
            <v>10</v>
          </cell>
          <cell r="F14">
            <v>0.6</v>
          </cell>
          <cell r="G14">
            <v>30.8</v>
          </cell>
          <cell r="H14">
            <v>33.299999999999997</v>
          </cell>
        </row>
        <row r="15">
          <cell r="B15" t="str">
            <v>항공유</v>
          </cell>
          <cell r="C15" t="str">
            <v>ℓ</v>
          </cell>
          <cell r="D15">
            <v>70000</v>
          </cell>
          <cell r="E15">
            <v>10</v>
          </cell>
          <cell r="F15">
            <v>0.6</v>
          </cell>
          <cell r="G15">
            <v>34.299999999999997</v>
          </cell>
          <cell r="H15">
            <v>36.6</v>
          </cell>
        </row>
        <row r="16">
          <cell r="B16" t="str">
            <v>아스팔트</v>
          </cell>
          <cell r="C16" t="str">
            <v>㎏</v>
          </cell>
          <cell r="D16">
            <v>80700</v>
          </cell>
          <cell r="E16">
            <v>10</v>
          </cell>
          <cell r="F16">
            <v>0.6</v>
          </cell>
          <cell r="G16">
            <v>39.1</v>
          </cell>
          <cell r="H16">
            <v>41.4</v>
          </cell>
        </row>
        <row r="17">
          <cell r="B17" t="str">
            <v>윤활유</v>
          </cell>
          <cell r="C17" t="str">
            <v>ℓ</v>
          </cell>
          <cell r="D17">
            <v>73300</v>
          </cell>
          <cell r="E17">
            <v>10</v>
          </cell>
          <cell r="F17">
            <v>0.6</v>
          </cell>
          <cell r="G17">
            <v>36.200000000000003</v>
          </cell>
          <cell r="H17">
            <v>38.700000000000003</v>
          </cell>
        </row>
        <row r="18">
          <cell r="B18" t="str">
            <v>석유코크</v>
          </cell>
          <cell r="C18" t="str">
            <v>㎏</v>
          </cell>
          <cell r="D18">
            <v>97500</v>
          </cell>
          <cell r="E18">
            <v>10</v>
          </cell>
          <cell r="F18">
            <v>0.6</v>
          </cell>
          <cell r="G18">
            <v>32.9</v>
          </cell>
          <cell r="H18">
            <v>33.9</v>
          </cell>
        </row>
        <row r="19">
          <cell r="B19" t="str">
            <v>부생연료1호</v>
          </cell>
          <cell r="C19" t="str">
            <v>ℓ</v>
          </cell>
          <cell r="G19">
            <v>35</v>
          </cell>
          <cell r="H19">
            <v>37</v>
          </cell>
        </row>
        <row r="20">
          <cell r="B20" t="str">
            <v>부생연료2호</v>
          </cell>
          <cell r="C20" t="str">
            <v>ℓ</v>
          </cell>
          <cell r="G20">
            <v>38.5</v>
          </cell>
          <cell r="H20">
            <v>40.6</v>
          </cell>
        </row>
        <row r="21">
          <cell r="B21" t="str">
            <v>천연가스(LNG)</v>
          </cell>
          <cell r="C21" t="str">
            <v>㎏</v>
          </cell>
          <cell r="D21">
            <v>56100</v>
          </cell>
          <cell r="E21">
            <v>5</v>
          </cell>
          <cell r="F21">
            <v>0.1</v>
          </cell>
          <cell r="G21">
            <v>49.2</v>
          </cell>
          <cell r="H21">
            <v>54.5</v>
          </cell>
        </row>
        <row r="22">
          <cell r="B22" t="str">
            <v>도시가스(LNG)</v>
          </cell>
          <cell r="C22" t="str">
            <v>㎥</v>
          </cell>
          <cell r="D22">
            <v>56100</v>
          </cell>
          <cell r="E22">
            <v>5</v>
          </cell>
          <cell r="F22">
            <v>0.1</v>
          </cell>
          <cell r="G22">
            <v>40</v>
          </cell>
          <cell r="H22">
            <v>44.2</v>
          </cell>
        </row>
        <row r="23">
          <cell r="B23" t="str">
            <v>도시가스(LPG)</v>
          </cell>
          <cell r="C23" t="str">
            <v>㎥</v>
          </cell>
          <cell r="D23">
            <v>63100</v>
          </cell>
          <cell r="E23">
            <v>5</v>
          </cell>
          <cell r="F23">
            <v>0.1</v>
          </cell>
          <cell r="G23">
            <v>57.8</v>
          </cell>
          <cell r="H23">
            <v>62.8</v>
          </cell>
        </row>
        <row r="24">
          <cell r="B24" t="str">
            <v>국내무연탄</v>
          </cell>
          <cell r="C24" t="str">
            <v>㎏</v>
          </cell>
          <cell r="D24">
            <v>98300</v>
          </cell>
          <cell r="E24">
            <v>10</v>
          </cell>
          <cell r="F24">
            <v>1.5</v>
          </cell>
          <cell r="G24">
            <v>19.3</v>
          </cell>
          <cell r="H24">
            <v>19.5</v>
          </cell>
        </row>
        <row r="25">
          <cell r="B25" t="str">
            <v>수입무연탄</v>
          </cell>
          <cell r="C25" t="str">
            <v>㎏</v>
          </cell>
          <cell r="D25">
            <v>98300</v>
          </cell>
          <cell r="E25">
            <v>10</v>
          </cell>
          <cell r="F25">
            <v>1.5</v>
          </cell>
          <cell r="G25">
            <v>26.8</v>
          </cell>
          <cell r="H25">
            <v>27.4</v>
          </cell>
        </row>
        <row r="26">
          <cell r="B26" t="str">
            <v>유연탄(연료용)</v>
          </cell>
          <cell r="C26" t="str">
            <v>㎏</v>
          </cell>
          <cell r="D26">
            <v>94600</v>
          </cell>
          <cell r="E26">
            <v>10</v>
          </cell>
          <cell r="F26">
            <v>1.5</v>
          </cell>
          <cell r="G26">
            <v>24.9</v>
          </cell>
          <cell r="H26">
            <v>26</v>
          </cell>
        </row>
        <row r="27">
          <cell r="B27" t="str">
            <v>유연탄(원료용)</v>
          </cell>
          <cell r="C27" t="str">
            <v>㎏</v>
          </cell>
          <cell r="D27">
            <v>94600</v>
          </cell>
          <cell r="E27">
            <v>10</v>
          </cell>
          <cell r="F27">
            <v>1.5</v>
          </cell>
          <cell r="G27">
            <v>28.3</v>
          </cell>
          <cell r="H27">
            <v>29.3</v>
          </cell>
        </row>
        <row r="28">
          <cell r="B28" t="str">
            <v>아역청탄</v>
          </cell>
          <cell r="C28" t="str">
            <v>㎏</v>
          </cell>
          <cell r="D28">
            <v>96100</v>
          </cell>
          <cell r="E28">
            <v>10</v>
          </cell>
          <cell r="F28">
            <v>1.5</v>
          </cell>
          <cell r="G28">
            <v>20.9</v>
          </cell>
          <cell r="H28">
            <v>22.4</v>
          </cell>
        </row>
        <row r="29">
          <cell r="B29" t="str">
            <v>코크스</v>
          </cell>
          <cell r="C29" t="str">
            <v>㎏</v>
          </cell>
          <cell r="D29">
            <v>107000</v>
          </cell>
          <cell r="E29">
            <v>10</v>
          </cell>
          <cell r="F29">
            <v>1.5</v>
          </cell>
          <cell r="G29">
            <v>29.3</v>
          </cell>
          <cell r="H29">
            <v>29.5</v>
          </cell>
        </row>
        <row r="30">
          <cell r="B30" t="str">
            <v>휘발유(차량)</v>
          </cell>
          <cell r="C30" t="str">
            <v>ℓ</v>
          </cell>
          <cell r="D30">
            <v>69300</v>
          </cell>
          <cell r="E30">
            <v>25</v>
          </cell>
          <cell r="F30">
            <v>8</v>
          </cell>
          <cell r="G30">
            <v>31</v>
          </cell>
          <cell r="H30">
            <v>33.5</v>
          </cell>
        </row>
        <row r="31">
          <cell r="B31" t="str">
            <v>경유(차량)</v>
          </cell>
          <cell r="C31" t="str">
            <v>ℓ</v>
          </cell>
          <cell r="D31">
            <v>74100</v>
          </cell>
          <cell r="E31">
            <v>3.9</v>
          </cell>
          <cell r="F31">
            <v>3.9</v>
          </cell>
          <cell r="G31">
            <v>35.4</v>
          </cell>
          <cell r="H31">
            <v>37.9</v>
          </cell>
        </row>
        <row r="32">
          <cell r="B32" t="str">
            <v>LNG(차량)</v>
          </cell>
          <cell r="C32" t="str">
            <v>㎥</v>
          </cell>
          <cell r="D32">
            <v>56100</v>
          </cell>
          <cell r="E32">
            <v>92</v>
          </cell>
          <cell r="F32">
            <v>3</v>
          </cell>
          <cell r="G32">
            <v>40</v>
          </cell>
          <cell r="H32">
            <v>44.2</v>
          </cell>
        </row>
        <row r="33">
          <cell r="B33" t="str">
            <v>CNG(차량)</v>
          </cell>
          <cell r="C33" t="str">
            <v>㎥</v>
          </cell>
          <cell r="D33">
            <v>56100</v>
          </cell>
          <cell r="E33">
            <v>92</v>
          </cell>
          <cell r="F33">
            <v>3</v>
          </cell>
          <cell r="G33">
            <v>40</v>
          </cell>
          <cell r="H33">
            <v>44.2</v>
          </cell>
        </row>
        <row r="34">
          <cell r="B34" t="str">
            <v>LPG(차량) - ㎏</v>
          </cell>
          <cell r="C34" t="str">
            <v>㎏</v>
          </cell>
          <cell r="D34">
            <v>63100</v>
          </cell>
          <cell r="E34">
            <v>62</v>
          </cell>
          <cell r="F34">
            <v>0.2</v>
          </cell>
          <cell r="G34">
            <v>45.7</v>
          </cell>
          <cell r="H34">
            <v>49.6</v>
          </cell>
        </row>
        <row r="35">
          <cell r="B35" t="str">
            <v>LPG(차량) - ℓ</v>
          </cell>
          <cell r="C35" t="str">
            <v>ℓ</v>
          </cell>
          <cell r="D35">
            <v>63100</v>
          </cell>
          <cell r="E35">
            <v>62</v>
          </cell>
          <cell r="F35">
            <v>0.2</v>
          </cell>
          <cell r="G35">
            <v>26.4146</v>
          </cell>
          <cell r="H35">
            <v>28.668799999999997</v>
          </cell>
        </row>
        <row r="36">
          <cell r="B36" t="str">
            <v>전기</v>
          </cell>
          <cell r="C36" t="str">
            <v>MWH</v>
          </cell>
          <cell r="D36">
            <v>0.46529999999999999</v>
          </cell>
          <cell r="E36">
            <v>5.4E-6</v>
          </cell>
          <cell r="F36">
            <v>2.7E-6</v>
          </cell>
          <cell r="G36" t="str">
            <v>-</v>
          </cell>
          <cell r="H36">
            <v>9</v>
          </cell>
        </row>
        <row r="37">
          <cell r="B37" t="str">
            <v>전기(KWH)</v>
          </cell>
          <cell r="C37" t="str">
            <v>KWH</v>
          </cell>
          <cell r="D37">
            <v>4.6529999999999998E-4</v>
          </cell>
          <cell r="E37">
            <v>5.4000000000000004E-9</v>
          </cell>
          <cell r="F37">
            <v>2.7000000000000002E-9</v>
          </cell>
          <cell r="G37" t="str">
            <v>-</v>
          </cell>
          <cell r="H37">
            <v>9</v>
          </cell>
        </row>
        <row r="38">
          <cell r="B38" t="str">
            <v>스팀</v>
          </cell>
          <cell r="C38" t="str">
            <v>GJ</v>
          </cell>
          <cell r="G38" t="str">
            <v>-</v>
          </cell>
        </row>
        <row r="39">
          <cell r="B39" t="str">
            <v>사용안함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Z8"/>
  <sheetViews>
    <sheetView tabSelected="1" zoomScale="85" zoomScaleNormal="85" zoomScaleSheetLayoutView="40" workbookViewId="0">
      <selection activeCell="G29" sqref="G29"/>
    </sheetView>
  </sheetViews>
  <sheetFormatPr baseColWidth="10" defaultColWidth="9" defaultRowHeight="17" outlineLevelCol="1"/>
  <cols>
    <col min="1" max="1" width="1.33203125" style="6" customWidth="1"/>
    <col min="2" max="2" width="13.6640625" style="6" customWidth="1"/>
    <col min="3" max="3" width="14.1640625" style="6" customWidth="1"/>
    <col min="4" max="4" width="19" style="6" customWidth="1"/>
    <col min="5" max="5" width="15.5" style="6" customWidth="1"/>
    <col min="6" max="6" width="10.1640625" style="6" customWidth="1"/>
    <col min="7" max="7" width="16.1640625" style="6" customWidth="1"/>
    <col min="8" max="8" width="15.1640625" style="6" customWidth="1"/>
    <col min="9" max="11" width="11.1640625" style="54" customWidth="1"/>
    <col min="12" max="12" width="18.6640625" style="54" customWidth="1"/>
    <col min="13" max="13" width="29.6640625" style="6" customWidth="1"/>
    <col min="14" max="14" width="19.83203125" style="6" customWidth="1"/>
    <col min="15" max="15" width="18.1640625" style="55" customWidth="1"/>
    <col min="16" max="16" width="11.6640625" style="6" customWidth="1" outlineLevel="1"/>
    <col min="17" max="17" width="15" style="8" bestFit="1" customWidth="1"/>
    <col min="18" max="18" width="11.83203125" style="8" bestFit="1" customWidth="1"/>
    <col min="19" max="19" width="15.1640625" style="8" bestFit="1" customWidth="1"/>
    <col min="20" max="20" width="11.83203125" style="8" bestFit="1" customWidth="1"/>
    <col min="21" max="21" width="14.1640625" style="8" bestFit="1" customWidth="1"/>
    <col min="22" max="22" width="9" style="8"/>
    <col min="23" max="23" width="12.6640625" style="8" customWidth="1"/>
    <col min="24" max="24" width="9" style="8"/>
    <col min="25" max="26" width="10" style="6" customWidth="1" outlineLevel="1"/>
    <col min="27" max="27" width="12.1640625" style="6" customWidth="1"/>
    <col min="28" max="28" width="11.1640625" style="6" bestFit="1" customWidth="1"/>
    <col min="29" max="16384" width="9" style="6"/>
  </cols>
  <sheetData>
    <row r="1" spans="1:24" ht="45" customHeight="1">
      <c r="B1" s="117" t="s">
        <v>36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7"/>
    </row>
    <row r="2" spans="1:24" s="9" customFormat="1" ht="50.25" customHeight="1" thickBot="1">
      <c r="A2" s="115" t="s">
        <v>32</v>
      </c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N2" s="114" t="s">
        <v>22</v>
      </c>
      <c r="O2" s="114"/>
    </row>
    <row r="3" spans="1:24" ht="48" customHeight="1" thickBot="1">
      <c r="B3" s="10" t="s">
        <v>10</v>
      </c>
      <c r="C3" s="11" t="s">
        <v>26</v>
      </c>
      <c r="D3" s="11" t="s">
        <v>11</v>
      </c>
      <c r="E3" s="12" t="s">
        <v>13</v>
      </c>
      <c r="F3" s="13" t="s">
        <v>14</v>
      </c>
      <c r="G3" s="12" t="s">
        <v>15</v>
      </c>
      <c r="H3" s="12" t="s">
        <v>24</v>
      </c>
      <c r="I3" s="14" t="s">
        <v>6</v>
      </c>
      <c r="J3" s="14" t="s">
        <v>7</v>
      </c>
      <c r="K3" s="14" t="s">
        <v>8</v>
      </c>
      <c r="L3" s="15" t="s">
        <v>23</v>
      </c>
      <c r="M3" s="12" t="s">
        <v>17</v>
      </c>
      <c r="N3" s="12" t="s">
        <v>25</v>
      </c>
      <c r="O3" s="16" t="s">
        <v>27</v>
      </c>
      <c r="Q3" s="17" t="s">
        <v>0</v>
      </c>
    </row>
    <row r="4" spans="1:24" ht="25" customHeight="1" thickBot="1">
      <c r="B4" s="111"/>
      <c r="C4" s="118" t="s">
        <v>28</v>
      </c>
      <c r="D4" s="118"/>
      <c r="E4" s="118"/>
      <c r="F4" s="118"/>
      <c r="G4" s="118"/>
      <c r="H4" s="118"/>
      <c r="I4" s="118"/>
      <c r="J4" s="18"/>
      <c r="K4" s="18"/>
      <c r="L4" s="18"/>
      <c r="M4" s="19"/>
      <c r="N4" s="78">
        <f>SUM(N5:N8)</f>
        <v>2452.8000000000002</v>
      </c>
      <c r="O4" s="79">
        <f>SUM(O5:O8)</f>
        <v>1.1268408480000001</v>
      </c>
      <c r="Q4" s="20">
        <v>40500</v>
      </c>
      <c r="R4" s="21" t="s">
        <v>1</v>
      </c>
      <c r="S4" s="22">
        <f>Q4/860</f>
        <v>47.093023255813954</v>
      </c>
      <c r="T4" s="21" t="s">
        <v>3</v>
      </c>
      <c r="U4" s="23">
        <f>S4/3.5</f>
        <v>13.455149501661129</v>
      </c>
      <c r="V4" s="21" t="s">
        <v>2</v>
      </c>
      <c r="W4" s="24">
        <f>U4*1.1</f>
        <v>14.800664451827243</v>
      </c>
      <c r="X4" s="25" t="s">
        <v>4</v>
      </c>
    </row>
    <row r="5" spans="1:24" ht="25" customHeight="1" thickTop="1">
      <c r="B5" s="112"/>
      <c r="C5" s="119" t="s">
        <v>40</v>
      </c>
      <c r="D5" s="26" t="s">
        <v>39</v>
      </c>
      <c r="E5" s="26" t="s">
        <v>43</v>
      </c>
      <c r="F5" s="26">
        <v>1</v>
      </c>
      <c r="G5" s="26" t="s">
        <v>42</v>
      </c>
      <c r="H5" s="26" t="s">
        <v>41</v>
      </c>
      <c r="I5" s="26">
        <v>1.6</v>
      </c>
      <c r="J5" s="27">
        <v>0</v>
      </c>
      <c r="K5" s="27">
        <v>0</v>
      </c>
      <c r="L5" s="27" t="s">
        <v>9</v>
      </c>
      <c r="M5" s="28" t="s">
        <v>44</v>
      </c>
      <c r="N5" s="56">
        <f>F5*(I5*3/12+J5*4/12+K5*5/12)*24*365*0.7</f>
        <v>2452.8000000000002</v>
      </c>
      <c r="O5" s="57">
        <f>N5*0.45941/1000</f>
        <v>1.1268408480000001</v>
      </c>
      <c r="Q5" s="29">
        <v>1</v>
      </c>
      <c r="R5" s="30" t="s">
        <v>2</v>
      </c>
      <c r="S5" s="31">
        <f>Q5*3320</f>
        <v>3320</v>
      </c>
      <c r="T5" s="30" t="s">
        <v>1</v>
      </c>
      <c r="U5" s="32">
        <f>S5/860*0.91</f>
        <v>3.5130232558139536</v>
      </c>
      <c r="V5" s="30" t="s">
        <v>3</v>
      </c>
      <c r="W5" s="33">
        <f>Q5/0.91</f>
        <v>1.0989010989010988</v>
      </c>
      <c r="X5" s="34" t="s">
        <v>4</v>
      </c>
    </row>
    <row r="6" spans="1:24" ht="25" customHeight="1" thickBot="1">
      <c r="B6" s="112"/>
      <c r="C6" s="120"/>
      <c r="D6" s="35"/>
      <c r="E6" s="36"/>
      <c r="F6" s="36"/>
      <c r="G6" s="36"/>
      <c r="H6" s="37"/>
      <c r="I6" s="38"/>
      <c r="J6" s="39"/>
      <c r="K6" s="39"/>
      <c r="L6" s="39"/>
      <c r="M6" s="28"/>
      <c r="N6" s="56">
        <f t="shared" ref="N6:N8" si="0">F6*(I6*3/12+J6*4/12+K6*5/12)*24*365*0.7</f>
        <v>0</v>
      </c>
      <c r="O6" s="57">
        <f t="shared" ref="O6:O8" si="1">N6*0.45941/1000</f>
        <v>0</v>
      </c>
      <c r="Q6" s="40">
        <v>1</v>
      </c>
      <c r="R6" s="41" t="s">
        <v>5</v>
      </c>
      <c r="S6" s="42">
        <f>Q6*860</f>
        <v>860</v>
      </c>
      <c r="T6" s="41" t="s">
        <v>1</v>
      </c>
      <c r="U6" s="43">
        <f>Q6/3.51</f>
        <v>0.28490028490028491</v>
      </c>
      <c r="V6" s="41" t="s">
        <v>2</v>
      </c>
      <c r="W6" s="44">
        <f>U6*1.1</f>
        <v>0.31339031339031342</v>
      </c>
      <c r="X6" s="45" t="s">
        <v>4</v>
      </c>
    </row>
    <row r="7" spans="1:24" ht="25" customHeight="1">
      <c r="B7" s="112"/>
      <c r="C7" s="120"/>
      <c r="D7" s="35"/>
      <c r="E7" s="36"/>
      <c r="F7" s="36"/>
      <c r="G7" s="36"/>
      <c r="H7" s="37"/>
      <c r="I7" s="38"/>
      <c r="J7" s="39"/>
      <c r="K7" s="39"/>
      <c r="L7" s="39"/>
      <c r="M7" s="28"/>
      <c r="N7" s="56">
        <f t="shared" si="0"/>
        <v>0</v>
      </c>
      <c r="O7" s="57">
        <f t="shared" si="1"/>
        <v>0</v>
      </c>
      <c r="Q7" s="46"/>
      <c r="R7" s="46"/>
      <c r="S7" s="46"/>
      <c r="T7" s="46"/>
      <c r="U7" s="46"/>
      <c r="V7" s="46"/>
      <c r="W7" s="46"/>
      <c r="X7" s="46"/>
    </row>
    <row r="8" spans="1:24" ht="25" customHeight="1" thickBot="1">
      <c r="B8" s="113"/>
      <c r="C8" s="121"/>
      <c r="D8" s="47"/>
      <c r="E8" s="48"/>
      <c r="F8" s="49"/>
      <c r="G8" s="49"/>
      <c r="H8" s="50"/>
      <c r="I8" s="51"/>
      <c r="J8" s="52"/>
      <c r="K8" s="52"/>
      <c r="L8" s="52"/>
      <c r="M8" s="53"/>
      <c r="N8" s="58">
        <f t="shared" si="0"/>
        <v>0</v>
      </c>
      <c r="O8" s="57">
        <f t="shared" si="1"/>
        <v>0</v>
      </c>
    </row>
  </sheetData>
  <mergeCells count="5">
    <mergeCell ref="N2:O2"/>
    <mergeCell ref="A2:L2"/>
    <mergeCell ref="B1:N1"/>
    <mergeCell ref="C4:I4"/>
    <mergeCell ref="C5:C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landscape" cellComments="asDisplayed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6"/>
  <sheetViews>
    <sheetView zoomScaleNormal="100" workbookViewId="0">
      <selection activeCell="B16" sqref="B16"/>
    </sheetView>
  </sheetViews>
  <sheetFormatPr baseColWidth="10" defaultColWidth="8.83203125" defaultRowHeight="17"/>
  <cols>
    <col min="1" max="1" width="9" style="2"/>
    <col min="2" max="2" width="68.83203125" customWidth="1"/>
    <col min="3" max="3" width="2.6640625" customWidth="1"/>
    <col min="4" max="4" width="62.5" customWidth="1"/>
  </cols>
  <sheetData>
    <row r="1" spans="1:4" s="5" customFormat="1">
      <c r="A1" s="4" t="s">
        <v>21</v>
      </c>
      <c r="B1" s="4" t="s">
        <v>20</v>
      </c>
      <c r="C1" s="4"/>
      <c r="D1" s="4" t="s">
        <v>35</v>
      </c>
    </row>
    <row r="2" spans="1:4" ht="381.75" customHeight="1">
      <c r="A2" s="3" t="s">
        <v>19</v>
      </c>
      <c r="B2" s="1"/>
      <c r="C2" s="1"/>
      <c r="D2" s="1"/>
    </row>
    <row r="16" spans="1:4">
      <c r="B16" t="s">
        <v>45</v>
      </c>
    </row>
  </sheetData>
  <phoneticPr fontId="1" type="noConversion"/>
  <pageMargins left="0.7" right="0.7" top="0.75" bottom="0.75" header="0.3" footer="0.3"/>
  <pageSetup paperSize="9" scale="86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pageSetUpPr fitToPage="1"/>
  </sheetPr>
  <dimension ref="B1:R36"/>
  <sheetViews>
    <sheetView zoomScale="85" zoomScaleNormal="85" zoomScaleSheetLayoutView="40" workbookViewId="0">
      <selection activeCell="D6" sqref="D6:L6"/>
    </sheetView>
  </sheetViews>
  <sheetFormatPr baseColWidth="10" defaultColWidth="9" defaultRowHeight="17" outlineLevelCol="1"/>
  <cols>
    <col min="1" max="1" width="1.33203125" style="6" customWidth="1"/>
    <col min="2" max="2" width="12.5" style="6" customWidth="1"/>
    <col min="3" max="3" width="16.83203125" style="6" bestFit="1" customWidth="1"/>
    <col min="4" max="4" width="13.5" style="6" customWidth="1"/>
    <col min="5" max="5" width="26.33203125" style="6" customWidth="1"/>
    <col min="6" max="6" width="41.1640625" style="6" customWidth="1"/>
    <col min="7" max="7" width="8.1640625" style="6" customWidth="1"/>
    <col min="8" max="8" width="14.6640625" style="6" customWidth="1"/>
    <col min="9" max="9" width="11.6640625" style="6" hidden="1" customWidth="1"/>
    <col min="10" max="10" width="15.5" style="6" customWidth="1"/>
    <col min="11" max="11" width="11.1640625" style="54" customWidth="1"/>
    <col min="12" max="12" width="16.5" style="54" customWidth="1"/>
    <col min="13" max="13" width="27.33203125" style="54" customWidth="1"/>
    <col min="14" max="14" width="20.6640625" style="6" customWidth="1"/>
    <col min="15" max="15" width="17.83203125" style="55" customWidth="1"/>
    <col min="16" max="16" width="11.6640625" style="6" customWidth="1" outlineLevel="1"/>
    <col min="17" max="18" width="10" style="6" customWidth="1" outlineLevel="1"/>
    <col min="19" max="19" width="12.1640625" style="6" customWidth="1"/>
    <col min="20" max="20" width="11.1640625" style="6" bestFit="1" customWidth="1"/>
    <col min="21" max="16384" width="9" style="6"/>
  </cols>
  <sheetData>
    <row r="1" spans="2:15" ht="6" customHeight="1"/>
    <row r="2" spans="2:15" ht="45" customHeight="1">
      <c r="B2" s="117" t="s">
        <v>37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2:15" ht="68.25" customHeight="1" thickBot="1">
      <c r="B3" s="122" t="s">
        <v>34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14" t="s">
        <v>22</v>
      </c>
      <c r="O3" s="114"/>
    </row>
    <row r="4" spans="2:15" ht="41" thickBot="1">
      <c r="B4" s="59" t="s">
        <v>10</v>
      </c>
      <c r="C4" s="60" t="s">
        <v>26</v>
      </c>
      <c r="D4" s="60" t="s">
        <v>11</v>
      </c>
      <c r="E4" s="60" t="s">
        <v>12</v>
      </c>
      <c r="F4" s="61" t="s">
        <v>13</v>
      </c>
      <c r="G4" s="62" t="s">
        <v>14</v>
      </c>
      <c r="H4" s="61" t="s">
        <v>15</v>
      </c>
      <c r="I4" s="61" t="s">
        <v>16</v>
      </c>
      <c r="J4" s="61" t="s">
        <v>24</v>
      </c>
      <c r="K4" s="63" t="s">
        <v>33</v>
      </c>
      <c r="L4" s="64" t="s">
        <v>23</v>
      </c>
      <c r="M4" s="64" t="s">
        <v>31</v>
      </c>
      <c r="N4" s="61" t="s">
        <v>29</v>
      </c>
      <c r="O4" s="65" t="s">
        <v>30</v>
      </c>
    </row>
    <row r="5" spans="2:15" ht="27" customHeight="1" thickBot="1">
      <c r="B5" s="123"/>
      <c r="C5" s="126" t="s">
        <v>18</v>
      </c>
      <c r="D5" s="127"/>
      <c r="E5" s="127"/>
      <c r="F5" s="128"/>
      <c r="G5" s="127"/>
      <c r="H5" s="127"/>
      <c r="I5" s="127"/>
      <c r="J5" s="127"/>
      <c r="K5" s="127"/>
      <c r="L5" s="66"/>
      <c r="M5" s="66"/>
      <c r="N5" s="74">
        <f>SUM(N6:N35)</f>
        <v>0</v>
      </c>
      <c r="O5" s="75">
        <f>SUM(O6:O35)</f>
        <v>0</v>
      </c>
    </row>
    <row r="6" spans="2:15" ht="27" customHeight="1" thickTop="1">
      <c r="B6" s="124"/>
      <c r="C6" s="129" t="s">
        <v>38</v>
      </c>
      <c r="D6" s="67"/>
      <c r="E6" s="67"/>
      <c r="F6" s="99"/>
      <c r="G6" s="100"/>
      <c r="H6" s="100"/>
      <c r="I6" s="101"/>
      <c r="J6" s="102"/>
      <c r="K6" s="103"/>
      <c r="L6" s="104"/>
      <c r="M6" s="104"/>
      <c r="N6" s="76">
        <f>G6/1000*K6*24*365*0.5</f>
        <v>0</v>
      </c>
      <c r="O6" s="77">
        <f>N6*0.45941/1000</f>
        <v>0</v>
      </c>
    </row>
    <row r="7" spans="2:15" ht="27" customHeight="1">
      <c r="B7" s="124"/>
      <c r="C7" s="129"/>
      <c r="D7" s="67"/>
      <c r="E7" s="67"/>
      <c r="F7" s="105"/>
      <c r="G7" s="100"/>
      <c r="H7" s="100"/>
      <c r="I7" s="101"/>
      <c r="J7" s="102"/>
      <c r="K7" s="103"/>
      <c r="L7" s="104"/>
      <c r="M7" s="104"/>
      <c r="N7" s="76">
        <f t="shared" ref="N7:N10" si="0">G7/1000*K7*24*365*0.5</f>
        <v>0</v>
      </c>
      <c r="O7" s="77">
        <f t="shared" ref="O7:O35" si="1">N7*0.45941/1000</f>
        <v>0</v>
      </c>
    </row>
    <row r="8" spans="2:15" ht="27" customHeight="1">
      <c r="B8" s="124"/>
      <c r="C8" s="129"/>
      <c r="D8" s="67"/>
      <c r="E8" s="67"/>
      <c r="F8" s="105"/>
      <c r="G8" s="100"/>
      <c r="H8" s="100"/>
      <c r="I8" s="101"/>
      <c r="J8" s="102"/>
      <c r="K8" s="103"/>
      <c r="L8" s="104"/>
      <c r="M8" s="104"/>
      <c r="N8" s="76">
        <f t="shared" si="0"/>
        <v>0</v>
      </c>
      <c r="O8" s="77">
        <f t="shared" si="1"/>
        <v>0</v>
      </c>
    </row>
    <row r="9" spans="2:15" ht="27" customHeight="1">
      <c r="B9" s="124"/>
      <c r="C9" s="129"/>
      <c r="D9" s="67"/>
      <c r="E9" s="67"/>
      <c r="F9" s="105"/>
      <c r="G9" s="100"/>
      <c r="H9" s="100"/>
      <c r="I9" s="101"/>
      <c r="J9" s="102"/>
      <c r="K9" s="103"/>
      <c r="L9" s="104"/>
      <c r="M9" s="104"/>
      <c r="N9" s="76">
        <f t="shared" si="0"/>
        <v>0</v>
      </c>
      <c r="O9" s="77">
        <f t="shared" si="1"/>
        <v>0</v>
      </c>
    </row>
    <row r="10" spans="2:15" ht="27" customHeight="1">
      <c r="B10" s="124"/>
      <c r="C10" s="129"/>
      <c r="D10" s="67"/>
      <c r="E10" s="67"/>
      <c r="F10" s="105"/>
      <c r="G10" s="100"/>
      <c r="H10" s="100"/>
      <c r="I10" s="101"/>
      <c r="J10" s="102"/>
      <c r="K10" s="103"/>
      <c r="L10" s="104"/>
      <c r="M10" s="104"/>
      <c r="N10" s="76">
        <f t="shared" si="0"/>
        <v>0</v>
      </c>
      <c r="O10" s="77">
        <f t="shared" si="1"/>
        <v>0</v>
      </c>
    </row>
    <row r="11" spans="2:15" ht="27" customHeight="1">
      <c r="B11" s="124"/>
      <c r="C11" s="129"/>
      <c r="D11" s="67"/>
      <c r="E11" s="67"/>
      <c r="F11" s="106"/>
      <c r="G11" s="100"/>
      <c r="H11" s="100"/>
      <c r="I11" s="101"/>
      <c r="J11" s="102"/>
      <c r="K11" s="103"/>
      <c r="L11" s="104"/>
      <c r="M11" s="107"/>
      <c r="N11" s="76">
        <f t="shared" ref="N11:N13" si="2">G11/1000*K11*24*365*0.5</f>
        <v>0</v>
      </c>
      <c r="O11" s="77">
        <f t="shared" si="1"/>
        <v>0</v>
      </c>
    </row>
    <row r="12" spans="2:15" ht="27" customHeight="1">
      <c r="B12" s="124"/>
      <c r="C12" s="129"/>
      <c r="D12" s="68"/>
      <c r="E12" s="67"/>
      <c r="F12" s="106"/>
      <c r="G12" s="100"/>
      <c r="H12" s="100"/>
      <c r="I12" s="101"/>
      <c r="J12" s="102"/>
      <c r="K12" s="103"/>
      <c r="L12" s="104"/>
      <c r="M12" s="107"/>
      <c r="N12" s="76">
        <f t="shared" si="2"/>
        <v>0</v>
      </c>
      <c r="O12" s="77">
        <f t="shared" si="1"/>
        <v>0</v>
      </c>
    </row>
    <row r="13" spans="2:15" ht="27" customHeight="1">
      <c r="B13" s="124"/>
      <c r="C13" s="129"/>
      <c r="D13" s="68"/>
      <c r="E13" s="67"/>
      <c r="F13" s="106"/>
      <c r="G13" s="100"/>
      <c r="H13" s="100"/>
      <c r="I13" s="101"/>
      <c r="J13" s="102"/>
      <c r="K13" s="103"/>
      <c r="L13" s="104"/>
      <c r="M13" s="107"/>
      <c r="N13" s="76">
        <f t="shared" si="2"/>
        <v>0</v>
      </c>
      <c r="O13" s="77">
        <f t="shared" si="1"/>
        <v>0</v>
      </c>
    </row>
    <row r="14" spans="2:15" ht="27" customHeight="1">
      <c r="B14" s="124"/>
      <c r="C14" s="129"/>
      <c r="D14" s="68"/>
      <c r="E14" s="67"/>
      <c r="F14" s="106"/>
      <c r="G14" s="100"/>
      <c r="H14" s="100"/>
      <c r="I14" s="101"/>
      <c r="J14" s="102"/>
      <c r="K14" s="103"/>
      <c r="L14" s="107"/>
      <c r="M14" s="107"/>
      <c r="N14" s="76">
        <f>G14/1000*K14*24*365*0.5</f>
        <v>0</v>
      </c>
      <c r="O14" s="77">
        <f t="shared" si="1"/>
        <v>0</v>
      </c>
    </row>
    <row r="15" spans="2:15" ht="27" customHeight="1">
      <c r="B15" s="124"/>
      <c r="C15" s="129"/>
      <c r="D15" s="68"/>
      <c r="E15" s="67"/>
      <c r="F15" s="106"/>
      <c r="G15" s="100"/>
      <c r="H15" s="100"/>
      <c r="I15" s="101"/>
      <c r="J15" s="102"/>
      <c r="K15" s="103"/>
      <c r="L15" s="107"/>
      <c r="M15" s="107"/>
      <c r="N15" s="76">
        <f t="shared" ref="N15:N35" si="3">G15/1000*K15*24*365*0.5</f>
        <v>0</v>
      </c>
      <c r="O15" s="77">
        <f t="shared" si="1"/>
        <v>0</v>
      </c>
    </row>
    <row r="16" spans="2:15" ht="27" customHeight="1">
      <c r="B16" s="124"/>
      <c r="C16" s="129"/>
      <c r="D16" s="68"/>
      <c r="E16" s="67"/>
      <c r="F16" s="106"/>
      <c r="G16" s="108"/>
      <c r="H16" s="108"/>
      <c r="I16" s="101"/>
      <c r="J16" s="102"/>
      <c r="K16" s="103"/>
      <c r="L16" s="107"/>
      <c r="M16" s="107"/>
      <c r="N16" s="76">
        <f t="shared" si="3"/>
        <v>0</v>
      </c>
      <c r="O16" s="77">
        <f t="shared" si="1"/>
        <v>0</v>
      </c>
    </row>
    <row r="17" spans="2:15" ht="27" customHeight="1">
      <c r="B17" s="124"/>
      <c r="C17" s="129"/>
      <c r="D17" s="68"/>
      <c r="E17" s="67"/>
      <c r="F17" s="106"/>
      <c r="G17" s="108"/>
      <c r="H17" s="108"/>
      <c r="I17" s="101"/>
      <c r="J17" s="102"/>
      <c r="K17" s="103"/>
      <c r="L17" s="107"/>
      <c r="M17" s="107"/>
      <c r="N17" s="76">
        <f t="shared" si="3"/>
        <v>0</v>
      </c>
      <c r="O17" s="77">
        <f t="shared" si="1"/>
        <v>0</v>
      </c>
    </row>
    <row r="18" spans="2:15" ht="27" customHeight="1">
      <c r="B18" s="124"/>
      <c r="C18" s="129"/>
      <c r="D18" s="68"/>
      <c r="E18" s="67"/>
      <c r="F18" s="106"/>
      <c r="G18" s="108"/>
      <c r="H18" s="108"/>
      <c r="I18" s="101"/>
      <c r="J18" s="102"/>
      <c r="K18" s="103"/>
      <c r="L18" s="107"/>
      <c r="M18" s="107"/>
      <c r="N18" s="76">
        <f t="shared" si="3"/>
        <v>0</v>
      </c>
      <c r="O18" s="77">
        <f t="shared" si="1"/>
        <v>0</v>
      </c>
    </row>
    <row r="19" spans="2:15" ht="27" customHeight="1">
      <c r="B19" s="124"/>
      <c r="C19" s="129"/>
      <c r="D19" s="68"/>
      <c r="E19" s="67"/>
      <c r="F19" s="106"/>
      <c r="G19" s="108"/>
      <c r="H19" s="108"/>
      <c r="I19" s="101"/>
      <c r="J19" s="102"/>
      <c r="K19" s="103"/>
      <c r="L19" s="107"/>
      <c r="M19" s="107"/>
      <c r="N19" s="76">
        <f t="shared" si="3"/>
        <v>0</v>
      </c>
      <c r="O19" s="77">
        <f t="shared" si="1"/>
        <v>0</v>
      </c>
    </row>
    <row r="20" spans="2:15" ht="27" customHeight="1">
      <c r="B20" s="124"/>
      <c r="C20" s="129"/>
      <c r="D20" s="68"/>
      <c r="E20" s="67"/>
      <c r="F20" s="106"/>
      <c r="G20" s="108"/>
      <c r="H20" s="108"/>
      <c r="I20" s="109"/>
      <c r="J20" s="102"/>
      <c r="K20" s="103"/>
      <c r="L20" s="107"/>
      <c r="M20" s="107"/>
      <c r="N20" s="76">
        <f t="shared" si="3"/>
        <v>0</v>
      </c>
      <c r="O20" s="77">
        <f t="shared" si="1"/>
        <v>0</v>
      </c>
    </row>
    <row r="21" spans="2:15" ht="27" customHeight="1">
      <c r="B21" s="124"/>
      <c r="C21" s="129"/>
      <c r="D21" s="68"/>
      <c r="E21" s="67"/>
      <c r="F21" s="106"/>
      <c r="G21" s="108"/>
      <c r="H21" s="108"/>
      <c r="I21" s="109"/>
      <c r="J21" s="102"/>
      <c r="K21" s="103"/>
      <c r="L21" s="107"/>
      <c r="M21" s="107"/>
      <c r="N21" s="76">
        <f t="shared" si="3"/>
        <v>0</v>
      </c>
      <c r="O21" s="77">
        <f t="shared" si="1"/>
        <v>0</v>
      </c>
    </row>
    <row r="22" spans="2:15" ht="27" customHeight="1">
      <c r="B22" s="124"/>
      <c r="C22" s="129"/>
      <c r="D22" s="68"/>
      <c r="E22" s="67"/>
      <c r="F22" s="85"/>
      <c r="G22" s="95"/>
      <c r="H22" s="95"/>
      <c r="I22" s="96"/>
      <c r="J22" s="95"/>
      <c r="K22" s="103"/>
      <c r="L22" s="97"/>
      <c r="M22" s="107"/>
      <c r="N22" s="76">
        <f t="shared" si="3"/>
        <v>0</v>
      </c>
      <c r="O22" s="77">
        <f t="shared" si="1"/>
        <v>0</v>
      </c>
    </row>
    <row r="23" spans="2:15" ht="27" customHeight="1">
      <c r="B23" s="124"/>
      <c r="C23" s="129"/>
      <c r="D23" s="68"/>
      <c r="E23" s="67"/>
      <c r="F23" s="85"/>
      <c r="G23" s="95"/>
      <c r="H23" s="95"/>
      <c r="I23" s="96"/>
      <c r="J23" s="95"/>
      <c r="K23" s="103"/>
      <c r="L23" s="97"/>
      <c r="M23" s="97"/>
      <c r="N23" s="76">
        <f t="shared" si="3"/>
        <v>0</v>
      </c>
      <c r="O23" s="77">
        <f t="shared" si="1"/>
        <v>0</v>
      </c>
    </row>
    <row r="24" spans="2:15" ht="27" customHeight="1">
      <c r="B24" s="124"/>
      <c r="C24" s="129"/>
      <c r="D24" s="68"/>
      <c r="E24" s="67"/>
      <c r="F24" s="85"/>
      <c r="G24" s="95"/>
      <c r="H24" s="95"/>
      <c r="I24" s="96"/>
      <c r="J24" s="110"/>
      <c r="K24" s="103"/>
      <c r="L24" s="97"/>
      <c r="M24" s="97"/>
      <c r="N24" s="76">
        <f t="shared" si="3"/>
        <v>0</v>
      </c>
      <c r="O24" s="77">
        <f t="shared" si="1"/>
        <v>0</v>
      </c>
    </row>
    <row r="25" spans="2:15" ht="27" customHeight="1">
      <c r="B25" s="124"/>
      <c r="C25" s="129"/>
      <c r="D25" s="80"/>
      <c r="E25" s="67"/>
      <c r="F25" s="94"/>
      <c r="G25" s="95"/>
      <c r="H25" s="95"/>
      <c r="I25" s="96"/>
      <c r="J25" s="95"/>
      <c r="K25" s="103"/>
      <c r="L25" s="97"/>
      <c r="M25" s="97"/>
      <c r="N25" s="76">
        <f t="shared" si="3"/>
        <v>0</v>
      </c>
      <c r="O25" s="77">
        <f t="shared" si="1"/>
        <v>0</v>
      </c>
    </row>
    <row r="26" spans="2:15" ht="27" customHeight="1">
      <c r="B26" s="124"/>
      <c r="C26" s="129"/>
      <c r="D26" s="80"/>
      <c r="E26" s="67"/>
      <c r="F26" s="94"/>
      <c r="G26" s="95"/>
      <c r="H26" s="95"/>
      <c r="I26" s="96"/>
      <c r="J26" s="95"/>
      <c r="K26" s="103"/>
      <c r="L26" s="97"/>
      <c r="M26" s="97"/>
      <c r="N26" s="76">
        <f t="shared" si="3"/>
        <v>0</v>
      </c>
      <c r="O26" s="77">
        <f t="shared" si="1"/>
        <v>0</v>
      </c>
    </row>
    <row r="27" spans="2:15" ht="27" customHeight="1">
      <c r="B27" s="124"/>
      <c r="C27" s="129"/>
      <c r="D27" s="80"/>
      <c r="E27" s="67"/>
      <c r="F27" s="94"/>
      <c r="G27" s="95"/>
      <c r="H27" s="95"/>
      <c r="I27" s="96"/>
      <c r="J27" s="95"/>
      <c r="K27" s="103"/>
      <c r="L27" s="97"/>
      <c r="M27" s="97"/>
      <c r="N27" s="76">
        <f t="shared" si="3"/>
        <v>0</v>
      </c>
      <c r="O27" s="77">
        <f t="shared" si="1"/>
        <v>0</v>
      </c>
    </row>
    <row r="28" spans="2:15" ht="27" customHeight="1">
      <c r="B28" s="124"/>
      <c r="C28" s="129"/>
      <c r="D28" s="80"/>
      <c r="E28" s="80"/>
      <c r="F28" s="94"/>
      <c r="G28" s="95"/>
      <c r="H28" s="95"/>
      <c r="I28" s="96"/>
      <c r="J28" s="95"/>
      <c r="K28" s="103"/>
      <c r="L28" s="97"/>
      <c r="M28" s="97"/>
      <c r="N28" s="76">
        <f t="shared" si="3"/>
        <v>0</v>
      </c>
      <c r="O28" s="77">
        <f t="shared" si="1"/>
        <v>0</v>
      </c>
    </row>
    <row r="29" spans="2:15" ht="27" customHeight="1">
      <c r="B29" s="124"/>
      <c r="C29" s="129"/>
      <c r="D29" s="80"/>
      <c r="E29" s="80"/>
      <c r="F29" s="94"/>
      <c r="G29" s="95"/>
      <c r="H29" s="95"/>
      <c r="I29" s="96"/>
      <c r="J29" s="95"/>
      <c r="K29" s="103"/>
      <c r="L29" s="97"/>
      <c r="M29" s="97"/>
      <c r="N29" s="76">
        <f t="shared" si="3"/>
        <v>0</v>
      </c>
      <c r="O29" s="77">
        <f t="shared" si="1"/>
        <v>0</v>
      </c>
    </row>
    <row r="30" spans="2:15" ht="27" customHeight="1">
      <c r="B30" s="124"/>
      <c r="C30" s="129"/>
      <c r="D30" s="80"/>
      <c r="E30" s="80"/>
      <c r="F30" s="84"/>
      <c r="G30" s="69"/>
      <c r="H30" s="69"/>
      <c r="I30" s="81"/>
      <c r="J30" s="69"/>
      <c r="K30" s="98"/>
      <c r="L30" s="82"/>
      <c r="M30" s="82"/>
      <c r="N30" s="76">
        <f t="shared" si="3"/>
        <v>0</v>
      </c>
      <c r="O30" s="77">
        <f t="shared" si="1"/>
        <v>0</v>
      </c>
    </row>
    <row r="31" spans="2:15" ht="27" customHeight="1">
      <c r="B31" s="124"/>
      <c r="C31" s="129"/>
      <c r="D31" s="80"/>
      <c r="E31" s="80"/>
      <c r="F31" s="94"/>
      <c r="G31" s="95"/>
      <c r="H31" s="95"/>
      <c r="I31" s="96"/>
      <c r="J31" s="95"/>
      <c r="K31" s="103"/>
      <c r="L31" s="97"/>
      <c r="M31" s="97"/>
      <c r="N31" s="76">
        <f t="shared" si="3"/>
        <v>0</v>
      </c>
      <c r="O31" s="77">
        <f t="shared" si="1"/>
        <v>0</v>
      </c>
    </row>
    <row r="32" spans="2:15" ht="27" customHeight="1">
      <c r="B32" s="124"/>
      <c r="C32" s="129"/>
      <c r="D32" s="80"/>
      <c r="E32" s="80"/>
      <c r="F32" s="94"/>
      <c r="G32" s="95"/>
      <c r="H32" s="95"/>
      <c r="I32" s="96"/>
      <c r="J32" s="95"/>
      <c r="K32" s="103"/>
      <c r="L32" s="97"/>
      <c r="M32" s="97"/>
      <c r="N32" s="76">
        <f t="shared" si="3"/>
        <v>0</v>
      </c>
      <c r="O32" s="77">
        <f t="shared" si="1"/>
        <v>0</v>
      </c>
    </row>
    <row r="33" spans="2:15" ht="27" customHeight="1">
      <c r="B33" s="124"/>
      <c r="C33" s="129"/>
      <c r="D33" s="80"/>
      <c r="E33" s="80"/>
      <c r="F33" s="84"/>
      <c r="G33" s="69"/>
      <c r="H33" s="69"/>
      <c r="I33" s="81"/>
      <c r="J33" s="110"/>
      <c r="K33" s="98"/>
      <c r="L33" s="82"/>
      <c r="M33" s="82"/>
      <c r="N33" s="76">
        <f t="shared" si="3"/>
        <v>0</v>
      </c>
      <c r="O33" s="77">
        <f t="shared" si="1"/>
        <v>0</v>
      </c>
    </row>
    <row r="34" spans="2:15" ht="27" customHeight="1">
      <c r="B34" s="124"/>
      <c r="C34" s="129"/>
      <c r="D34" s="80"/>
      <c r="E34" s="80"/>
      <c r="F34" s="84"/>
      <c r="G34" s="69"/>
      <c r="H34" s="69"/>
      <c r="I34" s="81"/>
      <c r="J34" s="69"/>
      <c r="K34" s="98"/>
      <c r="L34" s="69"/>
      <c r="M34" s="82"/>
      <c r="N34" s="76">
        <f t="shared" si="3"/>
        <v>0</v>
      </c>
      <c r="O34" s="77">
        <f t="shared" si="1"/>
        <v>0</v>
      </c>
    </row>
    <row r="35" spans="2:15" ht="27" customHeight="1" thickBot="1">
      <c r="B35" s="125"/>
      <c r="C35" s="130"/>
      <c r="D35" s="70"/>
      <c r="E35" s="70"/>
      <c r="F35" s="83"/>
      <c r="G35" s="71"/>
      <c r="H35" s="71"/>
      <c r="I35" s="72"/>
      <c r="J35" s="71"/>
      <c r="K35" s="73"/>
      <c r="L35" s="73"/>
      <c r="M35" s="73"/>
      <c r="N35" s="76">
        <f t="shared" si="3"/>
        <v>0</v>
      </c>
      <c r="O35" s="77">
        <f t="shared" si="1"/>
        <v>0</v>
      </c>
    </row>
    <row r="36" spans="2:15" ht="19">
      <c r="B36" s="86"/>
      <c r="C36" s="87"/>
      <c r="D36" s="88"/>
      <c r="E36" s="88"/>
      <c r="F36" s="89"/>
      <c r="G36" s="90"/>
      <c r="H36" s="90"/>
      <c r="I36" s="91"/>
      <c r="J36" s="92"/>
      <c r="K36" s="93"/>
      <c r="L36" s="93"/>
      <c r="M36" s="93"/>
      <c r="N36" s="93"/>
      <c r="O36" s="93"/>
    </row>
  </sheetData>
  <mergeCells count="6">
    <mergeCell ref="B2:O2"/>
    <mergeCell ref="B3:M3"/>
    <mergeCell ref="N3:O3"/>
    <mergeCell ref="B5:B35"/>
    <mergeCell ref="C5:K5"/>
    <mergeCell ref="C6:C35"/>
  </mergeCells>
  <phoneticPr fontId="1" type="noConversion"/>
  <printOptions horizontalCentered="1"/>
  <pageMargins left="0.7" right="0.7" top="0.75" bottom="0.75" header="0.3" footer="0.3"/>
  <pageSetup paperSize="9" scale="46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"/>
  <sheetViews>
    <sheetView zoomScale="125" zoomScaleNormal="125" workbookViewId="0">
      <selection activeCell="B7" sqref="B7"/>
    </sheetView>
  </sheetViews>
  <sheetFormatPr baseColWidth="10" defaultColWidth="9" defaultRowHeight="17"/>
  <cols>
    <col min="1" max="1" width="9" style="2"/>
    <col min="2" max="2" width="68.83203125" customWidth="1"/>
    <col min="3" max="3" width="2.6640625" customWidth="1"/>
    <col min="4" max="4" width="62.5" customWidth="1"/>
  </cols>
  <sheetData>
    <row r="1" spans="1:4" s="5" customFormat="1">
      <c r="A1" s="4" t="s">
        <v>21</v>
      </c>
      <c r="B1" s="4" t="s">
        <v>20</v>
      </c>
      <c r="C1" s="4"/>
      <c r="D1" s="4" t="s">
        <v>35</v>
      </c>
    </row>
    <row r="2" spans="1:4" ht="381.75" customHeight="1">
      <c r="A2" s="3"/>
      <c r="B2" s="1"/>
      <c r="C2" s="1"/>
      <c r="D2" s="1"/>
    </row>
  </sheetData>
  <phoneticPr fontId="1" type="noConversion"/>
  <pageMargins left="0.7" right="0.7" top="0.75" bottom="0.75" header="0.3" footer="0.3"/>
  <pageSetup paperSize="9" scale="8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1.항온항습기</vt:lpstr>
      <vt:lpstr>항온항습기 증빙</vt:lpstr>
      <vt:lpstr>2.전산장비</vt:lpstr>
      <vt:lpstr>전산장비 증빙</vt:lpstr>
      <vt:lpstr>'1.항온항습기'!Print_Area</vt:lpstr>
      <vt:lpstr>'2.전산장비'!Print_Area</vt:lpstr>
      <vt:lpstr>'1.항온항습기'!Print_Titles</vt:lpstr>
      <vt:lpstr>'2.전산장비'!Print_Titles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오영일</dc:creator>
  <cp:lastModifiedBy>정옥 최</cp:lastModifiedBy>
  <cp:lastPrinted>2023-03-09T01:19:45Z</cp:lastPrinted>
  <dcterms:created xsi:type="dcterms:W3CDTF">2015-08-24T04:46:48Z</dcterms:created>
  <dcterms:modified xsi:type="dcterms:W3CDTF">2023-06-22T11:14:38Z</dcterms:modified>
</cp:coreProperties>
</file>