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bdul\Desktop\2020S2\BLG 368E (Operations Research)\Assignments\Assignment 1\"/>
    </mc:Choice>
  </mc:AlternateContent>
  <xr:revisionPtr revIDLastSave="0" documentId="13_ncr:1_{91D5312F-373A-4153-9463-F51A9C2431D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solver_adj" localSheetId="0" hidden="1">Sheet1!$C$10:$G$14</definedName>
    <definedName name="solver_adj" localSheetId="1" hidden="1">Sheet2!$D$10:$D$23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Sheet1!$C$10:$G$14</definedName>
    <definedName name="solver_lhs1" localSheetId="1" hidden="1">Sheet2!$G$11:$G$12</definedName>
    <definedName name="solver_lhs2" localSheetId="0" hidden="1">Sheet1!$C$15:$G$15</definedName>
    <definedName name="solver_lhs2" localSheetId="1" hidden="1">Sheet2!$G$16:$G$17</definedName>
    <definedName name="solver_lhs3" localSheetId="0" hidden="1">Sheet1!$H$10:$H$14</definedName>
    <definedName name="solver_lhs3" localSheetId="1" hidden="1">Sheet2!$G$19:$G$20</definedName>
    <definedName name="solver_lhs4" localSheetId="1" hidden="1">Sheet2!$G$24:$G$28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Sheet1!$M$9</definedName>
    <definedName name="solver_opt" localSheetId="1" hidden="1">Sheet2!$B$25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5</definedName>
    <definedName name="solver_rel1" localSheetId="1" hidden="1">1</definedName>
    <definedName name="solver_rel2" localSheetId="0" hidden="1">2</definedName>
    <definedName name="solver_rel2" localSheetId="1" hidden="1">2</definedName>
    <definedName name="solver_rel3" localSheetId="0" hidden="1">2</definedName>
    <definedName name="solver_rel3" localSheetId="1" hidden="1">1</definedName>
    <definedName name="solver_rel4" localSheetId="1" hidden="1">2</definedName>
    <definedName name="solver_rhs1" localSheetId="0" hidden="1">"binary"</definedName>
    <definedName name="solver_rhs1" localSheetId="1" hidden="1">Sheet2!$I$11:$I$12</definedName>
    <definedName name="solver_rhs2" localSheetId="0" hidden="1">Sheet1!$C$17:$G$17</definedName>
    <definedName name="solver_rhs2" localSheetId="1" hidden="1">Sheet2!$I$16:$I$17</definedName>
    <definedName name="solver_rhs3" localSheetId="0" hidden="1">Sheet1!$J$10:$J$14</definedName>
    <definedName name="solver_rhs3" localSheetId="1" hidden="1">Sheet2!$I$19:$I$20</definedName>
    <definedName name="solver_rhs4" localSheetId="1" hidden="1">Sheet2!$I$24:$I$28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2" l="1"/>
  <c r="G20" i="2"/>
  <c r="G19" i="2"/>
  <c r="G17" i="2"/>
  <c r="G25" i="2"/>
  <c r="G26" i="2"/>
  <c r="G27" i="2"/>
  <c r="G28" i="2"/>
  <c r="G24" i="2"/>
  <c r="G16" i="2"/>
  <c r="G12" i="2"/>
  <c r="G11" i="2"/>
  <c r="I24" i="2" a="1"/>
  <c r="I24" i="2" s="1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10" i="2"/>
  <c r="M9" i="1"/>
  <c r="D15" i="1"/>
  <c r="E15" i="1"/>
  <c r="F15" i="1"/>
  <c r="G15" i="1"/>
  <c r="C15" i="1"/>
  <c r="H11" i="1"/>
  <c r="H12" i="1"/>
  <c r="H13" i="1"/>
  <c r="H14" i="1"/>
  <c r="H10" i="1"/>
  <c r="I28" i="2" l="1"/>
  <c r="I27" i="2"/>
  <c r="I26" i="2"/>
  <c r="I25" i="2"/>
</calcChain>
</file>

<file path=xl/sharedStrings.xml><?xml version="1.0" encoding="utf-8"?>
<sst xmlns="http://schemas.openxmlformats.org/spreadsheetml/2006/main" count="112" uniqueCount="38">
  <si>
    <t>Jobs</t>
  </si>
  <si>
    <t>Machines</t>
  </si>
  <si>
    <t>A</t>
  </si>
  <si>
    <t>B</t>
  </si>
  <si>
    <t>C</t>
  </si>
  <si>
    <t>D</t>
  </si>
  <si>
    <t>E</t>
  </si>
  <si>
    <t>Row Sum</t>
  </si>
  <si>
    <t>Column Sum</t>
  </si>
  <si>
    <t>Supply</t>
  </si>
  <si>
    <t>=</t>
  </si>
  <si>
    <t>Demand</t>
  </si>
  <si>
    <t>Obj. Func.</t>
  </si>
  <si>
    <t>From</t>
  </si>
  <si>
    <t>Anatolian Side</t>
  </si>
  <si>
    <t>European Side</t>
  </si>
  <si>
    <t>Ankara</t>
  </si>
  <si>
    <t>Adana</t>
  </si>
  <si>
    <t>Kayseri</t>
  </si>
  <si>
    <t>Sivas</t>
  </si>
  <si>
    <t>Mersin</t>
  </si>
  <si>
    <t>Niğde</t>
  </si>
  <si>
    <t>Erzurum</t>
  </si>
  <si>
    <t>To</t>
  </si>
  <si>
    <t>Origin</t>
  </si>
  <si>
    <t>Destination</t>
  </si>
  <si>
    <t xml:space="preserve">Shipping Cost </t>
  </si>
  <si>
    <t>Flow</t>
  </si>
  <si>
    <t>Outflow</t>
  </si>
  <si>
    <t>Capacity</t>
  </si>
  <si>
    <t>Transshipment Points</t>
  </si>
  <si>
    <t>Demand Constraints</t>
  </si>
  <si>
    <t>Inflow</t>
  </si>
  <si>
    <t>&lt;=</t>
  </si>
  <si>
    <t>Netflow</t>
  </si>
  <si>
    <t>Q2 is in Sheet2</t>
  </si>
  <si>
    <t>Abdulkadir Pazar</t>
  </si>
  <si>
    <t>Supply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</si>
</sst>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selection activeCell="A25" sqref="A25"/>
    </sheetView>
  </sheetViews>
  <sheetFormatPr defaultRowHeight="14.4" x14ac:dyDescent="0.3"/>
  <cols>
    <col min="2" max="2" width="11.5546875" customWidth="1"/>
  </cols>
  <sheetData>
    <row r="1" spans="1:13" x14ac:dyDescent="0.3">
      <c r="C1" s="6" t="s">
        <v>0</v>
      </c>
      <c r="D1" s="6"/>
      <c r="E1" s="6"/>
      <c r="F1" s="6"/>
      <c r="G1" s="6"/>
    </row>
    <row r="2" spans="1:13" x14ac:dyDescent="0.3">
      <c r="A2" s="3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3" x14ac:dyDescent="0.3">
      <c r="A3" s="7" t="s">
        <v>1</v>
      </c>
      <c r="B3" s="1">
        <v>1</v>
      </c>
      <c r="C3" s="1">
        <v>85</v>
      </c>
      <c r="D3" s="1">
        <v>6</v>
      </c>
      <c r="E3" s="1">
        <v>50</v>
      </c>
      <c r="F3" s="1">
        <v>75</v>
      </c>
      <c r="G3" s="1">
        <v>20</v>
      </c>
    </row>
    <row r="4" spans="1:13" x14ac:dyDescent="0.3">
      <c r="A4" s="7"/>
      <c r="B4" s="1">
        <v>2</v>
      </c>
      <c r="C4" s="1">
        <v>70</v>
      </c>
      <c r="D4" s="1">
        <v>15</v>
      </c>
      <c r="E4" s="1">
        <v>80</v>
      </c>
      <c r="F4" s="1">
        <v>84</v>
      </c>
      <c r="G4" s="1">
        <v>24</v>
      </c>
    </row>
    <row r="5" spans="1:13" x14ac:dyDescent="0.3">
      <c r="A5" s="7"/>
      <c r="B5" s="1">
        <v>3</v>
      </c>
      <c r="C5" s="1">
        <v>60</v>
      </c>
      <c r="D5" s="1">
        <v>90</v>
      </c>
      <c r="E5" s="1">
        <v>5</v>
      </c>
      <c r="F5" s="1">
        <v>82</v>
      </c>
      <c r="G5" s="1">
        <v>30</v>
      </c>
    </row>
    <row r="6" spans="1:13" x14ac:dyDescent="0.3">
      <c r="A6" s="7"/>
      <c r="B6" s="1">
        <v>4</v>
      </c>
      <c r="C6" s="1">
        <v>10</v>
      </c>
      <c r="D6" s="1">
        <v>76</v>
      </c>
      <c r="E6" s="1">
        <v>75</v>
      </c>
      <c r="F6" s="1">
        <v>25</v>
      </c>
      <c r="G6" s="1">
        <v>14</v>
      </c>
    </row>
    <row r="7" spans="1:13" x14ac:dyDescent="0.3">
      <c r="A7" s="7"/>
      <c r="B7" s="1">
        <v>5</v>
      </c>
      <c r="C7" s="1">
        <v>40</v>
      </c>
      <c r="D7" s="1">
        <v>50</v>
      </c>
      <c r="E7" s="1">
        <v>15</v>
      </c>
      <c r="F7" s="1">
        <v>30</v>
      </c>
      <c r="G7" s="1">
        <v>35</v>
      </c>
    </row>
    <row r="9" spans="1:13" x14ac:dyDescent="0.3">
      <c r="B9" s="1"/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J9" s="1" t="s">
        <v>9</v>
      </c>
      <c r="L9" s="1" t="s">
        <v>12</v>
      </c>
      <c r="M9">
        <f>SUMPRODUCT(C3:G7,C10:G14)</f>
        <v>75</v>
      </c>
    </row>
    <row r="10" spans="1:13" x14ac:dyDescent="0.3"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f>SUM(C10:G10)</f>
        <v>1</v>
      </c>
      <c r="I10" s="2" t="s">
        <v>10</v>
      </c>
      <c r="J10" s="1">
        <v>1</v>
      </c>
    </row>
    <row r="11" spans="1:13" x14ac:dyDescent="0.3"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f t="shared" ref="H11:H14" si="0">SUM(C11:G11)</f>
        <v>1</v>
      </c>
      <c r="I11" s="2" t="s">
        <v>10</v>
      </c>
      <c r="J11" s="1">
        <v>1</v>
      </c>
    </row>
    <row r="12" spans="1:13" x14ac:dyDescent="0.3">
      <c r="B12" s="1">
        <v>3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f t="shared" si="0"/>
        <v>1</v>
      </c>
      <c r="I12" s="2" t="s">
        <v>10</v>
      </c>
      <c r="J12" s="1">
        <v>1</v>
      </c>
    </row>
    <row r="13" spans="1:13" x14ac:dyDescent="0.3">
      <c r="B13" s="1">
        <v>4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f t="shared" si="0"/>
        <v>1</v>
      </c>
      <c r="I13" s="2" t="s">
        <v>10</v>
      </c>
      <c r="J13" s="1">
        <v>1</v>
      </c>
    </row>
    <row r="14" spans="1:13" x14ac:dyDescent="0.3">
      <c r="B14" s="1">
        <v>5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f t="shared" si="0"/>
        <v>1</v>
      </c>
      <c r="I14" s="2" t="s">
        <v>10</v>
      </c>
      <c r="J14" s="1">
        <v>1</v>
      </c>
    </row>
    <row r="15" spans="1:13" x14ac:dyDescent="0.3">
      <c r="B15" t="s">
        <v>8</v>
      </c>
      <c r="C15" s="1">
        <f>SUM(C10:C14)</f>
        <v>1</v>
      </c>
      <c r="D15" s="1">
        <f t="shared" ref="D15:G15" si="1">SUM(D10:D14)</f>
        <v>1</v>
      </c>
      <c r="E15" s="1">
        <f t="shared" si="1"/>
        <v>1</v>
      </c>
      <c r="F15" s="1">
        <f t="shared" si="1"/>
        <v>1</v>
      </c>
      <c r="G15" s="1">
        <f t="shared" si="1"/>
        <v>1</v>
      </c>
    </row>
    <row r="16" spans="1:13" x14ac:dyDescent="0.3"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10</v>
      </c>
    </row>
    <row r="17" spans="1:7" x14ac:dyDescent="0.3">
      <c r="B17" t="s">
        <v>11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</row>
    <row r="19" spans="1:7" x14ac:dyDescent="0.3">
      <c r="A19" s="8" t="s">
        <v>35</v>
      </c>
      <c r="B19" s="9"/>
      <c r="C19" s="9"/>
      <c r="D19" s="9"/>
      <c r="E19" s="9"/>
    </row>
    <row r="20" spans="1:7" x14ac:dyDescent="0.3">
      <c r="A20" s="9"/>
      <c r="B20" s="9"/>
      <c r="C20" s="9"/>
      <c r="D20" s="9"/>
      <c r="E20" s="9"/>
    </row>
    <row r="21" spans="1:7" x14ac:dyDescent="0.3">
      <c r="A21" s="9"/>
      <c r="B21" s="9"/>
      <c r="C21" s="9"/>
      <c r="D21" s="9"/>
      <c r="E21" s="9"/>
    </row>
    <row r="23" spans="1:7" x14ac:dyDescent="0.3">
      <c r="A23" s="10" t="s">
        <v>36</v>
      </c>
      <c r="B23" s="10"/>
    </row>
    <row r="24" spans="1:7" x14ac:dyDescent="0.3">
      <c r="A24" s="10">
        <v>150180028</v>
      </c>
      <c r="B24" s="10"/>
    </row>
  </sheetData>
  <mergeCells count="5">
    <mergeCell ref="C1:G1"/>
    <mergeCell ref="A3:A7"/>
    <mergeCell ref="A19:E21"/>
    <mergeCell ref="A23:B23"/>
    <mergeCell ref="A24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09CF-C5B7-44E4-AAC0-27FFF8618527}">
  <dimension ref="A1:I30"/>
  <sheetViews>
    <sheetView tabSelected="1" topLeftCell="A7" workbookViewId="0">
      <selection activeCell="F10" sqref="F10"/>
    </sheetView>
  </sheetViews>
  <sheetFormatPr defaultRowHeight="14.4" x14ac:dyDescent="0.3"/>
  <cols>
    <col min="1" max="1" width="14.6640625" customWidth="1"/>
    <col min="2" max="2" width="13.5546875" customWidth="1"/>
    <col min="3" max="3" width="14.6640625" customWidth="1"/>
    <col min="4" max="4" width="10.21875" customWidth="1"/>
    <col min="5" max="5" width="12.88671875" customWidth="1"/>
    <col min="6" max="6" width="14.5546875" customWidth="1"/>
  </cols>
  <sheetData>
    <row r="1" spans="1:9" x14ac:dyDescent="0.3">
      <c r="A1" s="1"/>
      <c r="B1" s="10" t="s">
        <v>23</v>
      </c>
      <c r="C1" s="10"/>
      <c r="D1" s="10"/>
      <c r="E1" s="10"/>
      <c r="F1" s="10"/>
      <c r="G1" s="10"/>
      <c r="H1" s="10"/>
      <c r="I1" s="1"/>
    </row>
    <row r="2" spans="1:9" x14ac:dyDescent="0.3">
      <c r="A2" s="1" t="s">
        <v>13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9</v>
      </c>
    </row>
    <row r="3" spans="1:9" x14ac:dyDescent="0.3">
      <c r="A3" s="1" t="s">
        <v>14</v>
      </c>
      <c r="B3" s="1">
        <v>1</v>
      </c>
      <c r="C3" s="1">
        <v>3</v>
      </c>
      <c r="D3" s="1"/>
      <c r="E3" s="1"/>
      <c r="F3" s="1"/>
      <c r="G3" s="1"/>
      <c r="H3" s="1"/>
      <c r="I3" s="1">
        <v>5000</v>
      </c>
    </row>
    <row r="4" spans="1:9" x14ac:dyDescent="0.3">
      <c r="A4" s="1" t="s">
        <v>15</v>
      </c>
      <c r="B4" s="1">
        <v>2</v>
      </c>
      <c r="C4" s="1">
        <v>3</v>
      </c>
      <c r="D4" s="1"/>
      <c r="E4" s="1"/>
      <c r="F4" s="1"/>
      <c r="G4" s="1"/>
      <c r="H4" s="1"/>
      <c r="I4" s="1">
        <v>7500</v>
      </c>
    </row>
    <row r="5" spans="1:9" x14ac:dyDescent="0.3">
      <c r="A5" s="1" t="s">
        <v>16</v>
      </c>
      <c r="B5" s="1"/>
      <c r="C5" s="1"/>
      <c r="D5" s="1">
        <v>2</v>
      </c>
      <c r="E5" s="1">
        <v>2</v>
      </c>
      <c r="F5" s="1">
        <v>4</v>
      </c>
      <c r="G5" s="1">
        <v>3</v>
      </c>
      <c r="H5" s="1">
        <v>4</v>
      </c>
      <c r="I5" s="1"/>
    </row>
    <row r="6" spans="1:9" x14ac:dyDescent="0.3">
      <c r="A6" s="1" t="s">
        <v>17</v>
      </c>
      <c r="B6" s="1"/>
      <c r="C6" s="1"/>
      <c r="D6" s="1">
        <v>3</v>
      </c>
      <c r="E6" s="1">
        <v>4</v>
      </c>
      <c r="F6" s="1">
        <v>1</v>
      </c>
      <c r="G6" s="1">
        <v>1</v>
      </c>
      <c r="H6" s="1">
        <v>1</v>
      </c>
      <c r="I6" s="1"/>
    </row>
    <row r="7" spans="1:9" x14ac:dyDescent="0.3">
      <c r="A7" s="1" t="s">
        <v>11</v>
      </c>
      <c r="B7" s="1"/>
      <c r="C7" s="1"/>
      <c r="D7" s="1">
        <v>1250</v>
      </c>
      <c r="E7" s="1">
        <v>3000</v>
      </c>
      <c r="F7" s="1">
        <v>4200</v>
      </c>
      <c r="G7" s="1">
        <v>2800</v>
      </c>
      <c r="H7" s="1">
        <v>1000</v>
      </c>
      <c r="I7" s="1"/>
    </row>
    <row r="9" spans="1:9" x14ac:dyDescent="0.3">
      <c r="A9" s="1" t="s">
        <v>24</v>
      </c>
      <c r="B9" s="1" t="s">
        <v>25</v>
      </c>
      <c r="C9" s="1" t="s">
        <v>26</v>
      </c>
      <c r="D9" s="1" t="s">
        <v>27</v>
      </c>
      <c r="E9" s="1"/>
      <c r="F9" s="10" t="s">
        <v>37</v>
      </c>
      <c r="G9" s="10"/>
      <c r="H9" s="1"/>
      <c r="I9" s="1"/>
    </row>
    <row r="10" spans="1:9" x14ac:dyDescent="0.3">
      <c r="A10" s="1" t="s">
        <v>14</v>
      </c>
      <c r="B10" s="1" t="s">
        <v>16</v>
      </c>
      <c r="C10" s="1">
        <f>INDEX($B$3:$I$6,MATCH(A10, $A$3:$A$6, 0), MATCH(B10, $B$2:$H$2, 0))</f>
        <v>1</v>
      </c>
      <c r="D10" s="1">
        <v>4250</v>
      </c>
      <c r="E10" s="1"/>
      <c r="F10" s="1" t="s">
        <v>9</v>
      </c>
      <c r="G10" s="1" t="s">
        <v>28</v>
      </c>
      <c r="H10" s="1"/>
      <c r="I10" s="1" t="s">
        <v>9</v>
      </c>
    </row>
    <row r="11" spans="1:9" x14ac:dyDescent="0.3">
      <c r="A11" s="1" t="s">
        <v>14</v>
      </c>
      <c r="B11" s="1" t="s">
        <v>17</v>
      </c>
      <c r="C11" s="1">
        <f t="shared" ref="C11:C23" si="0">INDEX($B$3:$I$6,MATCH(A11, $A$3:$A$6, 0), MATCH(B11, $B$2:$H$2, 0))</f>
        <v>3</v>
      </c>
      <c r="D11" s="1">
        <v>750</v>
      </c>
      <c r="F11" s="1" t="s">
        <v>14</v>
      </c>
      <c r="G11" s="1">
        <f>SUMIF($A$10:$A$23,F11, $D$10:$D$23)</f>
        <v>5000</v>
      </c>
      <c r="H11" s="1" t="s">
        <v>33</v>
      </c>
      <c r="I11" s="1">
        <v>5000</v>
      </c>
    </row>
    <row r="12" spans="1:9" x14ac:dyDescent="0.3">
      <c r="A12" s="1" t="s">
        <v>15</v>
      </c>
      <c r="B12" s="1" t="s">
        <v>16</v>
      </c>
      <c r="C12" s="1">
        <f t="shared" si="0"/>
        <v>2</v>
      </c>
      <c r="D12" s="1">
        <v>0</v>
      </c>
      <c r="F12" s="1" t="s">
        <v>15</v>
      </c>
      <c r="G12" s="1">
        <f>SUMIF($A$10:$A$23,F12, $D$10:$D$23)</f>
        <v>7250</v>
      </c>
      <c r="H12" s="1" t="s">
        <v>33</v>
      </c>
      <c r="I12" s="1">
        <v>7500</v>
      </c>
    </row>
    <row r="13" spans="1:9" x14ac:dyDescent="0.3">
      <c r="A13" s="1" t="s">
        <v>15</v>
      </c>
      <c r="B13" s="1" t="s">
        <v>17</v>
      </c>
      <c r="C13" s="1">
        <f t="shared" si="0"/>
        <v>3</v>
      </c>
      <c r="D13" s="1">
        <v>7250</v>
      </c>
      <c r="E13" s="1"/>
      <c r="F13" s="1"/>
      <c r="G13" s="1"/>
    </row>
    <row r="14" spans="1:9" x14ac:dyDescent="0.3">
      <c r="A14" s="1" t="s">
        <v>16</v>
      </c>
      <c r="B14" s="1" t="s">
        <v>18</v>
      </c>
      <c r="C14" s="1">
        <f t="shared" si="0"/>
        <v>2</v>
      </c>
      <c r="D14" s="1">
        <v>1250</v>
      </c>
      <c r="E14" s="1"/>
      <c r="F14" s="10" t="s">
        <v>30</v>
      </c>
      <c r="G14" s="10"/>
      <c r="H14" s="1"/>
      <c r="I14" s="1"/>
    </row>
    <row r="15" spans="1:9" x14ac:dyDescent="0.3">
      <c r="A15" s="1" t="s">
        <v>16</v>
      </c>
      <c r="B15" s="1" t="s">
        <v>19</v>
      </c>
      <c r="C15" s="1">
        <f t="shared" si="0"/>
        <v>2</v>
      </c>
      <c r="D15" s="1">
        <v>3000</v>
      </c>
      <c r="E15" s="1"/>
      <c r="F15" s="4" t="s">
        <v>9</v>
      </c>
      <c r="G15" s="1" t="s">
        <v>34</v>
      </c>
      <c r="H15" s="1"/>
      <c r="I15" s="1"/>
    </row>
    <row r="16" spans="1:9" x14ac:dyDescent="0.3">
      <c r="A16" s="1" t="s">
        <v>16</v>
      </c>
      <c r="B16" s="1" t="s">
        <v>20</v>
      </c>
      <c r="C16" s="1">
        <f t="shared" si="0"/>
        <v>4</v>
      </c>
      <c r="D16" s="1">
        <v>0</v>
      </c>
      <c r="E16" s="1"/>
      <c r="F16" s="1" t="s">
        <v>16</v>
      </c>
      <c r="G16" s="1">
        <f>SUMIF($B$10:$B$23, F16, $D$10:$D$23) - SUMIF($A$10:$A$23, F16, $D$10:$D$23)</f>
        <v>0</v>
      </c>
      <c r="H16" s="5" t="s">
        <v>10</v>
      </c>
      <c r="I16" s="1">
        <v>0</v>
      </c>
    </row>
    <row r="17" spans="1:9" x14ac:dyDescent="0.3">
      <c r="A17" s="1" t="s">
        <v>16</v>
      </c>
      <c r="B17" s="1" t="s">
        <v>21</v>
      </c>
      <c r="C17" s="1">
        <f t="shared" si="0"/>
        <v>3</v>
      </c>
      <c r="D17" s="1">
        <v>0</v>
      </c>
      <c r="E17" s="1"/>
      <c r="F17" s="1" t="s">
        <v>17</v>
      </c>
      <c r="G17" s="1">
        <f>SUMIF($B$10:$B$23, F17, $D$10:$D$23) - SUMIF($A$10:$A$23, F17, $D$10:$D$23)</f>
        <v>0</v>
      </c>
      <c r="H17" s="5" t="s">
        <v>10</v>
      </c>
      <c r="I17" s="1">
        <v>0</v>
      </c>
    </row>
    <row r="18" spans="1:9" x14ac:dyDescent="0.3">
      <c r="A18" s="1" t="s">
        <v>16</v>
      </c>
      <c r="B18" s="1" t="s">
        <v>22</v>
      </c>
      <c r="C18" s="1">
        <f t="shared" si="0"/>
        <v>4</v>
      </c>
      <c r="D18" s="1">
        <v>0</v>
      </c>
      <c r="E18" s="1"/>
      <c r="F18" s="1" t="s">
        <v>29</v>
      </c>
      <c r="G18" s="1"/>
      <c r="H18" s="1"/>
      <c r="I18" s="1"/>
    </row>
    <row r="19" spans="1:9" x14ac:dyDescent="0.3">
      <c r="A19" s="1" t="s">
        <v>17</v>
      </c>
      <c r="B19" s="1" t="s">
        <v>18</v>
      </c>
      <c r="C19" s="1">
        <f t="shared" si="0"/>
        <v>3</v>
      </c>
      <c r="D19" s="1">
        <v>0</v>
      </c>
      <c r="E19" s="1"/>
      <c r="F19" s="1" t="s">
        <v>16</v>
      </c>
      <c r="G19" s="1">
        <f>SUMIF($B$10:$B$23, F19, $D$10:$D$23)</f>
        <v>4250</v>
      </c>
      <c r="H19" s="1" t="s">
        <v>33</v>
      </c>
      <c r="I19" s="1">
        <v>4500</v>
      </c>
    </row>
    <row r="20" spans="1:9" x14ac:dyDescent="0.3">
      <c r="A20" s="1" t="s">
        <v>17</v>
      </c>
      <c r="B20" s="1" t="s">
        <v>19</v>
      </c>
      <c r="C20" s="1">
        <f t="shared" si="0"/>
        <v>4</v>
      </c>
      <c r="D20" s="1">
        <v>0</v>
      </c>
      <c r="E20" s="1"/>
      <c r="F20" s="1" t="s">
        <v>17</v>
      </c>
      <c r="G20" s="1">
        <f>SUMIF($B$10:$B$23, F20, $D$10:$D$23)</f>
        <v>8000</v>
      </c>
      <c r="H20" s="1" t="s">
        <v>33</v>
      </c>
      <c r="I20" s="1">
        <v>8000</v>
      </c>
    </row>
    <row r="21" spans="1:9" x14ac:dyDescent="0.3">
      <c r="A21" s="1" t="s">
        <v>17</v>
      </c>
      <c r="B21" s="1" t="s">
        <v>20</v>
      </c>
      <c r="C21" s="1">
        <f t="shared" si="0"/>
        <v>1</v>
      </c>
      <c r="D21" s="1">
        <v>4200</v>
      </c>
      <c r="E21" s="1"/>
      <c r="F21" s="1"/>
      <c r="G21" s="1"/>
      <c r="H21" s="1"/>
      <c r="I21" s="1"/>
    </row>
    <row r="22" spans="1:9" x14ac:dyDescent="0.3">
      <c r="A22" s="1" t="s">
        <v>17</v>
      </c>
      <c r="B22" s="1" t="s">
        <v>21</v>
      </c>
      <c r="C22" s="1">
        <f t="shared" si="0"/>
        <v>1</v>
      </c>
      <c r="D22" s="1">
        <v>2800</v>
      </c>
      <c r="E22" s="1"/>
      <c r="F22" s="10" t="s">
        <v>31</v>
      </c>
      <c r="G22" s="10"/>
      <c r="H22" s="1"/>
      <c r="I22" s="1"/>
    </row>
    <row r="23" spans="1:9" x14ac:dyDescent="0.3">
      <c r="A23" s="1" t="s">
        <v>17</v>
      </c>
      <c r="B23" s="1" t="s">
        <v>22</v>
      </c>
      <c r="C23" s="1">
        <f t="shared" si="0"/>
        <v>1</v>
      </c>
      <c r="D23" s="1">
        <v>1000</v>
      </c>
      <c r="E23" s="1"/>
      <c r="F23" s="1" t="s">
        <v>25</v>
      </c>
      <c r="G23" s="1" t="s">
        <v>32</v>
      </c>
      <c r="H23" s="1"/>
      <c r="I23" s="1" t="s">
        <v>11</v>
      </c>
    </row>
    <row r="24" spans="1:9" x14ac:dyDescent="0.3">
      <c r="F24" s="1" t="s">
        <v>18</v>
      </c>
      <c r="G24" s="1">
        <f>SUMIF($B$10:$B$23, F24, $D$10:$D$23)</f>
        <v>1250</v>
      </c>
      <c r="H24" s="5" t="s">
        <v>10</v>
      </c>
      <c r="I24" s="1">
        <f t="array" ref="I24:I28">TRANSPOSE(D7:H7)</f>
        <v>1250</v>
      </c>
    </row>
    <row r="25" spans="1:9" x14ac:dyDescent="0.3">
      <c r="A25" s="1" t="s">
        <v>12</v>
      </c>
      <c r="B25">
        <f>SUMPRODUCT(C10:C23,D10:D23)</f>
        <v>44750</v>
      </c>
      <c r="F25" s="1" t="s">
        <v>19</v>
      </c>
      <c r="G25" s="1">
        <f t="shared" ref="G25:G28" si="1">SUMIF($B$10:$B$23, F25, $D$10:$D$23)</f>
        <v>3000</v>
      </c>
      <c r="H25" s="5" t="s">
        <v>10</v>
      </c>
      <c r="I25" s="1">
        <v>3000</v>
      </c>
    </row>
    <row r="26" spans="1:9" x14ac:dyDescent="0.3">
      <c r="F26" s="1" t="s">
        <v>20</v>
      </c>
      <c r="G26" s="1">
        <f t="shared" si="1"/>
        <v>4200</v>
      </c>
      <c r="H26" s="5" t="s">
        <v>10</v>
      </c>
      <c r="I26" s="1">
        <v>4200</v>
      </c>
    </row>
    <row r="27" spans="1:9" x14ac:dyDescent="0.3">
      <c r="F27" s="1" t="s">
        <v>21</v>
      </c>
      <c r="G27" s="1">
        <f t="shared" si="1"/>
        <v>2800</v>
      </c>
      <c r="H27" s="5" t="s">
        <v>10</v>
      </c>
      <c r="I27" s="1">
        <v>2800</v>
      </c>
    </row>
    <row r="28" spans="1:9" x14ac:dyDescent="0.3">
      <c r="F28" s="1" t="s">
        <v>22</v>
      </c>
      <c r="G28" s="1">
        <f t="shared" si="1"/>
        <v>1000</v>
      </c>
      <c r="H28" s="5" t="s">
        <v>10</v>
      </c>
      <c r="I28" s="1">
        <v>1000</v>
      </c>
    </row>
    <row r="29" spans="1:9" x14ac:dyDescent="0.3">
      <c r="A29" s="10" t="s">
        <v>36</v>
      </c>
      <c r="B29" s="10"/>
    </row>
    <row r="30" spans="1:9" x14ac:dyDescent="0.3">
      <c r="A30" s="10">
        <v>150180028</v>
      </c>
      <c r="B30" s="10"/>
    </row>
  </sheetData>
  <mergeCells count="6">
    <mergeCell ref="A30:B30"/>
    <mergeCell ref="B1:H1"/>
    <mergeCell ref="F9:G9"/>
    <mergeCell ref="F14:G14"/>
    <mergeCell ref="F22:G22"/>
    <mergeCell ref="A29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Abdulkadir Pazar</dc:creator>
  <cp:lastModifiedBy>Abdulkadir Pazar</cp:lastModifiedBy>
  <dcterms:created xsi:type="dcterms:W3CDTF">2015-06-05T18:17:20Z</dcterms:created>
  <dcterms:modified xsi:type="dcterms:W3CDTF">2021-05-29T13:58:28Z</dcterms:modified>
</cp:coreProperties>
</file>