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"/>
    </mc:Choice>
  </mc:AlternateContent>
  <bookViews>
    <workbookView xWindow="0" yWindow="0" windowWidth="23040" windowHeight="9384"/>
  </bookViews>
  <sheets>
    <sheet name="Vb=7,5V (1D)" sheetId="6" r:id="rId1"/>
    <sheet name="Feuil1" sheetId="1" r:id="rId2"/>
    <sheet name="Vb=8,5V" sheetId="2" r:id="rId3"/>
    <sheet name="Vb=9V" sheetId="3" r:id="rId4"/>
    <sheet name="Vb=8V" sheetId="4" r:id="rId5"/>
    <sheet name="Vb=7,5V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E2" i="6" s="1"/>
  <c r="F2" i="6" s="1"/>
  <c r="G2" i="6" s="1"/>
  <c r="H2" i="6"/>
  <c r="I2" i="6" s="1"/>
  <c r="J2" i="6" s="1"/>
  <c r="B3" i="6"/>
  <c r="C3" i="6"/>
  <c r="E3" i="6" s="1"/>
  <c r="F3" i="6" s="1"/>
  <c r="G3" i="6" s="1"/>
  <c r="H3" i="6"/>
  <c r="I3" i="6" s="1"/>
  <c r="J3" i="6" s="1"/>
  <c r="B4" i="6"/>
  <c r="C4" i="6"/>
  <c r="E4" i="6" s="1"/>
  <c r="F4" i="6" s="1"/>
  <c r="G4" i="6" s="1"/>
  <c r="B5" i="6"/>
  <c r="C5" i="6"/>
  <c r="E5" i="6" s="1"/>
  <c r="F5" i="6" s="1"/>
  <c r="G5" i="6" s="1"/>
  <c r="B6" i="6"/>
  <c r="C6" i="6"/>
  <c r="E6" i="6" s="1"/>
  <c r="F6" i="6" s="1"/>
  <c r="G6" i="6" s="1"/>
  <c r="H6" i="6"/>
  <c r="I6" i="6" s="1"/>
  <c r="J6" i="6" s="1"/>
  <c r="B7" i="6"/>
  <c r="C7" i="6"/>
  <c r="E7" i="6" s="1"/>
  <c r="F7" i="6" s="1"/>
  <c r="G7" i="6" s="1"/>
  <c r="H7" i="6"/>
  <c r="I7" i="6" s="1"/>
  <c r="J7" i="6" s="1"/>
  <c r="B8" i="6"/>
  <c r="C8" i="6"/>
  <c r="E8" i="6" s="1"/>
  <c r="F8" i="6" s="1"/>
  <c r="G8" i="6" s="1"/>
  <c r="H8" i="6"/>
  <c r="I8" i="6" s="1"/>
  <c r="J8" i="6" s="1"/>
  <c r="B9" i="6"/>
  <c r="C9" i="6"/>
  <c r="E9" i="6" s="1"/>
  <c r="F9" i="6" s="1"/>
  <c r="G9" i="6" s="1"/>
  <c r="B10" i="6"/>
  <c r="C10" i="6"/>
  <c r="E10" i="6" s="1"/>
  <c r="F10" i="6" s="1"/>
  <c r="G10" i="6" s="1"/>
  <c r="B11" i="6"/>
  <c r="C11" i="6"/>
  <c r="E11" i="6" s="1"/>
  <c r="F11" i="6" s="1"/>
  <c r="G11" i="6" s="1"/>
  <c r="B12" i="6"/>
  <c r="C12" i="6"/>
  <c r="E12" i="6" s="1"/>
  <c r="F12" i="6" s="1"/>
  <c r="G12" i="6" s="1"/>
  <c r="B13" i="6"/>
  <c r="C13" i="6"/>
  <c r="E13" i="6" s="1"/>
  <c r="F13" i="6" s="1"/>
  <c r="G13" i="6" s="1"/>
  <c r="B14" i="6"/>
  <c r="C14" i="6"/>
  <c r="E14" i="6" s="1"/>
  <c r="F14" i="6" s="1"/>
  <c r="G14" i="6" s="1"/>
  <c r="H12" i="6" l="1"/>
  <c r="I12" i="6" s="1"/>
  <c r="J12" i="6" s="1"/>
  <c r="H11" i="6"/>
  <c r="I11" i="6" s="1"/>
  <c r="J11" i="6" s="1"/>
  <c r="H9" i="6"/>
  <c r="I9" i="6" s="1"/>
  <c r="J9" i="6" s="1"/>
  <c r="H5" i="6"/>
  <c r="I5" i="6" s="1"/>
  <c r="J5" i="6" s="1"/>
  <c r="H14" i="6"/>
  <c r="I14" i="6" s="1"/>
  <c r="J14" i="6" s="1"/>
  <c r="H13" i="6"/>
  <c r="I13" i="6" s="1"/>
  <c r="J13" i="6" s="1"/>
  <c r="H10" i="6"/>
  <c r="I10" i="6" s="1"/>
  <c r="J10" i="6" s="1"/>
  <c r="H4" i="6"/>
  <c r="I4" i="6" s="1"/>
  <c r="J4" i="6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H3" i="2"/>
  <c r="H4" i="2"/>
  <c r="H5" i="2"/>
  <c r="H6" i="2"/>
  <c r="H7" i="2"/>
  <c r="H8" i="2"/>
  <c r="H9" i="2"/>
  <c r="H10" i="2"/>
  <c r="H11" i="2"/>
  <c r="H12" i="2"/>
  <c r="H13" i="2"/>
  <c r="H1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B3" i="2"/>
  <c r="C3" i="2" s="1"/>
  <c r="B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2" i="2"/>
  <c r="C2" i="2" s="1"/>
  <c r="C4" i="2"/>
  <c r="F6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H11" i="5" l="1"/>
  <c r="I11" i="5" s="1"/>
  <c r="J11" i="5" s="1"/>
  <c r="E11" i="5"/>
  <c r="F11" i="5" s="1"/>
  <c r="G11" i="5" s="1"/>
  <c r="H12" i="5"/>
  <c r="I12" i="5" s="1"/>
  <c r="J12" i="5" s="1"/>
  <c r="E12" i="5"/>
  <c r="F12" i="5" s="1"/>
  <c r="G12" i="5" s="1"/>
  <c r="E5" i="5"/>
  <c r="F5" i="5" s="1"/>
  <c r="G5" i="5" s="1"/>
  <c r="H5" i="5"/>
  <c r="I5" i="5" s="1"/>
  <c r="J5" i="5" s="1"/>
  <c r="H9" i="5"/>
  <c r="I9" i="5" s="1"/>
  <c r="J9" i="5" s="1"/>
  <c r="E9" i="5"/>
  <c r="F9" i="5" s="1"/>
  <c r="G9" i="5" s="1"/>
  <c r="H13" i="5"/>
  <c r="I13" i="5" s="1"/>
  <c r="J13" i="5" s="1"/>
  <c r="E13" i="5"/>
  <c r="F13" i="5" s="1"/>
  <c r="G13" i="5" s="1"/>
  <c r="E3" i="5"/>
  <c r="F3" i="5" s="1"/>
  <c r="G3" i="5" s="1"/>
  <c r="H3" i="5"/>
  <c r="I3" i="5" s="1"/>
  <c r="J3" i="5" s="1"/>
  <c r="H7" i="5"/>
  <c r="I7" i="5" s="1"/>
  <c r="J7" i="5" s="1"/>
  <c r="E7" i="5"/>
  <c r="F7" i="5" s="1"/>
  <c r="G7" i="5" s="1"/>
  <c r="E4" i="5"/>
  <c r="F4" i="5" s="1"/>
  <c r="G4" i="5" s="1"/>
  <c r="H4" i="5"/>
  <c r="I4" i="5" s="1"/>
  <c r="J4" i="5" s="1"/>
  <c r="H8" i="5"/>
  <c r="I8" i="5" s="1"/>
  <c r="J8" i="5" s="1"/>
  <c r="E8" i="5"/>
  <c r="F8" i="5" s="1"/>
  <c r="G8" i="5" s="1"/>
  <c r="E2" i="5"/>
  <c r="F2" i="5" s="1"/>
  <c r="G2" i="5" s="1"/>
  <c r="H2" i="5"/>
  <c r="I2" i="5" s="1"/>
  <c r="J2" i="5" s="1"/>
  <c r="E6" i="5"/>
  <c r="F6" i="5" s="1"/>
  <c r="G6" i="5" s="1"/>
  <c r="H6" i="5"/>
  <c r="I6" i="5" s="1"/>
  <c r="J6" i="5" s="1"/>
  <c r="H10" i="5"/>
  <c r="I10" i="5" s="1"/>
  <c r="J10" i="5" s="1"/>
  <c r="E10" i="5"/>
  <c r="F10" i="5" s="1"/>
  <c r="G10" i="5" s="1"/>
  <c r="E14" i="5"/>
  <c r="F14" i="5" s="1"/>
  <c r="G14" i="5" s="1"/>
  <c r="H14" i="5"/>
  <c r="I14" i="5" s="1"/>
  <c r="J14" i="5" s="1"/>
  <c r="H3" i="4"/>
  <c r="I3" i="4" s="1"/>
  <c r="J3" i="4" s="1"/>
  <c r="E3" i="4"/>
  <c r="F3" i="4" s="1"/>
  <c r="G3" i="4" s="1"/>
  <c r="H11" i="4"/>
  <c r="I11" i="4" s="1"/>
  <c r="J11" i="4" s="1"/>
  <c r="E11" i="4"/>
  <c r="F11" i="4" s="1"/>
  <c r="G11" i="4" s="1"/>
  <c r="H8" i="4"/>
  <c r="I8" i="4" s="1"/>
  <c r="J8" i="4" s="1"/>
  <c r="E8" i="4"/>
  <c r="F8" i="4" s="1"/>
  <c r="G8" i="4" s="1"/>
  <c r="H5" i="4"/>
  <c r="I5" i="4" s="1"/>
  <c r="J5" i="4" s="1"/>
  <c r="E5" i="4"/>
  <c r="F5" i="4" s="1"/>
  <c r="G5" i="4" s="1"/>
  <c r="H9" i="4"/>
  <c r="I9" i="4" s="1"/>
  <c r="J9" i="4" s="1"/>
  <c r="E9" i="4"/>
  <c r="F9" i="4" s="1"/>
  <c r="G9" i="4" s="1"/>
  <c r="H13" i="4"/>
  <c r="I13" i="4" s="1"/>
  <c r="J13" i="4" s="1"/>
  <c r="E13" i="4"/>
  <c r="F13" i="4" s="1"/>
  <c r="G13" i="4" s="1"/>
  <c r="H7" i="4"/>
  <c r="I7" i="4" s="1"/>
  <c r="J7" i="4" s="1"/>
  <c r="E7" i="4"/>
  <c r="F7" i="4" s="1"/>
  <c r="G7" i="4" s="1"/>
  <c r="H4" i="4"/>
  <c r="I4" i="4" s="1"/>
  <c r="J4" i="4" s="1"/>
  <c r="E4" i="4"/>
  <c r="F4" i="4" s="1"/>
  <c r="G4" i="4" s="1"/>
  <c r="H12" i="4"/>
  <c r="I12" i="4" s="1"/>
  <c r="J12" i="4" s="1"/>
  <c r="E12" i="4"/>
  <c r="F12" i="4" s="1"/>
  <c r="G12" i="4" s="1"/>
  <c r="H2" i="4"/>
  <c r="I2" i="4" s="1"/>
  <c r="J2" i="4" s="1"/>
  <c r="E2" i="4"/>
  <c r="F2" i="4" s="1"/>
  <c r="G2" i="4" s="1"/>
  <c r="H6" i="4"/>
  <c r="I6" i="4" s="1"/>
  <c r="J6" i="4" s="1"/>
  <c r="E6" i="4"/>
  <c r="F6" i="4" s="1"/>
  <c r="G6" i="4" s="1"/>
  <c r="H10" i="4"/>
  <c r="I10" i="4" s="1"/>
  <c r="J10" i="4" s="1"/>
  <c r="E10" i="4"/>
  <c r="F10" i="4" s="1"/>
  <c r="G10" i="4" s="1"/>
  <c r="E14" i="4"/>
  <c r="F14" i="4" s="1"/>
  <c r="G14" i="4" s="1"/>
  <c r="H14" i="4"/>
  <c r="I14" i="4" s="1"/>
  <c r="J14" i="4" s="1"/>
  <c r="E7" i="3"/>
  <c r="F7" i="3" s="1"/>
  <c r="G7" i="3" s="1"/>
  <c r="H7" i="3"/>
  <c r="I7" i="3" s="1"/>
  <c r="J7" i="3" s="1"/>
  <c r="E4" i="3"/>
  <c r="F4" i="3" s="1"/>
  <c r="G4" i="3" s="1"/>
  <c r="H4" i="3"/>
  <c r="I4" i="3" s="1"/>
  <c r="J4" i="3" s="1"/>
  <c r="E12" i="3"/>
  <c r="F12" i="3" s="1"/>
  <c r="G12" i="3" s="1"/>
  <c r="H12" i="3"/>
  <c r="I12" i="3" s="1"/>
  <c r="J12" i="3" s="1"/>
  <c r="E5" i="3"/>
  <c r="F5" i="3" s="1"/>
  <c r="G5" i="3" s="1"/>
  <c r="H5" i="3"/>
  <c r="I5" i="3" s="1"/>
  <c r="J5" i="3" s="1"/>
  <c r="E13" i="3"/>
  <c r="F13" i="3" s="1"/>
  <c r="G13" i="3" s="1"/>
  <c r="H13" i="3"/>
  <c r="I13" i="3" s="1"/>
  <c r="J13" i="3" s="1"/>
  <c r="E3" i="3"/>
  <c r="F3" i="3" s="1"/>
  <c r="G3" i="3" s="1"/>
  <c r="H3" i="3"/>
  <c r="I3" i="3" s="1"/>
  <c r="J3" i="3" s="1"/>
  <c r="E11" i="3"/>
  <c r="F11" i="3" s="1"/>
  <c r="G11" i="3" s="1"/>
  <c r="H11" i="3"/>
  <c r="I11" i="3" s="1"/>
  <c r="J11" i="3" s="1"/>
  <c r="E8" i="3"/>
  <c r="F8" i="3" s="1"/>
  <c r="G8" i="3" s="1"/>
  <c r="H8" i="3"/>
  <c r="I8" i="3" s="1"/>
  <c r="J8" i="3" s="1"/>
  <c r="E9" i="3"/>
  <c r="F9" i="3" s="1"/>
  <c r="G9" i="3" s="1"/>
  <c r="H9" i="3"/>
  <c r="I9" i="3" s="1"/>
  <c r="J9" i="3" s="1"/>
  <c r="E2" i="3"/>
  <c r="F2" i="3" s="1"/>
  <c r="G2" i="3" s="1"/>
  <c r="H2" i="3"/>
  <c r="I2" i="3" s="1"/>
  <c r="J2" i="3" s="1"/>
  <c r="E6" i="3"/>
  <c r="F6" i="3" s="1"/>
  <c r="G6" i="3" s="1"/>
  <c r="H6" i="3"/>
  <c r="I6" i="3" s="1"/>
  <c r="J6" i="3" s="1"/>
  <c r="E10" i="3"/>
  <c r="F10" i="3" s="1"/>
  <c r="G10" i="3" s="1"/>
  <c r="H10" i="3"/>
  <c r="I10" i="3" s="1"/>
  <c r="J10" i="3" s="1"/>
  <c r="E14" i="3"/>
  <c r="F14" i="3" s="1"/>
  <c r="G14" i="3" s="1"/>
  <c r="H14" i="3"/>
  <c r="I14" i="3" s="1"/>
  <c r="J14" i="3" s="1"/>
  <c r="F14" i="2"/>
  <c r="G14" i="2" s="1"/>
  <c r="F6" i="2"/>
  <c r="G6" i="2" s="1"/>
  <c r="F10" i="2"/>
  <c r="G10" i="2" s="1"/>
  <c r="I8" i="2"/>
  <c r="J8" i="2" s="1"/>
  <c r="I4" i="2"/>
  <c r="J4" i="2" s="1"/>
  <c r="I14" i="2"/>
  <c r="J14" i="2" s="1"/>
  <c r="I12" i="2"/>
  <c r="J12" i="2" s="1"/>
  <c r="I2" i="2"/>
  <c r="J2" i="2" s="1"/>
  <c r="F2" i="2"/>
  <c r="G2" i="2" s="1"/>
  <c r="I11" i="2"/>
  <c r="J11" i="2" s="1"/>
  <c r="F11" i="2"/>
  <c r="G11" i="2" s="1"/>
  <c r="I7" i="2"/>
  <c r="J7" i="2" s="1"/>
  <c r="F7" i="2"/>
  <c r="G7" i="2" s="1"/>
  <c r="I3" i="2"/>
  <c r="J3" i="2" s="1"/>
  <c r="F3" i="2"/>
  <c r="G3" i="2" s="1"/>
  <c r="I13" i="2"/>
  <c r="J13" i="2" s="1"/>
  <c r="F13" i="2"/>
  <c r="G13" i="2" s="1"/>
  <c r="I9" i="2"/>
  <c r="J9" i="2" s="1"/>
  <c r="F9" i="2"/>
  <c r="G9" i="2" s="1"/>
  <c r="I5" i="2"/>
  <c r="J5" i="2" s="1"/>
  <c r="F5" i="2"/>
  <c r="G5" i="2" s="1"/>
  <c r="I10" i="2"/>
  <c r="J10" i="2" s="1"/>
  <c r="I6" i="2"/>
  <c r="J6" i="2" s="1"/>
  <c r="F12" i="2"/>
  <c r="G12" i="2" s="1"/>
  <c r="F8" i="2"/>
  <c r="G8" i="2" s="1"/>
  <c r="F4" i="2"/>
  <c r="G4" i="2" s="1"/>
</calcChain>
</file>

<file path=xl/sharedStrings.xml><?xml version="1.0" encoding="utf-8"?>
<sst xmlns="http://schemas.openxmlformats.org/spreadsheetml/2006/main" count="94" uniqueCount="20">
  <si>
    <t>Vgs</t>
  </si>
  <si>
    <t>Id</t>
  </si>
  <si>
    <t>Ve</t>
  </si>
  <si>
    <t>delta Id</t>
  </si>
  <si>
    <t>erreur</t>
  </si>
  <si>
    <t>Id (calcul 1)</t>
  </si>
  <si>
    <t>Id (calcul 2)</t>
  </si>
  <si>
    <t>Vth</t>
  </si>
  <si>
    <t>Vb</t>
  </si>
  <si>
    <t>Vbe</t>
  </si>
  <si>
    <t>Vdd-Vb-Vbe-Vth-Ve (Vgs)</t>
  </si>
  <si>
    <t>b2</t>
  </si>
  <si>
    <t>a2</t>
  </si>
  <si>
    <t>a1</t>
  </si>
  <si>
    <t>b1</t>
  </si>
  <si>
    <t>Vgs²</t>
  </si>
  <si>
    <t>Ohms</t>
  </si>
  <si>
    <t>R2</t>
  </si>
  <si>
    <t>R1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</si>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</sst>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2">
    <cellStyle name="Normal" xfId="0" builtinId="0"/>
    <cellStyle name="Pourcentage" xfId="1" builtinId="5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'Vb=7,5V (1D)'!$D$1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'Vb=7,5V (1D)'!$A$2:$A$13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'Vb=7,5V (1D)'!$D$2:$D$13</c:f>
              <c:numCache>
                <c:formatCode>0.000</c:formatCode>
                <c:ptCount val="12"/>
                <c:pt idx="0">
                  <c:v>9.8000000000000004E-2</c:v>
                </c:pt>
                <c:pt idx="1">
                  <c:v>0.17</c:v>
                </c:pt>
                <c:pt idx="2">
                  <c:v>0.28599999999999998</c:v>
                </c:pt>
                <c:pt idx="3">
                  <c:v>0.434</c:v>
                </c:pt>
                <c:pt idx="4">
                  <c:v>0.61099999999999999</c:v>
                </c:pt>
                <c:pt idx="5">
                  <c:v>1.06</c:v>
                </c:pt>
                <c:pt idx="6">
                  <c:v>1.62</c:v>
                </c:pt>
                <c:pt idx="7">
                  <c:v>2.31</c:v>
                </c:pt>
                <c:pt idx="8">
                  <c:v>3.12</c:v>
                </c:pt>
                <c:pt idx="9">
                  <c:v>4.04</c:v>
                </c:pt>
                <c:pt idx="10">
                  <c:v>5.08</c:v>
                </c:pt>
                <c:pt idx="11">
                  <c:v>6.22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06976"/>
        <c:axId val="1712304256"/>
      </c:scatterChart>
      <c:valAx>
        <c:axId val="17123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4256"/>
        <c:crosses val="autoZero"/>
        <c:crossBetween val="midCat"/>
      </c:valAx>
      <c:valAx>
        <c:axId val="17123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'Vb=8V'!$D$1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'Vb=8V'!$A$2:$A$13</c:f>
              <c:numCache>
                <c:formatCode>0.000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'Vb=8V'!$D$2:$D$13</c:f>
              <c:numCache>
                <c:formatCode>0.000</c:formatCode>
                <c:ptCount val="12"/>
                <c:pt idx="0">
                  <c:v>0.11</c:v>
                </c:pt>
                <c:pt idx="1">
                  <c:v>0.20799999999999999</c:v>
                </c:pt>
                <c:pt idx="2">
                  <c:v>0.33600000000000002</c:v>
                </c:pt>
                <c:pt idx="3">
                  <c:v>0.495</c:v>
                </c:pt>
                <c:pt idx="4">
                  <c:v>0.68400000000000005</c:v>
                </c:pt>
                <c:pt idx="5">
                  <c:v>1.1499999999999999</c:v>
                </c:pt>
                <c:pt idx="6">
                  <c:v>1.74</c:v>
                </c:pt>
                <c:pt idx="7">
                  <c:v>2.4500000000000002</c:v>
                </c:pt>
                <c:pt idx="8">
                  <c:v>3.28</c:v>
                </c:pt>
                <c:pt idx="9">
                  <c:v>4.22</c:v>
                </c:pt>
                <c:pt idx="10">
                  <c:v>5.26</c:v>
                </c:pt>
                <c:pt idx="11">
                  <c:v>6.22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7008"/>
        <c:axId val="1793844832"/>
      </c:scatterChart>
      <c:valAx>
        <c:axId val="17938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4832"/>
        <c:crosses val="autoZero"/>
        <c:crossBetween val="midCat"/>
      </c:valAx>
      <c:valAx>
        <c:axId val="1793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0,5V...5V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'Vb=8V'!$C$2:$C$13</c:f>
              <c:numCache>
                <c:formatCode>0.000</c:formatCode>
                <c:ptCount val="12"/>
                <c:pt idx="0">
                  <c:v>0.44889999999999991</c:v>
                </c:pt>
                <c:pt idx="1">
                  <c:v>0.84639999999999982</c:v>
                </c:pt>
                <c:pt idx="2">
                  <c:v>1.3688999999999998</c:v>
                </c:pt>
                <c:pt idx="3">
                  <c:v>2.0164</c:v>
                </c:pt>
                <c:pt idx="4">
                  <c:v>2.7888999999999999</c:v>
                </c:pt>
                <c:pt idx="5">
                  <c:v>4.7088999999999999</c:v>
                </c:pt>
                <c:pt idx="6">
                  <c:v>7.1288999999999998</c:v>
                </c:pt>
                <c:pt idx="7">
                  <c:v>10.0489</c:v>
                </c:pt>
                <c:pt idx="8">
                  <c:v>13.4689</c:v>
                </c:pt>
                <c:pt idx="9">
                  <c:v>17.3889</c:v>
                </c:pt>
                <c:pt idx="10">
                  <c:v>21.808899999999998</c:v>
                </c:pt>
                <c:pt idx="11">
                  <c:v>26.728899999999999</c:v>
                </c:pt>
              </c:numCache>
            </c:numRef>
          </c:xVal>
          <c:yVal>
            <c:numRef>
              <c:f>'Vb=8V'!$D$2:$D$13</c:f>
              <c:numCache>
                <c:formatCode>0.000</c:formatCode>
                <c:ptCount val="12"/>
                <c:pt idx="0">
                  <c:v>0.11</c:v>
                </c:pt>
                <c:pt idx="1">
                  <c:v>0.20799999999999999</c:v>
                </c:pt>
                <c:pt idx="2">
                  <c:v>0.33600000000000002</c:v>
                </c:pt>
                <c:pt idx="3">
                  <c:v>0.495</c:v>
                </c:pt>
                <c:pt idx="4">
                  <c:v>0.68400000000000005</c:v>
                </c:pt>
                <c:pt idx="5">
                  <c:v>1.1499999999999999</c:v>
                </c:pt>
                <c:pt idx="6">
                  <c:v>1.74</c:v>
                </c:pt>
                <c:pt idx="7">
                  <c:v>2.4500000000000002</c:v>
                </c:pt>
                <c:pt idx="8">
                  <c:v>3.28</c:v>
                </c:pt>
                <c:pt idx="9">
                  <c:v>4.22</c:v>
                </c:pt>
                <c:pt idx="10">
                  <c:v>5.26</c:v>
                </c:pt>
                <c:pt idx="11">
                  <c:v>6.22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5376"/>
        <c:axId val="1642202832"/>
      </c:scatterChart>
      <c:valAx>
        <c:axId val="17938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2832"/>
        <c:crosses val="autoZero"/>
        <c:crossBetween val="midCat"/>
      </c:valAx>
      <c:valAx>
        <c:axId val="16422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'Vb=8V'!$C$2:$C$6</c:f>
              <c:numCache>
                <c:formatCode>0.000</c:formatCode>
                <c:ptCount val="5"/>
                <c:pt idx="0">
                  <c:v>0.44889999999999991</c:v>
                </c:pt>
                <c:pt idx="1">
                  <c:v>0.84639999999999982</c:v>
                </c:pt>
                <c:pt idx="2">
                  <c:v>1.3688999999999998</c:v>
                </c:pt>
                <c:pt idx="3">
                  <c:v>2.0164</c:v>
                </c:pt>
                <c:pt idx="4">
                  <c:v>2.7888999999999999</c:v>
                </c:pt>
              </c:numCache>
            </c:numRef>
          </c:xVal>
          <c:yVal>
            <c:numRef>
              <c:f>'Vb=8V'!$D$2:$D$6</c:f>
              <c:numCache>
                <c:formatCode>0.000</c:formatCode>
                <c:ptCount val="5"/>
                <c:pt idx="0">
                  <c:v>0.11</c:v>
                </c:pt>
                <c:pt idx="1">
                  <c:v>0.20799999999999999</c:v>
                </c:pt>
                <c:pt idx="2">
                  <c:v>0.33600000000000002</c:v>
                </c:pt>
                <c:pt idx="3">
                  <c:v>0.495</c:v>
                </c:pt>
                <c:pt idx="4">
                  <c:v>0.68400000000000005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9360"/>
        <c:axId val="1642204464"/>
      </c:scatterChart>
      <c:valAx>
        <c:axId val="16422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4464"/>
        <c:crosses val="autoZero"/>
        <c:crossBetween val="midCat"/>
      </c:valAx>
      <c:valAx>
        <c:axId val="1642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'Vb=7,5V'!$D$1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'Vb=7,5V'!$A$2:$A$13</c:f>
              <c:numCache>
                <c:formatCode>0.000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'Vb=7,5V'!$D$2:$D$13</c:f>
              <c:numCache>
                <c:formatCode>0.000</c:formatCode>
                <c:ptCount val="12"/>
                <c:pt idx="0">
                  <c:v>0.33900000000000002</c:v>
                </c:pt>
                <c:pt idx="1">
                  <c:v>0.499</c:v>
                </c:pt>
                <c:pt idx="2">
                  <c:v>0.68899999999999995</c:v>
                </c:pt>
                <c:pt idx="3">
                  <c:v>0.91</c:v>
                </c:pt>
                <c:pt idx="4">
                  <c:v>1.1599999999999999</c:v>
                </c:pt>
                <c:pt idx="5">
                  <c:v>1.75</c:v>
                </c:pt>
                <c:pt idx="6">
                  <c:v>2.4700000000000002</c:v>
                </c:pt>
                <c:pt idx="7">
                  <c:v>3.3</c:v>
                </c:pt>
                <c:pt idx="8">
                  <c:v>4.25</c:v>
                </c:pt>
                <c:pt idx="9">
                  <c:v>5.31</c:v>
                </c:pt>
                <c:pt idx="10">
                  <c:v>6.47</c:v>
                </c:pt>
                <c:pt idx="11">
                  <c:v>7.53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5008"/>
        <c:axId val="1712308064"/>
      </c:scatterChart>
      <c:valAx>
        <c:axId val="16422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8064"/>
        <c:crosses val="autoZero"/>
        <c:crossBetween val="midCat"/>
      </c:valAx>
      <c:valAx>
        <c:axId val="17123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0,5V...5V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'Vb=7,5V'!$C$2:$C$13</c:f>
              <c:numCache>
                <c:formatCode>0.000</c:formatCode>
                <c:ptCount val="12"/>
                <c:pt idx="0">
                  <c:v>1.3688999999999998</c:v>
                </c:pt>
                <c:pt idx="1">
                  <c:v>2.0164</c:v>
                </c:pt>
                <c:pt idx="2">
                  <c:v>2.7888999999999999</c:v>
                </c:pt>
                <c:pt idx="3">
                  <c:v>3.6863999999999999</c:v>
                </c:pt>
                <c:pt idx="4">
                  <c:v>4.7088999999999999</c:v>
                </c:pt>
                <c:pt idx="5">
                  <c:v>7.1288999999999998</c:v>
                </c:pt>
                <c:pt idx="6">
                  <c:v>10.0489</c:v>
                </c:pt>
                <c:pt idx="7">
                  <c:v>13.4689</c:v>
                </c:pt>
                <c:pt idx="8">
                  <c:v>17.3889</c:v>
                </c:pt>
                <c:pt idx="9">
                  <c:v>21.808899999999998</c:v>
                </c:pt>
                <c:pt idx="10">
                  <c:v>26.728899999999999</c:v>
                </c:pt>
                <c:pt idx="11">
                  <c:v>32.148899999999998</c:v>
                </c:pt>
              </c:numCache>
            </c:numRef>
          </c:xVal>
          <c:yVal>
            <c:numRef>
              <c:f>'Vb=7,5V'!$D$2:$D$13</c:f>
              <c:numCache>
                <c:formatCode>0.000</c:formatCode>
                <c:ptCount val="12"/>
                <c:pt idx="0">
                  <c:v>0.33900000000000002</c:v>
                </c:pt>
                <c:pt idx="1">
                  <c:v>0.499</c:v>
                </c:pt>
                <c:pt idx="2">
                  <c:v>0.68899999999999995</c:v>
                </c:pt>
                <c:pt idx="3">
                  <c:v>0.91</c:v>
                </c:pt>
                <c:pt idx="4">
                  <c:v>1.1599999999999999</c:v>
                </c:pt>
                <c:pt idx="5">
                  <c:v>1.75</c:v>
                </c:pt>
                <c:pt idx="6">
                  <c:v>2.4700000000000002</c:v>
                </c:pt>
                <c:pt idx="7">
                  <c:v>3.3</c:v>
                </c:pt>
                <c:pt idx="8">
                  <c:v>4.25</c:v>
                </c:pt>
                <c:pt idx="9">
                  <c:v>5.31</c:v>
                </c:pt>
                <c:pt idx="10">
                  <c:v>6.47</c:v>
                </c:pt>
                <c:pt idx="11">
                  <c:v>7.53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06432"/>
        <c:axId val="1712318944"/>
      </c:scatterChart>
      <c:valAx>
        <c:axId val="17123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18944"/>
        <c:crosses val="autoZero"/>
        <c:crossBetween val="midCat"/>
      </c:valAx>
      <c:valAx>
        <c:axId val="17123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'Vb=7,5V'!$C$2:$C$6</c:f>
              <c:numCache>
                <c:formatCode>0.000</c:formatCode>
                <c:ptCount val="5"/>
                <c:pt idx="0">
                  <c:v>1.3688999999999998</c:v>
                </c:pt>
                <c:pt idx="1">
                  <c:v>2.0164</c:v>
                </c:pt>
                <c:pt idx="2">
                  <c:v>2.7888999999999999</c:v>
                </c:pt>
                <c:pt idx="3">
                  <c:v>3.6863999999999999</c:v>
                </c:pt>
                <c:pt idx="4">
                  <c:v>4.7088999999999999</c:v>
                </c:pt>
              </c:numCache>
            </c:numRef>
          </c:xVal>
          <c:yVal>
            <c:numRef>
              <c:f>'Vb=7,5V'!$D$2:$D$6</c:f>
              <c:numCache>
                <c:formatCode>0.000</c:formatCode>
                <c:ptCount val="5"/>
                <c:pt idx="0">
                  <c:v>0.33900000000000002</c:v>
                </c:pt>
                <c:pt idx="1">
                  <c:v>0.499</c:v>
                </c:pt>
                <c:pt idx="2">
                  <c:v>0.68899999999999995</c:v>
                </c:pt>
                <c:pt idx="3">
                  <c:v>0.91</c:v>
                </c:pt>
                <c:pt idx="4">
                  <c:v>1.1599999999999999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07520"/>
        <c:axId val="1712317312"/>
      </c:scatterChart>
      <c:valAx>
        <c:axId val="17123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17312"/>
        <c:crosses val="autoZero"/>
        <c:crossBetween val="midCat"/>
      </c:valAx>
      <c:valAx>
        <c:axId val="17123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0,5V...5V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 (1D)'!$C$2:$C$13</c:f>
              <c:numCache>
                <c:formatCode>0.000</c:formatCode>
                <c:ptCount val="12"/>
                <c:pt idx="0">
                  <c:v>0.38440000000000013</c:v>
                </c:pt>
                <c:pt idx="1">
                  <c:v>0.75690000000000024</c:v>
                </c:pt>
                <c:pt idx="2">
                  <c:v>1.2544000000000002</c:v>
                </c:pt>
                <c:pt idx="3">
                  <c:v>1.8769000000000002</c:v>
                </c:pt>
                <c:pt idx="4">
                  <c:v>2.6244000000000005</c:v>
                </c:pt>
                <c:pt idx="5">
                  <c:v>4.4944000000000006</c:v>
                </c:pt>
                <c:pt idx="6">
                  <c:v>6.8644000000000007</c:v>
                </c:pt>
                <c:pt idx="7">
                  <c:v>9.7344000000000008</c:v>
                </c:pt>
                <c:pt idx="8">
                  <c:v>13.1044</c:v>
                </c:pt>
                <c:pt idx="9">
                  <c:v>16.974399999999999</c:v>
                </c:pt>
                <c:pt idx="10">
                  <c:v>21.3444</c:v>
                </c:pt>
                <c:pt idx="11">
                  <c:v>26.214400000000001</c:v>
                </c:pt>
              </c:numCache>
            </c:numRef>
          </c:xVal>
          <c:yVal>
            <c:numRef>
              <c:f>'Vb=7,5V (1D)'!$D$2:$D$13</c:f>
              <c:numCache>
                <c:formatCode>0.000</c:formatCode>
                <c:ptCount val="12"/>
                <c:pt idx="0">
                  <c:v>9.8000000000000004E-2</c:v>
                </c:pt>
                <c:pt idx="1">
                  <c:v>0.17</c:v>
                </c:pt>
                <c:pt idx="2">
                  <c:v>0.28599999999999998</c:v>
                </c:pt>
                <c:pt idx="3">
                  <c:v>0.434</c:v>
                </c:pt>
                <c:pt idx="4">
                  <c:v>0.61099999999999999</c:v>
                </c:pt>
                <c:pt idx="5">
                  <c:v>1.06</c:v>
                </c:pt>
                <c:pt idx="6">
                  <c:v>1.62</c:v>
                </c:pt>
                <c:pt idx="7">
                  <c:v>2.31</c:v>
                </c:pt>
                <c:pt idx="8">
                  <c:v>3.12</c:v>
                </c:pt>
                <c:pt idx="9">
                  <c:v>4.04</c:v>
                </c:pt>
                <c:pt idx="10">
                  <c:v>5.08</c:v>
                </c:pt>
                <c:pt idx="11">
                  <c:v>6.22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10240"/>
        <c:axId val="1712305888"/>
      </c:scatterChart>
      <c:valAx>
        <c:axId val="17123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05888"/>
        <c:crosses val="autoZero"/>
        <c:crossBetween val="midCat"/>
      </c:valAx>
      <c:valAx>
        <c:axId val="17123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 (1D)'!$C$2:$C$6</c:f>
              <c:numCache>
                <c:formatCode>0.000</c:formatCode>
                <c:ptCount val="5"/>
                <c:pt idx="0">
                  <c:v>0.38440000000000013</c:v>
                </c:pt>
                <c:pt idx="1">
                  <c:v>0.75690000000000024</c:v>
                </c:pt>
                <c:pt idx="2">
                  <c:v>1.2544000000000002</c:v>
                </c:pt>
                <c:pt idx="3">
                  <c:v>1.8769000000000002</c:v>
                </c:pt>
                <c:pt idx="4">
                  <c:v>2.6244000000000005</c:v>
                </c:pt>
              </c:numCache>
            </c:numRef>
          </c:xVal>
          <c:yVal>
            <c:numRef>
              <c:f>'Vb=7,5V (1D)'!$D$2:$D$6</c:f>
              <c:numCache>
                <c:formatCode>0.000</c:formatCode>
                <c:ptCount val="5"/>
                <c:pt idx="0">
                  <c:v>9.8000000000000004E-2</c:v>
                </c:pt>
                <c:pt idx="1">
                  <c:v>0.17</c:v>
                </c:pt>
                <c:pt idx="2">
                  <c:v>0.28599999999999998</c:v>
                </c:pt>
                <c:pt idx="3">
                  <c:v>0.434</c:v>
                </c:pt>
                <c:pt idx="4">
                  <c:v>0.61099999999999999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11328"/>
        <c:axId val="1712310784"/>
      </c:scatterChart>
      <c:valAx>
        <c:axId val="17123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10784"/>
        <c:crosses val="autoZero"/>
        <c:crossBetween val="midCat"/>
      </c:valAx>
      <c:valAx>
        <c:axId val="1712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'Vb=8,5V'!$D$1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'Vb=8,5V'!$A$2:$A$13</c:f>
              <c:numCache>
                <c:formatCode>0.000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'Vb=8,5V'!$D$2:$D$13</c:f>
              <c:numCache>
                <c:formatCode>0.000</c:formatCode>
                <c:ptCount val="12"/>
                <c:pt idx="0">
                  <c:v>7.0000000000000001E-3</c:v>
                </c:pt>
                <c:pt idx="1">
                  <c:v>4.2999999999999997E-2</c:v>
                </c:pt>
                <c:pt idx="2">
                  <c:v>0.109</c:v>
                </c:pt>
                <c:pt idx="3">
                  <c:v>0.20599999999999999</c:v>
                </c:pt>
                <c:pt idx="4">
                  <c:v>0.33300000000000002</c:v>
                </c:pt>
                <c:pt idx="5">
                  <c:v>0.67900000000000005</c:v>
                </c:pt>
                <c:pt idx="6">
                  <c:v>1.1499999999999999</c:v>
                </c:pt>
                <c:pt idx="7">
                  <c:v>1.73</c:v>
                </c:pt>
                <c:pt idx="8">
                  <c:v>2.44</c:v>
                </c:pt>
                <c:pt idx="9">
                  <c:v>3.25</c:v>
                </c:pt>
                <c:pt idx="10">
                  <c:v>4.17</c:v>
                </c:pt>
                <c:pt idx="11">
                  <c:v>5.04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36624"/>
        <c:axId val="1793839344"/>
      </c:scatterChart>
      <c:valAx>
        <c:axId val="17938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9344"/>
        <c:crosses val="autoZero"/>
        <c:crossBetween val="midCat"/>
      </c:valAx>
      <c:valAx>
        <c:axId val="1793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0,5V...5V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'Vb=8,5V'!$C$2:$C$13</c:f>
              <c:numCache>
                <c:formatCode>0.000</c:formatCode>
                <c:ptCount val="12"/>
                <c:pt idx="0">
                  <c:v>2.8899999999999974E-2</c:v>
                </c:pt>
                <c:pt idx="1">
                  <c:v>0.17639999999999995</c:v>
                </c:pt>
                <c:pt idx="2">
                  <c:v>0.44889999999999991</c:v>
                </c:pt>
                <c:pt idx="3">
                  <c:v>0.84639999999999982</c:v>
                </c:pt>
                <c:pt idx="4">
                  <c:v>1.3688999999999998</c:v>
                </c:pt>
                <c:pt idx="5">
                  <c:v>2.7888999999999999</c:v>
                </c:pt>
                <c:pt idx="6">
                  <c:v>4.7088999999999999</c:v>
                </c:pt>
                <c:pt idx="7">
                  <c:v>7.1288999999999998</c:v>
                </c:pt>
                <c:pt idx="8">
                  <c:v>10.0489</c:v>
                </c:pt>
                <c:pt idx="9">
                  <c:v>13.4689</c:v>
                </c:pt>
                <c:pt idx="10">
                  <c:v>17.3889</c:v>
                </c:pt>
                <c:pt idx="11">
                  <c:v>21.808899999999998</c:v>
                </c:pt>
              </c:numCache>
            </c:numRef>
          </c:xVal>
          <c:yVal>
            <c:numRef>
              <c:f>'Vb=8,5V'!$D$2:$D$13</c:f>
              <c:numCache>
                <c:formatCode>0.000</c:formatCode>
                <c:ptCount val="12"/>
                <c:pt idx="0">
                  <c:v>7.0000000000000001E-3</c:v>
                </c:pt>
                <c:pt idx="1">
                  <c:v>4.2999999999999997E-2</c:v>
                </c:pt>
                <c:pt idx="2">
                  <c:v>0.109</c:v>
                </c:pt>
                <c:pt idx="3">
                  <c:v>0.20599999999999999</c:v>
                </c:pt>
                <c:pt idx="4">
                  <c:v>0.33300000000000002</c:v>
                </c:pt>
                <c:pt idx="5">
                  <c:v>0.67900000000000005</c:v>
                </c:pt>
                <c:pt idx="6">
                  <c:v>1.1499999999999999</c:v>
                </c:pt>
                <c:pt idx="7">
                  <c:v>1.73</c:v>
                </c:pt>
                <c:pt idx="8">
                  <c:v>2.44</c:v>
                </c:pt>
                <c:pt idx="9">
                  <c:v>3.25</c:v>
                </c:pt>
                <c:pt idx="10">
                  <c:v>4.17</c:v>
                </c:pt>
                <c:pt idx="11">
                  <c:v>5.04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38256"/>
        <c:axId val="1793837712"/>
      </c:scatterChart>
      <c:valAx>
        <c:axId val="17938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7712"/>
        <c:crosses val="autoZero"/>
        <c:crossBetween val="midCat"/>
      </c:valAx>
      <c:valAx>
        <c:axId val="17938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'Vb=8,5V'!$C$2:$C$6</c:f>
              <c:numCache>
                <c:formatCode>0.000</c:formatCode>
                <c:ptCount val="5"/>
                <c:pt idx="0">
                  <c:v>2.8899999999999974E-2</c:v>
                </c:pt>
                <c:pt idx="1">
                  <c:v>0.17639999999999995</c:v>
                </c:pt>
                <c:pt idx="2">
                  <c:v>0.44889999999999991</c:v>
                </c:pt>
                <c:pt idx="3">
                  <c:v>0.84639999999999982</c:v>
                </c:pt>
                <c:pt idx="4">
                  <c:v>1.3688999999999998</c:v>
                </c:pt>
              </c:numCache>
            </c:numRef>
          </c:xVal>
          <c:yVal>
            <c:numRef>
              <c:f>'Vb=8,5V'!$D$2:$D$6</c:f>
              <c:numCache>
                <c:formatCode>0.000</c:formatCode>
                <c:ptCount val="5"/>
                <c:pt idx="0">
                  <c:v>7.0000000000000001E-3</c:v>
                </c:pt>
                <c:pt idx="1">
                  <c:v>4.2999999999999997E-2</c:v>
                </c:pt>
                <c:pt idx="2">
                  <c:v>0.109</c:v>
                </c:pt>
                <c:pt idx="3">
                  <c:v>0.20599999999999999</c:v>
                </c:pt>
                <c:pt idx="4">
                  <c:v>0.33300000000000002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1520"/>
        <c:axId val="1793839888"/>
      </c:scatterChart>
      <c:valAx>
        <c:axId val="17938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9888"/>
        <c:crosses val="autoZero"/>
        <c:crossBetween val="midCat"/>
      </c:valAx>
      <c:valAx>
        <c:axId val="17938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'Vb=9V'!$D$1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'Vb=9V'!$A$2:$A$13</c:f>
              <c:numCache>
                <c:formatCode>0.000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'Vb=9V'!$D$2:$D$13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4.1000000000000002E-2</c:v>
                </c:pt>
                <c:pt idx="4">
                  <c:v>0.107</c:v>
                </c:pt>
                <c:pt idx="5">
                  <c:v>0.32900000000000001</c:v>
                </c:pt>
                <c:pt idx="6">
                  <c:v>0.67300000000000004</c:v>
                </c:pt>
                <c:pt idx="7">
                  <c:v>1.1399999999999999</c:v>
                </c:pt>
                <c:pt idx="8">
                  <c:v>1.72</c:v>
                </c:pt>
                <c:pt idx="9">
                  <c:v>2.41</c:v>
                </c:pt>
                <c:pt idx="10">
                  <c:v>3.21</c:v>
                </c:pt>
                <c:pt idx="11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0432"/>
        <c:axId val="1793842064"/>
      </c:scatterChart>
      <c:valAx>
        <c:axId val="17938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2064"/>
        <c:crosses val="autoZero"/>
        <c:crossBetween val="midCat"/>
      </c:valAx>
      <c:valAx>
        <c:axId val="1793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0,5V...5V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'Vb=9V'!$C$2:$C$13</c:f>
              <c:numCache>
                <c:formatCode>0.000</c:formatCode>
                <c:ptCount val="12"/>
                <c:pt idx="0">
                  <c:v>0.10890000000000005</c:v>
                </c:pt>
                <c:pt idx="1">
                  <c:v>6.4000000000000116E-3</c:v>
                </c:pt>
                <c:pt idx="2">
                  <c:v>2.8899999999999974E-2</c:v>
                </c:pt>
                <c:pt idx="3">
                  <c:v>0.17639999999999995</c:v>
                </c:pt>
                <c:pt idx="4">
                  <c:v>0.44889999999999991</c:v>
                </c:pt>
                <c:pt idx="5">
                  <c:v>1.3688999999999998</c:v>
                </c:pt>
                <c:pt idx="6">
                  <c:v>2.7888999999999999</c:v>
                </c:pt>
                <c:pt idx="7">
                  <c:v>4.7088999999999999</c:v>
                </c:pt>
                <c:pt idx="8">
                  <c:v>7.1288999999999998</c:v>
                </c:pt>
                <c:pt idx="9">
                  <c:v>10.0489</c:v>
                </c:pt>
                <c:pt idx="10">
                  <c:v>13.4689</c:v>
                </c:pt>
                <c:pt idx="11">
                  <c:v>17.3889</c:v>
                </c:pt>
              </c:numCache>
            </c:numRef>
          </c:xVal>
          <c:yVal>
            <c:numRef>
              <c:f>'Vb=9V'!$D$2:$D$13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4.1000000000000002E-2</c:v>
                </c:pt>
                <c:pt idx="4">
                  <c:v>0.107</c:v>
                </c:pt>
                <c:pt idx="5">
                  <c:v>0.32900000000000001</c:v>
                </c:pt>
                <c:pt idx="6">
                  <c:v>0.67300000000000004</c:v>
                </c:pt>
                <c:pt idx="7">
                  <c:v>1.1399999999999999</c:v>
                </c:pt>
                <c:pt idx="8">
                  <c:v>1.72</c:v>
                </c:pt>
                <c:pt idx="9">
                  <c:v>2.41</c:v>
                </c:pt>
                <c:pt idx="10">
                  <c:v>3.21</c:v>
                </c:pt>
                <c:pt idx="11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0976"/>
        <c:axId val="1793844288"/>
      </c:scatterChart>
      <c:valAx>
        <c:axId val="1793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4288"/>
        <c:crosses val="autoZero"/>
        <c:crossBetween val="midCat"/>
      </c:valAx>
      <c:valAx>
        <c:axId val="17938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'Vb=9V'!$C$2:$C$6</c:f>
              <c:numCache>
                <c:formatCode>0.000</c:formatCode>
                <c:ptCount val="5"/>
                <c:pt idx="0">
                  <c:v>0.10890000000000005</c:v>
                </c:pt>
                <c:pt idx="1">
                  <c:v>6.4000000000000116E-3</c:v>
                </c:pt>
                <c:pt idx="2">
                  <c:v>2.8899999999999974E-2</c:v>
                </c:pt>
                <c:pt idx="3">
                  <c:v>0.17639999999999995</c:v>
                </c:pt>
                <c:pt idx="4">
                  <c:v>0.44889999999999991</c:v>
                </c:pt>
              </c:numCache>
            </c:numRef>
          </c:xVal>
          <c:yVal>
            <c:numRef>
              <c:f>'Vb=9V'!$D$2:$D$6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4.1000000000000002E-2</c:v>
                </c:pt>
                <c:pt idx="4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7552"/>
        <c:axId val="1793846464"/>
      </c:scatterChart>
      <c:valAx>
        <c:axId val="1793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6464"/>
        <c:crosses val="autoZero"/>
        <c:crossBetween val="midCat"/>
      </c:valAx>
      <c:valAx>
        <c:axId val="1793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01" workbookViewId="0">
      <selection activeCell="F17" sqref="F17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5">
        <v>5</v>
      </c>
      <c r="B2" s="1">
        <f>15-$B$16-$B$17-$B$18-A2</f>
        <v>0.62000000000000011</v>
      </c>
      <c r="C2" s="1">
        <f>B2*B2</f>
        <v>0.38440000000000013</v>
      </c>
      <c r="D2" s="1">
        <v>9.8000000000000004E-2</v>
      </c>
      <c r="E2" s="1">
        <f>C2*$F$16+$F$17</f>
        <v>8.8834840000000026E-2</v>
      </c>
      <c r="F2" s="1">
        <f>ABS(D2-E2)</f>
        <v>9.1651599999999778E-3</v>
      </c>
      <c r="G2" s="2">
        <f>F2/D2</f>
        <v>9.3522040816326299E-2</v>
      </c>
      <c r="H2" s="1">
        <f>C2*$I$16+$I$17</f>
        <v>9.3524520000000028E-2</v>
      </c>
      <c r="I2" s="1">
        <f>ABS(D2-H2)</f>
        <v>4.4754799999999761E-3</v>
      </c>
      <c r="J2" s="2">
        <f>I2/D2</f>
        <v>4.5668163265305879E-2</v>
      </c>
    </row>
    <row r="3" spans="1:10" x14ac:dyDescent="0.3">
      <c r="A3" s="5">
        <v>4.75</v>
      </c>
      <c r="B3" s="1">
        <f>15-$B$16-$B$17-$B$18-A3</f>
        <v>0.87000000000000011</v>
      </c>
      <c r="C3" s="1">
        <f>B3*B3</f>
        <v>0.75690000000000024</v>
      </c>
      <c r="D3" s="1">
        <v>0.17</v>
      </c>
      <c r="E3" s="1">
        <f>C3*$F$16+$F$17</f>
        <v>0.17491959000000004</v>
      </c>
      <c r="F3" s="1">
        <f>ABS(D3-E3)</f>
        <v>4.9195900000000292E-3</v>
      </c>
      <c r="G3" s="2">
        <f>F3/D3</f>
        <v>2.8938764705882521E-2</v>
      </c>
      <c r="H3" s="1">
        <f>C3*$I$16+$I$17</f>
        <v>0.18415377000000005</v>
      </c>
      <c r="I3" s="1">
        <f>ABS(D3-H3)</f>
        <v>1.4153770000000038E-2</v>
      </c>
      <c r="J3" s="2">
        <f>I3/D3</f>
        <v>8.3257470588235516E-2</v>
      </c>
    </row>
    <row r="4" spans="1:10" x14ac:dyDescent="0.3">
      <c r="A4" s="5">
        <v>4.5</v>
      </c>
      <c r="B4" s="1">
        <f>15-$B$16-$B$17-$B$18-A4</f>
        <v>1.1200000000000001</v>
      </c>
      <c r="C4" s="1">
        <f>B4*B4</f>
        <v>1.2544000000000002</v>
      </c>
      <c r="D4" s="1">
        <v>0.28599999999999998</v>
      </c>
      <c r="E4" s="1">
        <f>C4*$F$16+$F$17</f>
        <v>0.28989184000000007</v>
      </c>
      <c r="F4" s="1">
        <f>ABS(D4-E4)</f>
        <v>3.8918400000000908E-3</v>
      </c>
      <c r="G4" s="2">
        <f>F4/D4</f>
        <v>1.3607832167832486E-2</v>
      </c>
      <c r="H4" s="1">
        <f>C4*$I$16+$I$17</f>
        <v>0.30519552000000005</v>
      </c>
      <c r="I4" s="1">
        <f>ABS(D4-H4)</f>
        <v>1.9195520000000077E-2</v>
      </c>
      <c r="J4" s="2">
        <f>I4/D4</f>
        <v>6.7117202797203068E-2</v>
      </c>
    </row>
    <row r="5" spans="1:10" x14ac:dyDescent="0.3">
      <c r="A5" s="5">
        <v>4.25</v>
      </c>
      <c r="B5" s="1">
        <f>15-$B$16-$B$17-$B$18-A5</f>
        <v>1.37</v>
      </c>
      <c r="C5" s="1">
        <f>B5*B5</f>
        <v>1.8769000000000002</v>
      </c>
      <c r="D5" s="1">
        <v>0.434</v>
      </c>
      <c r="E5" s="1">
        <f>C5*$F$16+$F$17</f>
        <v>0.43375159000000008</v>
      </c>
      <c r="F5" s="1">
        <f>ABS(D5-E5)</f>
        <v>2.4840999999992119E-4</v>
      </c>
      <c r="G5" s="2">
        <f>F5/D5</f>
        <v>5.723732718892193E-4</v>
      </c>
      <c r="H5" s="1">
        <f>C5*$I$16+$I$17</f>
        <v>0.45664977000000001</v>
      </c>
      <c r="I5" s="1">
        <f>ABS(D5-H5)</f>
        <v>2.2649770000000014E-2</v>
      </c>
      <c r="J5" s="2">
        <f>I5/D5</f>
        <v>5.2188410138248882E-2</v>
      </c>
    </row>
    <row r="6" spans="1:10" x14ac:dyDescent="0.3">
      <c r="A6" s="5">
        <v>4</v>
      </c>
      <c r="B6" s="1">
        <f>15-$B$16-$B$17-$B$18-A6</f>
        <v>1.62</v>
      </c>
      <c r="C6" s="1">
        <f>B6*B6</f>
        <v>2.6244000000000005</v>
      </c>
      <c r="D6" s="1">
        <v>0.61099999999999999</v>
      </c>
      <c r="E6" s="1">
        <f>C6*$F$16+$F$17</f>
        <v>0.60649884000000009</v>
      </c>
      <c r="F6" s="1">
        <f>ABS(D6-E6)</f>
        <v>4.501159999999893E-3</v>
      </c>
      <c r="G6" s="2">
        <f>F6/D6</f>
        <v>7.3668739770865682E-3</v>
      </c>
      <c r="H6" s="1">
        <f>C6*$I$16+$I$17</f>
        <v>0.63851652000000014</v>
      </c>
      <c r="I6" s="1">
        <f>ABS(D6-H6)</f>
        <v>2.7516520000000155E-2</v>
      </c>
      <c r="J6" s="2">
        <f>I6/D6</f>
        <v>4.5035220949263759E-2</v>
      </c>
    </row>
    <row r="7" spans="1:10" x14ac:dyDescent="0.3">
      <c r="A7" s="5">
        <v>3.5</v>
      </c>
      <c r="B7" s="1">
        <f>15-$B$16-$B$17-$B$18-A7</f>
        <v>2.12</v>
      </c>
      <c r="C7" s="1">
        <f>B7*B7</f>
        <v>4.4944000000000006</v>
      </c>
      <c r="D7" s="1">
        <v>1.06</v>
      </c>
      <c r="E7" s="1">
        <f>C7*$F$16+$F$17</f>
        <v>1.0386558400000001</v>
      </c>
      <c r="F7" s="1">
        <f>ABS(D7-E7)</f>
        <v>2.1344159999999945E-2</v>
      </c>
      <c r="G7" s="2">
        <f>F7/D7</f>
        <v>2.0135999999999949E-2</v>
      </c>
      <c r="H7" s="1">
        <f>C7*$I$16+$I$17</f>
        <v>1.09348752</v>
      </c>
      <c r="I7" s="1">
        <f>ABS(D7-H7)</f>
        <v>3.3487519999999993E-2</v>
      </c>
      <c r="J7" s="2">
        <f>I7/D7</f>
        <v>3.1591999999999995E-2</v>
      </c>
    </row>
    <row r="8" spans="1:10" x14ac:dyDescent="0.3">
      <c r="A8" s="5">
        <v>3</v>
      </c>
      <c r="B8" s="1">
        <f>15-$B$16-$B$17-$B$18-A8</f>
        <v>2.62</v>
      </c>
      <c r="C8" s="1">
        <f>B8*B8</f>
        <v>6.8644000000000007</v>
      </c>
      <c r="D8" s="1">
        <v>1.62</v>
      </c>
      <c r="E8" s="1">
        <f>C8*$F$16+$F$17</f>
        <v>1.5863628400000003</v>
      </c>
      <c r="F8" s="1">
        <f>ABS(D8-E8)</f>
        <v>3.3637159999999833E-2</v>
      </c>
      <c r="G8" s="2">
        <f>F8/D8</f>
        <v>2.0763679012345576E-2</v>
      </c>
      <c r="H8" s="1">
        <f>C8*$I$16+$I$17</f>
        <v>1.6701085200000001</v>
      </c>
      <c r="I8" s="1">
        <f>ABS(D8-H8)</f>
        <v>5.010851999999999E-2</v>
      </c>
      <c r="J8" s="2">
        <f>I8/D8</f>
        <v>3.0931185185185176E-2</v>
      </c>
    </row>
    <row r="9" spans="1:10" x14ac:dyDescent="0.3">
      <c r="A9" s="5">
        <v>2.5</v>
      </c>
      <c r="B9" s="1">
        <f>15-$B$16-$B$17-$B$18-A9</f>
        <v>3.12</v>
      </c>
      <c r="C9" s="1">
        <f>B9*B9</f>
        <v>9.7344000000000008</v>
      </c>
      <c r="D9" s="1">
        <v>2.31</v>
      </c>
      <c r="E9" s="1">
        <f>C9*$F$16+$F$17</f>
        <v>2.2496198400000003</v>
      </c>
      <c r="F9" s="1">
        <f>ABS(D9-E9)</f>
        <v>6.0380159999999794E-2</v>
      </c>
      <c r="G9" s="2">
        <f>F9/D9</f>
        <v>2.6138597402597313E-2</v>
      </c>
      <c r="H9" s="1">
        <f>C9*$I$16+$I$17</f>
        <v>2.36837952</v>
      </c>
      <c r="I9" s="1">
        <f>ABS(D9-H9)</f>
        <v>5.8379519999999907E-2</v>
      </c>
      <c r="J9" s="2">
        <f>I9/D9</f>
        <v>2.527251948051944E-2</v>
      </c>
    </row>
    <row r="10" spans="1:10" x14ac:dyDescent="0.3">
      <c r="A10" s="5">
        <v>2</v>
      </c>
      <c r="B10" s="1">
        <f>15-$B$16-$B$17-$B$18-A10</f>
        <v>3.62</v>
      </c>
      <c r="C10" s="1">
        <f>B10*B10</f>
        <v>13.1044</v>
      </c>
      <c r="D10" s="1">
        <v>3.12</v>
      </c>
      <c r="E10" s="1">
        <f>C10*$F$16+$F$17</f>
        <v>3.0284268399999998</v>
      </c>
      <c r="F10" s="1">
        <f>ABS(D10-E10)</f>
        <v>9.1573160000000264E-2</v>
      </c>
      <c r="G10" s="2">
        <f>F10/D10</f>
        <v>2.935037179487188E-2</v>
      </c>
      <c r="H10" s="1">
        <f>C10*$I$16+$I$17</f>
        <v>3.1883005199999999</v>
      </c>
      <c r="I10" s="1">
        <f>ABS(D10-H10)</f>
        <v>6.8300519999999754E-2</v>
      </c>
      <c r="J10" s="2">
        <f>I10/D10</f>
        <v>2.189119230769223E-2</v>
      </c>
    </row>
    <row r="11" spans="1:10" x14ac:dyDescent="0.3">
      <c r="A11" s="5">
        <v>1.5</v>
      </c>
      <c r="B11" s="1">
        <f>15-$B$16-$B$17-$B$18-A11</f>
        <v>4.12</v>
      </c>
      <c r="C11" s="1">
        <f>B11*B11</f>
        <v>16.974399999999999</v>
      </c>
      <c r="D11" s="1">
        <v>4.04</v>
      </c>
      <c r="E11" s="1">
        <f>C11*$F$16+$F$17</f>
        <v>3.9227838399999997</v>
      </c>
      <c r="F11" s="1">
        <f>ABS(D11-E11)</f>
        <v>0.11721616000000035</v>
      </c>
      <c r="G11" s="2">
        <f>F11/D11</f>
        <v>2.9013900990099095E-2</v>
      </c>
      <c r="H11" s="1">
        <f>C11*$I$16+$I$17</f>
        <v>4.12987152</v>
      </c>
      <c r="I11" s="1">
        <f>ABS(D11-H11)</f>
        <v>8.9871519999999983E-2</v>
      </c>
      <c r="J11" s="2">
        <f>I11/D11</f>
        <v>2.2245425742574251E-2</v>
      </c>
    </row>
    <row r="12" spans="1:10" x14ac:dyDescent="0.3">
      <c r="A12" s="5">
        <v>1</v>
      </c>
      <c r="B12" s="1">
        <f>15-$B$16-$B$17-$B$18-A12</f>
        <v>4.62</v>
      </c>
      <c r="C12" s="1">
        <f>B12*B12</f>
        <v>21.3444</v>
      </c>
      <c r="D12" s="1">
        <v>5.08</v>
      </c>
      <c r="E12" s="1">
        <f>C12*$F$16+$F$17</f>
        <v>4.9326908400000002</v>
      </c>
      <c r="F12" s="1">
        <f>ABS(D12-E12)</f>
        <v>0.14730915999999983</v>
      </c>
      <c r="G12" s="2">
        <f>F12/D12</f>
        <v>2.8997866141732248E-2</v>
      </c>
      <c r="H12" s="1">
        <f>C12*$I$16+$I$17</f>
        <v>5.1930925199999995</v>
      </c>
      <c r="I12" s="1">
        <f>ABS(D12-H12)</f>
        <v>0.11309251999999947</v>
      </c>
      <c r="J12" s="2">
        <f>I12/D12</f>
        <v>2.2262307086614069E-2</v>
      </c>
    </row>
    <row r="13" spans="1:10" x14ac:dyDescent="0.3">
      <c r="A13" s="5">
        <v>0.5</v>
      </c>
      <c r="B13" s="1">
        <f>15-$B$16-$B$17-$B$18-A13</f>
        <v>5.12</v>
      </c>
      <c r="C13" s="1">
        <f>B13*B13</f>
        <v>26.214400000000001</v>
      </c>
      <c r="D13" s="1">
        <v>6.22</v>
      </c>
      <c r="E13" s="1">
        <f>C13*$F$16+$F$17</f>
        <v>6.0581478400000002</v>
      </c>
      <c r="F13" s="1">
        <f>ABS(D13-E13)</f>
        <v>0.16185215999999958</v>
      </c>
      <c r="G13" s="2">
        <f>F13/D13</f>
        <v>2.6021247588424369E-2</v>
      </c>
      <c r="H13" s="1">
        <f>C13*$I$16+$I$17</f>
        <v>6.3779635199999998</v>
      </c>
      <c r="I13" s="1">
        <f>ABS(D13-H13)</f>
        <v>0.15796352000000002</v>
      </c>
      <c r="J13" s="2">
        <f>I13/D13</f>
        <v>2.5396064308681677E-2</v>
      </c>
    </row>
    <row r="14" spans="1:10" x14ac:dyDescent="0.3">
      <c r="A14" s="5">
        <v>0</v>
      </c>
      <c r="B14" s="1">
        <f>15-$B$16-$B$17-$B$18-A14</f>
        <v>5.62</v>
      </c>
      <c r="C14" s="1">
        <f>B14*B14</f>
        <v>31.584400000000002</v>
      </c>
      <c r="D14" s="1">
        <v>7.28</v>
      </c>
      <c r="E14" s="1">
        <f>C14*$F$16+$F$17</f>
        <v>7.2991548400000008</v>
      </c>
      <c r="F14" s="1">
        <f>ABS(D14-E14)</f>
        <v>1.9154840000000561E-2</v>
      </c>
      <c r="G14" s="2">
        <f>F14/D14</f>
        <v>2.6311593406594179E-3</v>
      </c>
      <c r="H14" s="1">
        <f>C14*$I$16+$I$17</f>
        <v>7.6844845199999998</v>
      </c>
      <c r="I14" s="1">
        <f>ABS(D14-H14)</f>
        <v>0.40448451999999957</v>
      </c>
      <c r="J14" s="2">
        <f>I14/D14</f>
        <v>5.5561060439560377E-2</v>
      </c>
    </row>
    <row r="16" spans="1:10" x14ac:dyDescent="0.3">
      <c r="A16" s="1" t="s">
        <v>7</v>
      </c>
      <c r="B16" s="5">
        <v>0.68</v>
      </c>
      <c r="C16" s="1" t="s">
        <v>19</v>
      </c>
      <c r="E16" s="1" t="s">
        <v>13</v>
      </c>
      <c r="F16" s="3">
        <v>0.2311</v>
      </c>
      <c r="H16" s="1" t="s">
        <v>12</v>
      </c>
      <c r="I16" s="3">
        <v>0.24329999999999999</v>
      </c>
    </row>
    <row r="17" spans="1:9" x14ac:dyDescent="0.3">
      <c r="A17" s="1" t="s">
        <v>8</v>
      </c>
      <c r="B17" s="6">
        <v>7.5</v>
      </c>
      <c r="C17" s="1" t="s">
        <v>19</v>
      </c>
      <c r="E17" s="1" t="s">
        <v>14</v>
      </c>
      <c r="F17" s="3">
        <v>0</v>
      </c>
      <c r="H17" s="1" t="s">
        <v>11</v>
      </c>
      <c r="I17" s="3">
        <v>0</v>
      </c>
    </row>
    <row r="18" spans="1:9" x14ac:dyDescent="0.3">
      <c r="A18" s="1" t="s">
        <v>9</v>
      </c>
      <c r="B18" s="5">
        <v>1.2</v>
      </c>
      <c r="C18" s="1" t="s">
        <v>19</v>
      </c>
    </row>
    <row r="19" spans="1:9" x14ac:dyDescent="0.3">
      <c r="A19" s="1" t="s">
        <v>18</v>
      </c>
      <c r="B19" s="4">
        <v>10000</v>
      </c>
      <c r="C19" s="1" t="s">
        <v>16</v>
      </c>
    </row>
    <row r="20" spans="1:9" x14ac:dyDescent="0.3">
      <c r="A20" s="1" t="s">
        <v>17</v>
      </c>
      <c r="B20" s="4">
        <v>10000</v>
      </c>
      <c r="C20" s="1" t="s">
        <v>16</v>
      </c>
    </row>
  </sheetData>
  <conditionalFormatting sqref="G2:G14 J2:J14">
    <cfRule type="cellIs" dxfId="14" priority="1" operator="lessThan">
      <formula>0.05</formula>
    </cfRule>
    <cfRule type="cellIs" dxfId="13" priority="2" operator="greaterThan">
      <formula>0.1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9" sqref="B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2.5</v>
      </c>
      <c r="B2">
        <v>7.0000000000000007E-2</v>
      </c>
      <c r="C2">
        <f>A2-0.5</f>
        <v>2</v>
      </c>
      <c r="D2">
        <f>C2*C2</f>
        <v>4</v>
      </c>
      <c r="E2">
        <f>D2/B2</f>
        <v>57.142857142857139</v>
      </c>
      <c r="F2">
        <f>E2*2</f>
        <v>114.28571428571428</v>
      </c>
    </row>
    <row r="3" spans="1:6" x14ac:dyDescent="0.3">
      <c r="A3">
        <v>3</v>
      </c>
      <c r="B3">
        <v>0.25</v>
      </c>
      <c r="C3">
        <f t="shared" ref="C3:C5" si="0">A3-0.5</f>
        <v>2.5</v>
      </c>
      <c r="D3">
        <f t="shared" ref="D3:D5" si="1">C3*C3</f>
        <v>6.25</v>
      </c>
      <c r="E3">
        <f t="shared" ref="E3:E5" si="2">D3/B3</f>
        <v>25</v>
      </c>
      <c r="F3">
        <f t="shared" ref="F3:F5" si="3">E3*2</f>
        <v>50</v>
      </c>
    </row>
    <row r="4" spans="1:6" x14ac:dyDescent="0.3">
      <c r="A4">
        <v>3.5</v>
      </c>
      <c r="B4">
        <v>0.6</v>
      </c>
      <c r="C4">
        <f t="shared" si="0"/>
        <v>3</v>
      </c>
      <c r="D4">
        <f t="shared" si="1"/>
        <v>9</v>
      </c>
      <c r="E4">
        <f t="shared" si="2"/>
        <v>15</v>
      </c>
      <c r="F4">
        <f t="shared" si="3"/>
        <v>30</v>
      </c>
    </row>
    <row r="5" spans="1:6" x14ac:dyDescent="0.3">
      <c r="A5">
        <v>4</v>
      </c>
      <c r="B5">
        <v>1</v>
      </c>
      <c r="C5">
        <f t="shared" si="0"/>
        <v>3.5</v>
      </c>
      <c r="D5">
        <f t="shared" si="1"/>
        <v>12.25</v>
      </c>
      <c r="E5">
        <f t="shared" si="2"/>
        <v>12.25</v>
      </c>
      <c r="F5">
        <f t="shared" si="3"/>
        <v>24.5</v>
      </c>
    </row>
    <row r="6" spans="1:6" x14ac:dyDescent="0.3">
      <c r="F6">
        <f>AVERAGE(F2:F5)</f>
        <v>54.696428571428569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C1" zoomScale="101" workbookViewId="0">
      <selection activeCell="B19" sqref="B19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1">
        <v>5</v>
      </c>
      <c r="B2" s="1">
        <f>15-$B$16-$B$17-$B$18-A2</f>
        <v>0.16999999999999993</v>
      </c>
      <c r="C2" s="1">
        <f>B2*B2</f>
        <v>2.8899999999999974E-2</v>
      </c>
      <c r="D2" s="1">
        <v>7.0000000000000001E-3</v>
      </c>
      <c r="E2" s="1">
        <f>C2*$F$16+$F$17</f>
        <v>6.8464099999999938E-3</v>
      </c>
      <c r="F2" s="1">
        <f>ABS(D2-E2)</f>
        <v>1.535900000000064E-4</v>
      </c>
      <c r="G2" s="2">
        <f>F2/D2</f>
        <v>2.1941428571429486E-2</v>
      </c>
      <c r="H2" s="1">
        <f>C2*$I$16+$I$17</f>
        <v>7.0313699999999934E-3</v>
      </c>
      <c r="I2" s="1">
        <f>ABS(D2-H2)</f>
        <v>3.1369999999993244E-5</v>
      </c>
      <c r="J2" s="2">
        <f>I2/D2</f>
        <v>4.4814285714276057E-3</v>
      </c>
    </row>
    <row r="3" spans="1:10" x14ac:dyDescent="0.3">
      <c r="A3" s="1">
        <v>4.75</v>
      </c>
      <c r="B3" s="1">
        <f t="shared" ref="B3:B14" si="0">15-$B$16-$B$17-$B$18-A3</f>
        <v>0.41999999999999993</v>
      </c>
      <c r="C3" s="1">
        <f t="shared" ref="C3:C14" si="1">B3*B3</f>
        <v>0.17639999999999995</v>
      </c>
      <c r="D3" s="1">
        <v>4.2999999999999997E-2</v>
      </c>
      <c r="E3" s="1">
        <f t="shared" ref="E3:E14" si="2">C3*$F$16+$F$17</f>
        <v>4.1789159999999985E-2</v>
      </c>
      <c r="F3" s="1">
        <f t="shared" ref="F3:F14" si="3">ABS(D3-E3)</f>
        <v>1.2108400000000116E-3</v>
      </c>
      <c r="G3" s="2">
        <f t="shared" ref="G3:G14" si="4">F3/D3</f>
        <v>2.8159069767442133E-2</v>
      </c>
      <c r="H3" s="1">
        <f t="shared" ref="H3:H14" si="5">C3*$I$16+$I$17</f>
        <v>4.2918119999999983E-2</v>
      </c>
      <c r="I3" s="1">
        <f t="shared" ref="I3:I14" si="6">ABS(D3-H3)</f>
        <v>8.1880000000013331E-5</v>
      </c>
      <c r="J3" s="2">
        <f t="shared" ref="J3:J14" si="7">I3/D3</f>
        <v>1.9041860465119382E-3</v>
      </c>
    </row>
    <row r="4" spans="1:10" x14ac:dyDescent="0.3">
      <c r="A4" s="1">
        <v>4.5</v>
      </c>
      <c r="B4" s="1">
        <f t="shared" si="0"/>
        <v>0.66999999999999993</v>
      </c>
      <c r="C4" s="1">
        <f t="shared" si="1"/>
        <v>0.44889999999999991</v>
      </c>
      <c r="D4" s="1">
        <v>0.109</v>
      </c>
      <c r="E4" s="1">
        <f t="shared" si="2"/>
        <v>0.10634440999999997</v>
      </c>
      <c r="F4" s="1">
        <f t="shared" si="3"/>
        <v>2.6555900000000271E-3</v>
      </c>
      <c r="G4" s="2">
        <f t="shared" si="4"/>
        <v>2.436321100917456E-2</v>
      </c>
      <c r="H4" s="1">
        <f t="shared" si="5"/>
        <v>0.10921736999999997</v>
      </c>
      <c r="I4" s="1">
        <f t="shared" si="6"/>
        <v>2.1736999999996676E-4</v>
      </c>
      <c r="J4" s="2">
        <f t="shared" si="7"/>
        <v>1.9942201834859336E-3</v>
      </c>
    </row>
    <row r="5" spans="1:10" x14ac:dyDescent="0.3">
      <c r="A5" s="1">
        <v>4.25</v>
      </c>
      <c r="B5" s="1">
        <f t="shared" si="0"/>
        <v>0.91999999999999993</v>
      </c>
      <c r="C5" s="1">
        <f t="shared" si="1"/>
        <v>0.84639999999999982</v>
      </c>
      <c r="D5" s="1">
        <v>0.20599999999999999</v>
      </c>
      <c r="E5" s="1">
        <f t="shared" si="2"/>
        <v>0.20051215999999997</v>
      </c>
      <c r="F5" s="1">
        <f t="shared" si="3"/>
        <v>5.4878400000000216E-3</v>
      </c>
      <c r="G5" s="2">
        <f t="shared" si="4"/>
        <v>2.6640000000000105E-2</v>
      </c>
      <c r="H5" s="1">
        <f t="shared" si="5"/>
        <v>0.20592911999999994</v>
      </c>
      <c r="I5" s="1">
        <f t="shared" si="6"/>
        <v>7.0880000000050902E-5</v>
      </c>
      <c r="J5" s="2">
        <f t="shared" si="7"/>
        <v>3.4407766990315972E-4</v>
      </c>
    </row>
    <row r="6" spans="1:10" x14ac:dyDescent="0.3">
      <c r="A6" s="1">
        <v>4</v>
      </c>
      <c r="B6" s="1">
        <f t="shared" si="0"/>
        <v>1.17</v>
      </c>
      <c r="C6" s="1">
        <f t="shared" si="1"/>
        <v>1.3688999999999998</v>
      </c>
      <c r="D6" s="1">
        <v>0.33300000000000002</v>
      </c>
      <c r="E6" s="1">
        <f t="shared" si="2"/>
        <v>0.32429240999999998</v>
      </c>
      <c r="F6" s="1">
        <f t="shared" si="3"/>
        <v>8.7075900000000428E-3</v>
      </c>
      <c r="G6" s="2">
        <f t="shared" si="4"/>
        <v>2.6148918918919045E-2</v>
      </c>
      <c r="H6" s="1">
        <f t="shared" si="5"/>
        <v>0.3330533699999999</v>
      </c>
      <c r="I6" s="1">
        <f t="shared" si="6"/>
        <v>5.3369999999886009E-5</v>
      </c>
      <c r="J6" s="2">
        <f t="shared" si="7"/>
        <v>1.6027027026992795E-4</v>
      </c>
    </row>
    <row r="7" spans="1:10" x14ac:dyDescent="0.3">
      <c r="A7" s="1">
        <v>3.5</v>
      </c>
      <c r="B7" s="1">
        <f t="shared" si="0"/>
        <v>1.67</v>
      </c>
      <c r="C7" s="1">
        <f t="shared" si="1"/>
        <v>2.7888999999999999</v>
      </c>
      <c r="D7" s="1">
        <v>0.67900000000000005</v>
      </c>
      <c r="E7" s="1">
        <f t="shared" si="2"/>
        <v>0.66069040999999995</v>
      </c>
      <c r="F7" s="1">
        <f t="shared" si="3"/>
        <v>1.8309590000000098E-2</v>
      </c>
      <c r="G7" s="2">
        <f t="shared" si="4"/>
        <v>2.6965522827687917E-2</v>
      </c>
      <c r="H7" s="1">
        <f t="shared" si="5"/>
        <v>0.67853936999999998</v>
      </c>
      <c r="I7" s="1">
        <f t="shared" si="6"/>
        <v>4.6063000000007293E-4</v>
      </c>
      <c r="J7" s="2">
        <f t="shared" si="7"/>
        <v>6.7839469808552713E-4</v>
      </c>
    </row>
    <row r="8" spans="1:10" x14ac:dyDescent="0.3">
      <c r="A8" s="1">
        <v>3</v>
      </c>
      <c r="B8" s="1">
        <f t="shared" si="0"/>
        <v>2.17</v>
      </c>
      <c r="C8" s="1">
        <f t="shared" si="1"/>
        <v>4.7088999999999999</v>
      </c>
      <c r="D8" s="1">
        <v>1.1499999999999999</v>
      </c>
      <c r="E8" s="1">
        <f t="shared" si="2"/>
        <v>1.1155384099999999</v>
      </c>
      <c r="F8" s="1">
        <f t="shared" si="3"/>
        <v>3.4461590000000042E-2</v>
      </c>
      <c r="G8" s="2">
        <f t="shared" si="4"/>
        <v>2.9966600000000038E-2</v>
      </c>
      <c r="H8" s="1">
        <f t="shared" si="5"/>
        <v>1.14567537</v>
      </c>
      <c r="I8" s="1">
        <f t="shared" si="6"/>
        <v>4.3246299999999405E-3</v>
      </c>
      <c r="J8" s="2">
        <f t="shared" si="7"/>
        <v>3.760547826086905E-3</v>
      </c>
    </row>
    <row r="9" spans="1:10" x14ac:dyDescent="0.3">
      <c r="A9" s="1">
        <v>2.5</v>
      </c>
      <c r="B9" s="1">
        <f t="shared" si="0"/>
        <v>2.67</v>
      </c>
      <c r="C9" s="1">
        <f t="shared" si="1"/>
        <v>7.1288999999999998</v>
      </c>
      <c r="D9" s="1">
        <v>1.73</v>
      </c>
      <c r="E9" s="1">
        <f t="shared" si="2"/>
        <v>1.68883641</v>
      </c>
      <c r="F9" s="1">
        <f t="shared" si="3"/>
        <v>4.1163590000000028E-2</v>
      </c>
      <c r="G9" s="2">
        <f t="shared" si="4"/>
        <v>2.3793982658959555E-2</v>
      </c>
      <c r="H9" s="1">
        <f t="shared" si="5"/>
        <v>1.7344613699999998</v>
      </c>
      <c r="I9" s="1">
        <f t="shared" si="6"/>
        <v>4.461369999999798E-3</v>
      </c>
      <c r="J9" s="2">
        <f t="shared" si="7"/>
        <v>2.5788265895952591E-3</v>
      </c>
    </row>
    <row r="10" spans="1:10" x14ac:dyDescent="0.3">
      <c r="A10" s="1">
        <v>2</v>
      </c>
      <c r="B10" s="1">
        <f t="shared" si="0"/>
        <v>3.17</v>
      </c>
      <c r="C10" s="1">
        <f t="shared" si="1"/>
        <v>10.0489</v>
      </c>
      <c r="D10" s="1">
        <v>2.44</v>
      </c>
      <c r="E10" s="1">
        <f t="shared" si="2"/>
        <v>2.38058441</v>
      </c>
      <c r="F10" s="1">
        <f t="shared" si="3"/>
        <v>5.9415589999999963E-2</v>
      </c>
      <c r="G10" s="2">
        <f t="shared" si="4"/>
        <v>2.4350651639344249E-2</v>
      </c>
      <c r="H10" s="1">
        <f t="shared" si="5"/>
        <v>2.4448973699999996</v>
      </c>
      <c r="I10" s="1">
        <f t="shared" si="6"/>
        <v>4.8973699999996789E-3</v>
      </c>
      <c r="J10" s="2">
        <f t="shared" si="7"/>
        <v>2.0071188524588847E-3</v>
      </c>
    </row>
    <row r="11" spans="1:10" x14ac:dyDescent="0.3">
      <c r="A11" s="1">
        <v>1.5</v>
      </c>
      <c r="B11" s="1">
        <f t="shared" si="0"/>
        <v>3.67</v>
      </c>
      <c r="C11" s="1">
        <f t="shared" si="1"/>
        <v>13.4689</v>
      </c>
      <c r="D11" s="1">
        <v>3.25</v>
      </c>
      <c r="E11" s="1">
        <f t="shared" si="2"/>
        <v>3.1907824099999997</v>
      </c>
      <c r="F11" s="1">
        <f t="shared" si="3"/>
        <v>5.9217590000000264E-2</v>
      </c>
      <c r="G11" s="2">
        <f t="shared" si="4"/>
        <v>1.8220796923077005E-2</v>
      </c>
      <c r="H11" s="1">
        <f t="shared" si="5"/>
        <v>3.27698337</v>
      </c>
      <c r="I11" s="1">
        <f t="shared" si="6"/>
        <v>2.6983369999999951E-2</v>
      </c>
      <c r="J11" s="2">
        <f t="shared" si="7"/>
        <v>8.3025753846153703E-3</v>
      </c>
    </row>
    <row r="12" spans="1:10" x14ac:dyDescent="0.3">
      <c r="A12" s="1">
        <v>1</v>
      </c>
      <c r="B12" s="1">
        <f t="shared" si="0"/>
        <v>4.17</v>
      </c>
      <c r="C12" s="1">
        <f t="shared" si="1"/>
        <v>17.3889</v>
      </c>
      <c r="D12" s="1">
        <v>4.17</v>
      </c>
      <c r="E12" s="1">
        <f t="shared" si="2"/>
        <v>4.1194304099999997</v>
      </c>
      <c r="F12" s="1">
        <f t="shared" si="3"/>
        <v>5.0569590000000275E-2</v>
      </c>
      <c r="G12" s="2">
        <f t="shared" si="4"/>
        <v>1.2127000000000067E-2</v>
      </c>
      <c r="H12" s="1">
        <f t="shared" si="5"/>
        <v>4.2307193700000001</v>
      </c>
      <c r="I12" s="1">
        <f t="shared" si="6"/>
        <v>6.0719370000000161E-2</v>
      </c>
      <c r="J12" s="2">
        <f t="shared" si="7"/>
        <v>1.4561000000000039E-2</v>
      </c>
    </row>
    <row r="13" spans="1:10" x14ac:dyDescent="0.3">
      <c r="A13" s="1">
        <v>0.5</v>
      </c>
      <c r="B13" s="1">
        <f t="shared" si="0"/>
        <v>4.67</v>
      </c>
      <c r="C13" s="1">
        <f t="shared" si="1"/>
        <v>21.808899999999998</v>
      </c>
      <c r="D13" s="1">
        <v>5.04</v>
      </c>
      <c r="E13" s="1">
        <f t="shared" si="2"/>
        <v>5.1665284099999997</v>
      </c>
      <c r="F13" s="1">
        <f t="shared" si="3"/>
        <v>0.1265284099999997</v>
      </c>
      <c r="G13" s="2">
        <f t="shared" si="4"/>
        <v>2.5104843253968195E-2</v>
      </c>
      <c r="H13" s="1">
        <f t="shared" si="5"/>
        <v>5.3061053699999992</v>
      </c>
      <c r="I13" s="1">
        <f t="shared" si="6"/>
        <v>0.26610536999999912</v>
      </c>
      <c r="J13" s="2">
        <f t="shared" si="7"/>
        <v>5.2798684523809349E-2</v>
      </c>
    </row>
    <row r="14" spans="1:10" x14ac:dyDescent="0.3">
      <c r="A14" s="1">
        <v>0</v>
      </c>
      <c r="B14" s="1">
        <f t="shared" si="0"/>
        <v>5.17</v>
      </c>
      <c r="C14" s="1">
        <f t="shared" si="1"/>
        <v>26.728899999999999</v>
      </c>
      <c r="D14" s="1">
        <v>5.0599999999999996</v>
      </c>
      <c r="E14" s="1">
        <f t="shared" si="2"/>
        <v>6.33207641</v>
      </c>
      <c r="F14" s="1">
        <f t="shared" si="3"/>
        <v>1.2720764100000004</v>
      </c>
      <c r="G14" s="2">
        <f t="shared" si="4"/>
        <v>0.25139850000000008</v>
      </c>
      <c r="H14" s="1">
        <f t="shared" si="5"/>
        <v>6.5031413699999998</v>
      </c>
      <c r="I14" s="1">
        <f t="shared" si="6"/>
        <v>1.4431413700000002</v>
      </c>
      <c r="J14" s="2">
        <f t="shared" si="7"/>
        <v>0.28520580434782616</v>
      </c>
    </row>
    <row r="16" spans="1:10" x14ac:dyDescent="0.3">
      <c r="A16" s="1" t="s">
        <v>7</v>
      </c>
      <c r="B16" s="1">
        <v>0.68</v>
      </c>
      <c r="E16" s="1" t="s">
        <v>13</v>
      </c>
      <c r="F16" s="3">
        <v>0.2369</v>
      </c>
      <c r="H16" s="1" t="s">
        <v>12</v>
      </c>
      <c r="I16" s="3">
        <v>0.24329999999999999</v>
      </c>
    </row>
    <row r="17" spans="1:9" x14ac:dyDescent="0.3">
      <c r="A17" s="1" t="s">
        <v>8</v>
      </c>
      <c r="B17" s="1">
        <v>8.5</v>
      </c>
      <c r="E17" s="1" t="s">
        <v>14</v>
      </c>
      <c r="F17" s="3">
        <v>0</v>
      </c>
      <c r="H17" s="1" t="s">
        <v>11</v>
      </c>
      <c r="I17" s="3">
        <v>0</v>
      </c>
    </row>
    <row r="18" spans="1:9" x14ac:dyDescent="0.3">
      <c r="A18" s="1" t="s">
        <v>9</v>
      </c>
      <c r="B18" s="1">
        <v>0.65</v>
      </c>
    </row>
  </sheetData>
  <conditionalFormatting sqref="G2:G14 J2:J14">
    <cfRule type="cellIs" dxfId="11" priority="1" operator="lessThan">
      <formula>0.05</formula>
    </cfRule>
    <cfRule type="cellIs" dxfId="10" priority="2" operator="greaterThan">
      <formula>0.1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D4" zoomScale="101" workbookViewId="0">
      <selection activeCell="J20" sqref="J20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1">
        <v>5</v>
      </c>
      <c r="B2" s="1">
        <f>15-$B$16-$B$17-$B$18-A2</f>
        <v>-0.33000000000000007</v>
      </c>
      <c r="C2" s="1">
        <f>B2*B2</f>
        <v>0.10890000000000005</v>
      </c>
      <c r="D2" s="1">
        <v>0</v>
      </c>
      <c r="E2" s="1">
        <f>C2*$F$16+$F$17</f>
        <v>2.5798410000000011E-2</v>
      </c>
      <c r="F2" s="1">
        <f>ABS(D2-E2)</f>
        <v>2.5798410000000011E-2</v>
      </c>
      <c r="G2" s="2" t="e">
        <f>F2/D2</f>
        <v>#DIV/0!</v>
      </c>
      <c r="H2" s="1">
        <f>C2*$I$16+$I$17</f>
        <v>2.6495370000000011E-2</v>
      </c>
      <c r="I2" s="1">
        <f>ABS(D2-H2)</f>
        <v>2.6495370000000011E-2</v>
      </c>
      <c r="J2" s="2" t="e">
        <f>I2/D2</f>
        <v>#DIV/0!</v>
      </c>
    </row>
    <row r="3" spans="1:10" x14ac:dyDescent="0.3">
      <c r="A3" s="1">
        <v>4.75</v>
      </c>
      <c r="B3" s="1">
        <f t="shared" ref="B3:B14" si="0">15-$B$16-$B$17-$B$18-A3</f>
        <v>-8.0000000000000071E-2</v>
      </c>
      <c r="C3" s="1">
        <f t="shared" ref="C3:C14" si="1">B3*B3</f>
        <v>6.4000000000000116E-3</v>
      </c>
      <c r="D3" s="1">
        <v>0</v>
      </c>
      <c r="E3" s="1">
        <f t="shared" ref="E3:E14" si="2">C3*$F$16+$F$17</f>
        <v>1.5161600000000027E-3</v>
      </c>
      <c r="F3" s="1">
        <f t="shared" ref="F3:F14" si="3">ABS(D3-E3)</f>
        <v>1.5161600000000027E-3</v>
      </c>
      <c r="G3" s="2" t="e">
        <f t="shared" ref="G3:G14" si="4">F3/D3</f>
        <v>#DIV/0!</v>
      </c>
      <c r="H3" s="1">
        <f t="shared" ref="H3:H14" si="5">C3*$I$16+$I$17</f>
        <v>1.5571200000000028E-3</v>
      </c>
      <c r="I3" s="1">
        <f t="shared" ref="I3:I14" si="6">ABS(D3-H3)</f>
        <v>1.5571200000000028E-3</v>
      </c>
      <c r="J3" s="2" t="e">
        <f t="shared" ref="J3:J14" si="7">I3/D3</f>
        <v>#DIV/0!</v>
      </c>
    </row>
    <row r="4" spans="1:10" x14ac:dyDescent="0.3">
      <c r="A4" s="1">
        <v>4.5</v>
      </c>
      <c r="B4" s="1">
        <f t="shared" si="0"/>
        <v>0.16999999999999993</v>
      </c>
      <c r="C4" s="1">
        <f t="shared" si="1"/>
        <v>2.8899999999999974E-2</v>
      </c>
      <c r="D4" s="1">
        <v>0</v>
      </c>
      <c r="E4" s="1">
        <f t="shared" si="2"/>
        <v>6.8464099999999938E-3</v>
      </c>
      <c r="F4" s="1">
        <f t="shared" si="3"/>
        <v>6.8464099999999938E-3</v>
      </c>
      <c r="G4" s="2" t="e">
        <f t="shared" si="4"/>
        <v>#DIV/0!</v>
      </c>
      <c r="H4" s="1">
        <f t="shared" si="5"/>
        <v>7.0313699999999934E-3</v>
      </c>
      <c r="I4" s="1">
        <f t="shared" si="6"/>
        <v>7.0313699999999934E-3</v>
      </c>
      <c r="J4" s="2" t="e">
        <f t="shared" si="7"/>
        <v>#DIV/0!</v>
      </c>
    </row>
    <row r="5" spans="1:10" x14ac:dyDescent="0.3">
      <c r="A5" s="1">
        <v>4.25</v>
      </c>
      <c r="B5" s="1">
        <f t="shared" si="0"/>
        <v>0.41999999999999993</v>
      </c>
      <c r="C5" s="1">
        <f t="shared" si="1"/>
        <v>0.17639999999999995</v>
      </c>
      <c r="D5" s="1">
        <v>4.1000000000000002E-2</v>
      </c>
      <c r="E5" s="1">
        <f t="shared" si="2"/>
        <v>4.1789159999999985E-2</v>
      </c>
      <c r="F5" s="1">
        <f t="shared" si="3"/>
        <v>7.8915999999998321E-4</v>
      </c>
      <c r="G5" s="2">
        <f t="shared" si="4"/>
        <v>1.924780487804837E-2</v>
      </c>
      <c r="H5" s="1">
        <f t="shared" si="5"/>
        <v>4.2918119999999983E-2</v>
      </c>
      <c r="I5" s="1">
        <f t="shared" si="6"/>
        <v>1.9181199999999815E-3</v>
      </c>
      <c r="J5" s="2">
        <f t="shared" si="7"/>
        <v>4.6783414634145891E-2</v>
      </c>
    </row>
    <row r="6" spans="1:10" x14ac:dyDescent="0.3">
      <c r="A6" s="1">
        <v>4</v>
      </c>
      <c r="B6" s="1">
        <f t="shared" si="0"/>
        <v>0.66999999999999993</v>
      </c>
      <c r="C6" s="1">
        <f t="shared" si="1"/>
        <v>0.44889999999999991</v>
      </c>
      <c r="D6" s="1">
        <v>0.107</v>
      </c>
      <c r="E6" s="1">
        <f t="shared" si="2"/>
        <v>0.10634440999999997</v>
      </c>
      <c r="F6" s="1">
        <f t="shared" si="3"/>
        <v>6.5559000000002532E-4</v>
      </c>
      <c r="G6" s="2">
        <f t="shared" si="4"/>
        <v>6.1270093457946291E-3</v>
      </c>
      <c r="H6" s="1">
        <f t="shared" si="5"/>
        <v>0.10921736999999997</v>
      </c>
      <c r="I6" s="1">
        <f t="shared" si="6"/>
        <v>2.2173699999999685E-3</v>
      </c>
      <c r="J6" s="2">
        <f t="shared" si="7"/>
        <v>2.0723084112149241E-2</v>
      </c>
    </row>
    <row r="7" spans="1:10" x14ac:dyDescent="0.3">
      <c r="A7" s="1">
        <v>3.5</v>
      </c>
      <c r="B7" s="1">
        <f t="shared" si="0"/>
        <v>1.17</v>
      </c>
      <c r="C7" s="1">
        <f t="shared" si="1"/>
        <v>1.3688999999999998</v>
      </c>
      <c r="D7" s="1">
        <v>0.32900000000000001</v>
      </c>
      <c r="E7" s="1">
        <f t="shared" si="2"/>
        <v>0.32429240999999998</v>
      </c>
      <c r="F7" s="1">
        <f t="shared" si="3"/>
        <v>4.7075900000000392E-3</v>
      </c>
      <c r="G7" s="2">
        <f t="shared" si="4"/>
        <v>1.4308784194528993E-2</v>
      </c>
      <c r="H7" s="1">
        <f t="shared" si="5"/>
        <v>0.3330533699999999</v>
      </c>
      <c r="I7" s="1">
        <f t="shared" si="6"/>
        <v>4.0533699999998896E-3</v>
      </c>
      <c r="J7" s="2">
        <f t="shared" si="7"/>
        <v>1.2320273556230667E-2</v>
      </c>
    </row>
    <row r="8" spans="1:10" x14ac:dyDescent="0.3">
      <c r="A8" s="1">
        <v>3</v>
      </c>
      <c r="B8" s="1">
        <f t="shared" si="0"/>
        <v>1.67</v>
      </c>
      <c r="C8" s="1">
        <f t="shared" si="1"/>
        <v>2.7888999999999999</v>
      </c>
      <c r="D8" s="1">
        <v>0.67300000000000004</v>
      </c>
      <c r="E8" s="1">
        <f t="shared" si="2"/>
        <v>0.66069040999999995</v>
      </c>
      <c r="F8" s="1">
        <f t="shared" si="3"/>
        <v>1.2309590000000092E-2</v>
      </c>
      <c r="G8" s="2">
        <f t="shared" si="4"/>
        <v>1.8290624071322575E-2</v>
      </c>
      <c r="H8" s="1">
        <f t="shared" si="5"/>
        <v>0.67853936999999998</v>
      </c>
      <c r="I8" s="1">
        <f t="shared" si="6"/>
        <v>5.5393699999999324E-3</v>
      </c>
      <c r="J8" s="2">
        <f t="shared" si="7"/>
        <v>8.2308618127785015E-3</v>
      </c>
    </row>
    <row r="9" spans="1:10" x14ac:dyDescent="0.3">
      <c r="A9" s="1">
        <v>2.5</v>
      </c>
      <c r="B9" s="1">
        <f t="shared" si="0"/>
        <v>2.17</v>
      </c>
      <c r="C9" s="1">
        <f t="shared" si="1"/>
        <v>4.7088999999999999</v>
      </c>
      <c r="D9" s="1">
        <v>1.1399999999999999</v>
      </c>
      <c r="E9" s="1">
        <f t="shared" si="2"/>
        <v>1.1155384099999999</v>
      </c>
      <c r="F9" s="1">
        <f t="shared" si="3"/>
        <v>2.4461590000000033E-2</v>
      </c>
      <c r="G9" s="2">
        <f t="shared" si="4"/>
        <v>2.1457535087719328E-2</v>
      </c>
      <c r="H9" s="1">
        <f t="shared" si="5"/>
        <v>1.14567537</v>
      </c>
      <c r="I9" s="1">
        <f t="shared" si="6"/>
        <v>5.6753700000000684E-3</v>
      </c>
      <c r="J9" s="2">
        <f t="shared" si="7"/>
        <v>4.978394736842166E-3</v>
      </c>
    </row>
    <row r="10" spans="1:10" x14ac:dyDescent="0.3">
      <c r="A10" s="1">
        <v>2</v>
      </c>
      <c r="B10" s="1">
        <f t="shared" si="0"/>
        <v>2.67</v>
      </c>
      <c r="C10" s="1">
        <f t="shared" si="1"/>
        <v>7.1288999999999998</v>
      </c>
      <c r="D10" s="1">
        <v>1.72</v>
      </c>
      <c r="E10" s="1">
        <f t="shared" si="2"/>
        <v>1.68883641</v>
      </c>
      <c r="F10" s="1">
        <f t="shared" si="3"/>
        <v>3.1163590000000019E-2</v>
      </c>
      <c r="G10" s="2">
        <f t="shared" si="4"/>
        <v>1.8118366279069778E-2</v>
      </c>
      <c r="H10" s="1">
        <f t="shared" si="5"/>
        <v>1.7344613699999998</v>
      </c>
      <c r="I10" s="1">
        <f t="shared" si="6"/>
        <v>1.4461369999999807E-2</v>
      </c>
      <c r="J10" s="2">
        <f t="shared" si="7"/>
        <v>8.4077732558138409E-3</v>
      </c>
    </row>
    <row r="11" spans="1:10" x14ac:dyDescent="0.3">
      <c r="A11" s="1">
        <v>1.5</v>
      </c>
      <c r="B11" s="1">
        <f t="shared" si="0"/>
        <v>3.17</v>
      </c>
      <c r="C11" s="1">
        <f t="shared" si="1"/>
        <v>10.0489</v>
      </c>
      <c r="D11" s="1">
        <v>2.41</v>
      </c>
      <c r="E11" s="1">
        <f t="shared" si="2"/>
        <v>2.38058441</v>
      </c>
      <c r="F11" s="1">
        <f t="shared" si="3"/>
        <v>2.9415590000000158E-2</v>
      </c>
      <c r="G11" s="2">
        <f t="shared" si="4"/>
        <v>1.2205639004149442E-2</v>
      </c>
      <c r="H11" s="1">
        <f t="shared" si="5"/>
        <v>2.4448973699999996</v>
      </c>
      <c r="I11" s="1">
        <f t="shared" si="6"/>
        <v>3.4897369999999484E-2</v>
      </c>
      <c r="J11" s="2">
        <f t="shared" si="7"/>
        <v>1.4480236514522606E-2</v>
      </c>
    </row>
    <row r="12" spans="1:10" x14ac:dyDescent="0.3">
      <c r="A12" s="1">
        <v>1</v>
      </c>
      <c r="B12" s="1">
        <f t="shared" si="0"/>
        <v>3.67</v>
      </c>
      <c r="C12" s="1">
        <f t="shared" si="1"/>
        <v>13.4689</v>
      </c>
      <c r="D12" s="1">
        <v>3.21</v>
      </c>
      <c r="E12" s="1">
        <f t="shared" si="2"/>
        <v>3.1907824099999997</v>
      </c>
      <c r="F12" s="1">
        <f t="shared" si="3"/>
        <v>1.9217590000000229E-2</v>
      </c>
      <c r="G12" s="2">
        <f t="shared" si="4"/>
        <v>5.9867881619938409E-3</v>
      </c>
      <c r="H12" s="1">
        <f t="shared" si="5"/>
        <v>3.27698337</v>
      </c>
      <c r="I12" s="1">
        <f t="shared" si="6"/>
        <v>6.6983369999999987E-2</v>
      </c>
      <c r="J12" s="2">
        <f t="shared" si="7"/>
        <v>2.0867093457943922E-2</v>
      </c>
    </row>
    <row r="13" spans="1:10" x14ac:dyDescent="0.3">
      <c r="A13" s="1">
        <v>0.5</v>
      </c>
      <c r="B13" s="1">
        <f t="shared" si="0"/>
        <v>4.17</v>
      </c>
      <c r="C13" s="1">
        <f t="shared" si="1"/>
        <v>17.3889</v>
      </c>
      <c r="D13" s="1">
        <v>3.98</v>
      </c>
      <c r="E13" s="1">
        <f t="shared" si="2"/>
        <v>4.1194304099999997</v>
      </c>
      <c r="F13" s="1">
        <f t="shared" si="3"/>
        <v>0.13943040999999967</v>
      </c>
      <c r="G13" s="2">
        <f t="shared" si="4"/>
        <v>3.5032766331658208E-2</v>
      </c>
      <c r="H13" s="1">
        <f t="shared" si="5"/>
        <v>4.2307193700000001</v>
      </c>
      <c r="I13" s="1">
        <f t="shared" si="6"/>
        <v>0.25071937000000011</v>
      </c>
      <c r="J13" s="2">
        <f t="shared" si="7"/>
        <v>6.2994816582914601E-2</v>
      </c>
    </row>
    <row r="14" spans="1:10" x14ac:dyDescent="0.3">
      <c r="A14" s="1">
        <v>0</v>
      </c>
      <c r="B14" s="1">
        <f t="shared" si="0"/>
        <v>4.67</v>
      </c>
      <c r="C14" s="1">
        <f t="shared" si="1"/>
        <v>21.808899999999998</v>
      </c>
      <c r="D14" s="1">
        <v>4</v>
      </c>
      <c r="E14" s="1">
        <f t="shared" si="2"/>
        <v>5.1665284099999997</v>
      </c>
      <c r="F14" s="1">
        <f t="shared" si="3"/>
        <v>1.1665284099999997</v>
      </c>
      <c r="G14" s="2">
        <f t="shared" si="4"/>
        <v>0.29163210249999993</v>
      </c>
      <c r="H14" s="1">
        <f t="shared" si="5"/>
        <v>5.3061053699999992</v>
      </c>
      <c r="I14" s="1">
        <f t="shared" si="6"/>
        <v>1.3061053699999992</v>
      </c>
      <c r="J14" s="2">
        <f t="shared" si="7"/>
        <v>0.32652634249999979</v>
      </c>
    </row>
    <row r="16" spans="1:10" x14ac:dyDescent="0.3">
      <c r="A16" s="1" t="s">
        <v>7</v>
      </c>
      <c r="B16" s="1">
        <v>0.68</v>
      </c>
      <c r="E16" s="1" t="s">
        <v>13</v>
      </c>
      <c r="F16" s="3">
        <v>0.2369</v>
      </c>
      <c r="H16" s="1" t="s">
        <v>12</v>
      </c>
      <c r="I16" s="3">
        <v>0.24329999999999999</v>
      </c>
    </row>
    <row r="17" spans="1:9" x14ac:dyDescent="0.3">
      <c r="A17" s="1" t="s">
        <v>8</v>
      </c>
      <c r="B17" s="1">
        <v>9</v>
      </c>
      <c r="E17" s="1" t="s">
        <v>14</v>
      </c>
      <c r="F17" s="3">
        <v>0</v>
      </c>
      <c r="H17" s="1" t="s">
        <v>11</v>
      </c>
      <c r="I17" s="3">
        <v>0</v>
      </c>
    </row>
    <row r="18" spans="1:9" x14ac:dyDescent="0.3">
      <c r="A18" s="1" t="s">
        <v>9</v>
      </c>
      <c r="B18" s="1">
        <v>0.65</v>
      </c>
    </row>
  </sheetData>
  <conditionalFormatting sqref="G2:G14 J2:J14">
    <cfRule type="cellIs" dxfId="8" priority="1" operator="lessThan">
      <formula>0.05</formula>
    </cfRule>
    <cfRule type="cellIs" dxfId="7" priority="2" operator="greaterThan">
      <formula>0.1</formula>
    </cfRule>
    <cfRule type="cellIs" dxfId="6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01" workbookViewId="0">
      <selection activeCell="I7" sqref="I7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1">
        <v>5</v>
      </c>
      <c r="B2" s="1">
        <f>15-$B$16-$B$17-$B$18-A2</f>
        <v>0.66999999999999993</v>
      </c>
      <c r="C2" s="1">
        <f>B2*B2</f>
        <v>0.44889999999999991</v>
      </c>
      <c r="D2" s="1">
        <v>0.11</v>
      </c>
      <c r="E2" s="1">
        <f>C2*$F$16+$F$17</f>
        <v>0.10634440999999997</v>
      </c>
      <c r="F2" s="1">
        <f>ABS(D2-E2)</f>
        <v>3.655590000000028E-3</v>
      </c>
      <c r="G2" s="2">
        <f>F2/D2</f>
        <v>3.3232636363636617E-2</v>
      </c>
      <c r="H2" s="1">
        <f>C2*$I$16+$I$17</f>
        <v>0.10921736999999997</v>
      </c>
      <c r="I2" s="1">
        <f>ABS(D2-H2)</f>
        <v>7.8263000000003413E-4</v>
      </c>
      <c r="J2" s="2">
        <f>I2/D2</f>
        <v>7.1148181818184919E-3</v>
      </c>
    </row>
    <row r="3" spans="1:10" x14ac:dyDescent="0.3">
      <c r="A3" s="1">
        <v>4.75</v>
      </c>
      <c r="B3" s="1">
        <f t="shared" ref="B3:B14" si="0">15-$B$16-$B$17-$B$18-A3</f>
        <v>0.91999999999999993</v>
      </c>
      <c r="C3" s="1">
        <f t="shared" ref="C3:C14" si="1">B3*B3</f>
        <v>0.84639999999999982</v>
      </c>
      <c r="D3" s="1">
        <v>0.20799999999999999</v>
      </c>
      <c r="E3" s="1">
        <f t="shared" ref="E3:E14" si="2">C3*$F$16+$F$17</f>
        <v>0.20051215999999997</v>
      </c>
      <c r="F3" s="1">
        <f t="shared" ref="F3:F14" si="3">ABS(D3-E3)</f>
        <v>7.4878400000000234E-3</v>
      </c>
      <c r="G3" s="2">
        <f t="shared" ref="G3:G14" si="4">F3/D3</f>
        <v>3.5999230769230881E-2</v>
      </c>
      <c r="H3" s="1">
        <f t="shared" ref="H3:H14" si="5">C3*$I$16+$I$17</f>
        <v>0.20592911999999994</v>
      </c>
      <c r="I3" s="1">
        <f t="shared" ref="I3:I14" si="6">ABS(D3-H3)</f>
        <v>2.0708800000000527E-3</v>
      </c>
      <c r="J3" s="2">
        <f t="shared" ref="J3:J14" si="7">I3/D3</f>
        <v>9.9561538461541005E-3</v>
      </c>
    </row>
    <row r="4" spans="1:10" x14ac:dyDescent="0.3">
      <c r="A4" s="1">
        <v>4.5</v>
      </c>
      <c r="B4" s="1">
        <f t="shared" si="0"/>
        <v>1.17</v>
      </c>
      <c r="C4" s="1">
        <f t="shared" si="1"/>
        <v>1.3688999999999998</v>
      </c>
      <c r="D4" s="1">
        <v>0.33600000000000002</v>
      </c>
      <c r="E4" s="1">
        <f t="shared" si="2"/>
        <v>0.32429240999999998</v>
      </c>
      <c r="F4" s="1">
        <f t="shared" si="3"/>
        <v>1.1707590000000045E-2</v>
      </c>
      <c r="G4" s="2">
        <f t="shared" si="4"/>
        <v>3.4844017857142993E-2</v>
      </c>
      <c r="H4" s="1">
        <f t="shared" si="5"/>
        <v>0.3330533699999999</v>
      </c>
      <c r="I4" s="1">
        <f t="shared" si="6"/>
        <v>2.9466300000001167E-3</v>
      </c>
      <c r="J4" s="2">
        <f t="shared" si="7"/>
        <v>8.7697321428574903E-3</v>
      </c>
    </row>
    <row r="5" spans="1:10" x14ac:dyDescent="0.3">
      <c r="A5" s="1">
        <v>4.25</v>
      </c>
      <c r="B5" s="1">
        <f t="shared" si="0"/>
        <v>1.42</v>
      </c>
      <c r="C5" s="1">
        <f t="shared" si="1"/>
        <v>2.0164</v>
      </c>
      <c r="D5" s="1">
        <v>0.495</v>
      </c>
      <c r="E5" s="1">
        <f t="shared" si="2"/>
        <v>0.47768516</v>
      </c>
      <c r="F5" s="1">
        <f t="shared" si="3"/>
        <v>1.7314839999999998E-2</v>
      </c>
      <c r="G5" s="2">
        <f t="shared" si="4"/>
        <v>3.4979474747474745E-2</v>
      </c>
      <c r="H5" s="1">
        <f t="shared" si="5"/>
        <v>0.49059011999999996</v>
      </c>
      <c r="I5" s="1">
        <f t="shared" si="6"/>
        <v>4.4098800000000327E-3</v>
      </c>
      <c r="J5" s="2">
        <f t="shared" si="7"/>
        <v>8.9088484848485507E-3</v>
      </c>
    </row>
    <row r="6" spans="1:10" x14ac:dyDescent="0.3">
      <c r="A6" s="1">
        <v>4</v>
      </c>
      <c r="B6" s="1">
        <f t="shared" si="0"/>
        <v>1.67</v>
      </c>
      <c r="C6" s="1">
        <f t="shared" si="1"/>
        <v>2.7888999999999999</v>
      </c>
      <c r="D6" s="1">
        <v>0.68400000000000005</v>
      </c>
      <c r="E6" s="1">
        <f t="shared" si="2"/>
        <v>0.66069040999999995</v>
      </c>
      <c r="F6" s="1">
        <f t="shared" si="3"/>
        <v>2.3309590000000102E-2</v>
      </c>
      <c r="G6" s="2">
        <f t="shared" si="4"/>
        <v>3.4078347953216521E-2</v>
      </c>
      <c r="H6" s="1">
        <f t="shared" si="5"/>
        <v>0.67853936999999998</v>
      </c>
      <c r="I6" s="1">
        <f t="shared" si="6"/>
        <v>5.4606300000000774E-3</v>
      </c>
      <c r="J6" s="2">
        <f t="shared" si="7"/>
        <v>7.983377192982569E-3</v>
      </c>
    </row>
    <row r="7" spans="1:10" x14ac:dyDescent="0.3">
      <c r="A7" s="1">
        <v>3.5</v>
      </c>
      <c r="B7" s="1">
        <f t="shared" si="0"/>
        <v>2.17</v>
      </c>
      <c r="C7" s="1">
        <f t="shared" si="1"/>
        <v>4.7088999999999999</v>
      </c>
      <c r="D7" s="1">
        <v>1.1499999999999999</v>
      </c>
      <c r="E7" s="1">
        <f t="shared" si="2"/>
        <v>1.1155384099999999</v>
      </c>
      <c r="F7" s="1">
        <f t="shared" si="3"/>
        <v>3.4461590000000042E-2</v>
      </c>
      <c r="G7" s="2">
        <f t="shared" si="4"/>
        <v>2.9966600000000038E-2</v>
      </c>
      <c r="H7" s="1">
        <f t="shared" si="5"/>
        <v>1.14567537</v>
      </c>
      <c r="I7" s="1">
        <f t="shared" si="6"/>
        <v>4.3246299999999405E-3</v>
      </c>
      <c r="J7" s="2">
        <f t="shared" si="7"/>
        <v>3.760547826086905E-3</v>
      </c>
    </row>
    <row r="8" spans="1:10" x14ac:dyDescent="0.3">
      <c r="A8" s="1">
        <v>3</v>
      </c>
      <c r="B8" s="1">
        <f t="shared" si="0"/>
        <v>2.67</v>
      </c>
      <c r="C8" s="1">
        <f t="shared" si="1"/>
        <v>7.1288999999999998</v>
      </c>
      <c r="D8" s="1">
        <v>1.74</v>
      </c>
      <c r="E8" s="1">
        <f t="shared" si="2"/>
        <v>1.68883641</v>
      </c>
      <c r="F8" s="1">
        <f t="shared" si="3"/>
        <v>5.1163590000000037E-2</v>
      </c>
      <c r="G8" s="2">
        <f t="shared" si="4"/>
        <v>2.9404362068965538E-2</v>
      </c>
      <c r="H8" s="1">
        <f t="shared" si="5"/>
        <v>1.7344613699999998</v>
      </c>
      <c r="I8" s="1">
        <f t="shared" si="6"/>
        <v>5.5386300000002109E-3</v>
      </c>
      <c r="J8" s="2">
        <f t="shared" si="7"/>
        <v>3.1831206896552936E-3</v>
      </c>
    </row>
    <row r="9" spans="1:10" x14ac:dyDescent="0.3">
      <c r="A9" s="1">
        <v>2.5</v>
      </c>
      <c r="B9" s="1">
        <f t="shared" si="0"/>
        <v>3.17</v>
      </c>
      <c r="C9" s="1">
        <f t="shared" si="1"/>
        <v>10.0489</v>
      </c>
      <c r="D9" s="1">
        <v>2.4500000000000002</v>
      </c>
      <c r="E9" s="1">
        <f t="shared" si="2"/>
        <v>2.38058441</v>
      </c>
      <c r="F9" s="1">
        <f t="shared" si="3"/>
        <v>6.9415590000000194E-2</v>
      </c>
      <c r="G9" s="2">
        <f t="shared" si="4"/>
        <v>2.8332893877551096E-2</v>
      </c>
      <c r="H9" s="1">
        <f t="shared" si="5"/>
        <v>2.4448973699999996</v>
      </c>
      <c r="I9" s="1">
        <f t="shared" si="6"/>
        <v>5.102630000000552E-3</v>
      </c>
      <c r="J9" s="2">
        <f t="shared" si="7"/>
        <v>2.0827061224492046E-3</v>
      </c>
    </row>
    <row r="10" spans="1:10" x14ac:dyDescent="0.3">
      <c r="A10" s="1">
        <v>2</v>
      </c>
      <c r="B10" s="1">
        <f t="shared" si="0"/>
        <v>3.67</v>
      </c>
      <c r="C10" s="1">
        <f t="shared" si="1"/>
        <v>13.4689</v>
      </c>
      <c r="D10" s="1">
        <v>3.28</v>
      </c>
      <c r="E10" s="1">
        <f t="shared" si="2"/>
        <v>3.1907824099999997</v>
      </c>
      <c r="F10" s="1">
        <f t="shared" si="3"/>
        <v>8.9217590000000069E-2</v>
      </c>
      <c r="G10" s="2">
        <f t="shared" si="4"/>
        <v>2.7200484756097584E-2</v>
      </c>
      <c r="H10" s="1">
        <f t="shared" si="5"/>
        <v>3.27698337</v>
      </c>
      <c r="I10" s="1">
        <f t="shared" si="6"/>
        <v>3.0166299999998536E-3</v>
      </c>
      <c r="J10" s="2">
        <f t="shared" si="7"/>
        <v>9.1970426829263835E-4</v>
      </c>
    </row>
    <row r="11" spans="1:10" x14ac:dyDescent="0.3">
      <c r="A11" s="1">
        <v>1.5</v>
      </c>
      <c r="B11" s="1">
        <f t="shared" si="0"/>
        <v>4.17</v>
      </c>
      <c r="C11" s="1">
        <f t="shared" si="1"/>
        <v>17.3889</v>
      </c>
      <c r="D11" s="1">
        <v>4.22</v>
      </c>
      <c r="E11" s="1">
        <f t="shared" si="2"/>
        <v>4.1194304099999997</v>
      </c>
      <c r="F11" s="1">
        <f t="shared" si="3"/>
        <v>0.1005695900000001</v>
      </c>
      <c r="G11" s="2">
        <f t="shared" si="4"/>
        <v>2.3831656398104289E-2</v>
      </c>
      <c r="H11" s="1">
        <f t="shared" si="5"/>
        <v>4.2307193700000001</v>
      </c>
      <c r="I11" s="1">
        <f t="shared" si="6"/>
        <v>1.0719370000000339E-2</v>
      </c>
      <c r="J11" s="2">
        <f t="shared" si="7"/>
        <v>2.5401350710901279E-3</v>
      </c>
    </row>
    <row r="12" spans="1:10" x14ac:dyDescent="0.3">
      <c r="A12" s="1">
        <v>1</v>
      </c>
      <c r="B12" s="1">
        <f t="shared" si="0"/>
        <v>4.67</v>
      </c>
      <c r="C12" s="1">
        <f t="shared" si="1"/>
        <v>21.808899999999998</v>
      </c>
      <c r="D12" s="1">
        <v>5.26</v>
      </c>
      <c r="E12" s="1">
        <f t="shared" si="2"/>
        <v>5.1665284099999997</v>
      </c>
      <c r="F12" s="1">
        <f t="shared" si="3"/>
        <v>9.3471590000000049E-2</v>
      </c>
      <c r="G12" s="2">
        <f t="shared" si="4"/>
        <v>1.7770264258555143E-2</v>
      </c>
      <c r="H12" s="1">
        <f t="shared" si="5"/>
        <v>5.3061053699999992</v>
      </c>
      <c r="I12" s="1">
        <f t="shared" si="6"/>
        <v>4.6105369999999368E-2</v>
      </c>
      <c r="J12" s="2">
        <f t="shared" si="7"/>
        <v>8.7652794676804889E-3</v>
      </c>
    </row>
    <row r="13" spans="1:10" x14ac:dyDescent="0.3">
      <c r="A13" s="1">
        <v>0.5</v>
      </c>
      <c r="B13" s="1">
        <f t="shared" si="0"/>
        <v>5.17</v>
      </c>
      <c r="C13" s="1">
        <f t="shared" si="1"/>
        <v>26.728899999999999</v>
      </c>
      <c r="D13" s="1">
        <v>6.22</v>
      </c>
      <c r="E13" s="1">
        <f t="shared" si="2"/>
        <v>6.33207641</v>
      </c>
      <c r="F13" s="1">
        <f t="shared" si="3"/>
        <v>0.11207641000000024</v>
      </c>
      <c r="G13" s="2">
        <f t="shared" si="4"/>
        <v>1.8018715434083642E-2</v>
      </c>
      <c r="H13" s="1">
        <f t="shared" si="5"/>
        <v>6.5031413699999998</v>
      </c>
      <c r="I13" s="1">
        <f t="shared" si="6"/>
        <v>0.28314137000000006</v>
      </c>
      <c r="J13" s="2">
        <f t="shared" si="7"/>
        <v>4.5521120578778149E-2</v>
      </c>
    </row>
    <row r="14" spans="1:10" x14ac:dyDescent="0.3">
      <c r="A14" s="1">
        <v>0</v>
      </c>
      <c r="B14" s="1">
        <f t="shared" si="0"/>
        <v>5.67</v>
      </c>
      <c r="C14" s="1">
        <f t="shared" si="1"/>
        <v>32.148899999999998</v>
      </c>
      <c r="D14" s="1">
        <v>6.25</v>
      </c>
      <c r="E14" s="1">
        <f t="shared" si="2"/>
        <v>7.6160744099999995</v>
      </c>
      <c r="F14" s="1">
        <f t="shared" si="3"/>
        <v>1.3660744099999995</v>
      </c>
      <c r="G14" s="2">
        <f t="shared" si="4"/>
        <v>0.21857190559999992</v>
      </c>
      <c r="H14" s="1">
        <f t="shared" si="5"/>
        <v>7.8218273699999994</v>
      </c>
      <c r="I14" s="1">
        <f t="shared" si="6"/>
        <v>1.5718273699999994</v>
      </c>
      <c r="J14" s="2">
        <f t="shared" si="7"/>
        <v>0.25149237919999989</v>
      </c>
    </row>
    <row r="16" spans="1:10" x14ac:dyDescent="0.3">
      <c r="A16" s="1" t="s">
        <v>7</v>
      </c>
      <c r="B16" s="1">
        <v>0.68</v>
      </c>
      <c r="E16" s="1" t="s">
        <v>13</v>
      </c>
      <c r="F16" s="3">
        <v>0.2369</v>
      </c>
      <c r="H16" s="1" t="s">
        <v>12</v>
      </c>
      <c r="I16" s="3">
        <v>0.24329999999999999</v>
      </c>
    </row>
    <row r="17" spans="1:9" x14ac:dyDescent="0.3">
      <c r="A17" s="1" t="s">
        <v>8</v>
      </c>
      <c r="B17" s="1">
        <v>8</v>
      </c>
      <c r="E17" s="1" t="s">
        <v>14</v>
      </c>
      <c r="F17" s="3">
        <v>0</v>
      </c>
      <c r="H17" s="1" t="s">
        <v>11</v>
      </c>
      <c r="I17" s="3">
        <v>0</v>
      </c>
    </row>
    <row r="18" spans="1:9" x14ac:dyDescent="0.3">
      <c r="A18" s="1" t="s">
        <v>9</v>
      </c>
      <c r="B18" s="1">
        <v>0.65</v>
      </c>
    </row>
  </sheetData>
  <conditionalFormatting sqref="G2:G14 J2:J14">
    <cfRule type="cellIs" dxfId="5" priority="1" operator="lessThan">
      <formula>0.05</formula>
    </cfRule>
    <cfRule type="cellIs" dxfId="4" priority="2" operator="greaterThan">
      <formula>0.1</formula>
    </cfRule>
    <cfRule type="cellIs" dxfId="3" priority="3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01" workbookViewId="0">
      <selection activeCell="D15" sqref="D15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1">
        <v>5</v>
      </c>
      <c r="B2" s="1">
        <f>15-$B$16-$B$17-$B$18-A2</f>
        <v>1.17</v>
      </c>
      <c r="C2" s="1">
        <f>B2*B2</f>
        <v>1.3688999999999998</v>
      </c>
      <c r="D2" s="1">
        <v>0.33900000000000002</v>
      </c>
      <c r="E2" s="1">
        <f>C2*$F$16+$F$17</f>
        <v>0.32429240999999998</v>
      </c>
      <c r="F2" s="1">
        <f>ABS(D2-E2)</f>
        <v>1.4707590000000048E-2</v>
      </c>
      <c r="G2" s="2">
        <f>F2/D2</f>
        <v>4.338522123893819E-2</v>
      </c>
      <c r="H2" s="1">
        <f>C2*$I$16+$I$17</f>
        <v>0.3330533699999999</v>
      </c>
      <c r="I2" s="1">
        <f>ABS(D2-H2)</f>
        <v>5.9466300000001193E-3</v>
      </c>
      <c r="J2" s="2">
        <f>I2/D2</f>
        <v>1.7541681415929555E-2</v>
      </c>
    </row>
    <row r="3" spans="1:10" x14ac:dyDescent="0.3">
      <c r="A3" s="1">
        <v>4.75</v>
      </c>
      <c r="B3" s="1">
        <f t="shared" ref="B3:B14" si="0">15-$B$16-$B$17-$B$18-A3</f>
        <v>1.42</v>
      </c>
      <c r="C3" s="1">
        <f t="shared" ref="C3:C14" si="1">B3*B3</f>
        <v>2.0164</v>
      </c>
      <c r="D3" s="1">
        <v>0.499</v>
      </c>
      <c r="E3" s="1">
        <f t="shared" ref="E3:E14" si="2">C3*$F$16+$F$17</f>
        <v>0.47768516</v>
      </c>
      <c r="F3" s="1">
        <f t="shared" ref="F3:F14" si="3">ABS(D3-E3)</f>
        <v>2.1314840000000002E-2</v>
      </c>
      <c r="G3" s="2">
        <f t="shared" ref="G3:G14" si="4">F3/D3</f>
        <v>4.2715110220440888E-2</v>
      </c>
      <c r="H3" s="1">
        <f t="shared" ref="H3:H14" si="5">C3*$I$16+$I$17</f>
        <v>0.49059011999999996</v>
      </c>
      <c r="I3" s="1">
        <f t="shared" ref="I3:I14" si="6">ABS(D3-H3)</f>
        <v>8.4098800000000362E-3</v>
      </c>
      <c r="J3" s="2">
        <f t="shared" ref="J3:J14" si="7">I3/D3</f>
        <v>1.6853466933867807E-2</v>
      </c>
    </row>
    <row r="4" spans="1:10" x14ac:dyDescent="0.3">
      <c r="A4" s="1">
        <v>4.5</v>
      </c>
      <c r="B4" s="1">
        <f t="shared" si="0"/>
        <v>1.67</v>
      </c>
      <c r="C4" s="1">
        <f t="shared" si="1"/>
        <v>2.7888999999999999</v>
      </c>
      <c r="D4" s="1">
        <v>0.68899999999999995</v>
      </c>
      <c r="E4" s="1">
        <f t="shared" si="2"/>
        <v>0.66069040999999995</v>
      </c>
      <c r="F4" s="1">
        <f t="shared" si="3"/>
        <v>2.8309589999999996E-2</v>
      </c>
      <c r="G4" s="2">
        <f t="shared" si="4"/>
        <v>4.1087939042089981E-2</v>
      </c>
      <c r="H4" s="1">
        <f t="shared" si="5"/>
        <v>0.67853936999999998</v>
      </c>
      <c r="I4" s="1">
        <f t="shared" si="6"/>
        <v>1.0460629999999971E-2</v>
      </c>
      <c r="J4" s="2">
        <f t="shared" si="7"/>
        <v>1.5182336719883848E-2</v>
      </c>
    </row>
    <row r="5" spans="1:10" x14ac:dyDescent="0.3">
      <c r="A5" s="1">
        <v>4.25</v>
      </c>
      <c r="B5" s="1">
        <f t="shared" si="0"/>
        <v>1.92</v>
      </c>
      <c r="C5" s="1">
        <f t="shared" si="1"/>
        <v>3.6863999999999999</v>
      </c>
      <c r="D5" s="1">
        <v>0.91</v>
      </c>
      <c r="E5" s="1">
        <f t="shared" si="2"/>
        <v>0.87330816</v>
      </c>
      <c r="F5" s="1">
        <f t="shared" si="3"/>
        <v>3.6691840000000031E-2</v>
      </c>
      <c r="G5" s="2">
        <f t="shared" si="4"/>
        <v>4.0320703296703328E-2</v>
      </c>
      <c r="H5" s="1">
        <f t="shared" si="5"/>
        <v>0.89690111999999989</v>
      </c>
      <c r="I5" s="1">
        <f t="shared" si="6"/>
        <v>1.3098880000000146E-2</v>
      </c>
      <c r="J5" s="2">
        <f t="shared" si="7"/>
        <v>1.4394373626373786E-2</v>
      </c>
    </row>
    <row r="6" spans="1:10" x14ac:dyDescent="0.3">
      <c r="A6" s="1">
        <v>4</v>
      </c>
      <c r="B6" s="1">
        <f t="shared" si="0"/>
        <v>2.17</v>
      </c>
      <c r="C6" s="1">
        <f t="shared" si="1"/>
        <v>4.7088999999999999</v>
      </c>
      <c r="D6" s="1">
        <v>1.1599999999999999</v>
      </c>
      <c r="E6" s="1">
        <f t="shared" si="2"/>
        <v>1.1155384099999999</v>
      </c>
      <c r="F6" s="1">
        <f t="shared" si="3"/>
        <v>4.4461590000000051E-2</v>
      </c>
      <c r="G6" s="2">
        <f t="shared" si="4"/>
        <v>3.8328956896551768E-2</v>
      </c>
      <c r="H6" s="1">
        <f t="shared" si="5"/>
        <v>1.14567537</v>
      </c>
      <c r="I6" s="1">
        <f t="shared" si="6"/>
        <v>1.4324629999999949E-2</v>
      </c>
      <c r="J6" s="2">
        <f t="shared" si="7"/>
        <v>1.2348818965517198E-2</v>
      </c>
    </row>
    <row r="7" spans="1:10" x14ac:dyDescent="0.3">
      <c r="A7" s="1">
        <v>3.5</v>
      </c>
      <c r="B7" s="1">
        <f t="shared" si="0"/>
        <v>2.67</v>
      </c>
      <c r="C7" s="1">
        <f t="shared" si="1"/>
        <v>7.1288999999999998</v>
      </c>
      <c r="D7" s="1">
        <v>1.75</v>
      </c>
      <c r="E7" s="1">
        <f t="shared" si="2"/>
        <v>1.68883641</v>
      </c>
      <c r="F7" s="1">
        <f t="shared" si="3"/>
        <v>6.1163590000000045E-2</v>
      </c>
      <c r="G7" s="2">
        <f t="shared" si="4"/>
        <v>3.4950622857142885E-2</v>
      </c>
      <c r="H7" s="1">
        <f t="shared" si="5"/>
        <v>1.7344613699999998</v>
      </c>
      <c r="I7" s="1">
        <f t="shared" si="6"/>
        <v>1.553863000000022E-2</v>
      </c>
      <c r="J7" s="2">
        <f t="shared" si="7"/>
        <v>8.8792171428572677E-3</v>
      </c>
    </row>
    <row r="8" spans="1:10" x14ac:dyDescent="0.3">
      <c r="A8" s="1">
        <v>3</v>
      </c>
      <c r="B8" s="1">
        <f t="shared" si="0"/>
        <v>3.17</v>
      </c>
      <c r="C8" s="1">
        <f t="shared" si="1"/>
        <v>10.0489</v>
      </c>
      <c r="D8" s="1">
        <v>2.4700000000000002</v>
      </c>
      <c r="E8" s="1">
        <f t="shared" si="2"/>
        <v>2.38058441</v>
      </c>
      <c r="F8" s="1">
        <f t="shared" si="3"/>
        <v>8.9415590000000211E-2</v>
      </c>
      <c r="G8" s="2">
        <f t="shared" si="4"/>
        <v>3.6200643724696439E-2</v>
      </c>
      <c r="H8" s="1">
        <f t="shared" si="5"/>
        <v>2.4448973699999996</v>
      </c>
      <c r="I8" s="1">
        <f t="shared" si="6"/>
        <v>2.510263000000057E-2</v>
      </c>
      <c r="J8" s="2">
        <f t="shared" si="7"/>
        <v>1.0163008097166222E-2</v>
      </c>
    </row>
    <row r="9" spans="1:10" x14ac:dyDescent="0.3">
      <c r="A9" s="1">
        <v>2.5</v>
      </c>
      <c r="B9" s="1">
        <f t="shared" si="0"/>
        <v>3.67</v>
      </c>
      <c r="C9" s="1">
        <f t="shared" si="1"/>
        <v>13.4689</v>
      </c>
      <c r="D9" s="1">
        <v>3.3</v>
      </c>
      <c r="E9" s="1">
        <f t="shared" si="2"/>
        <v>3.1907824099999997</v>
      </c>
      <c r="F9" s="1">
        <f t="shared" si="3"/>
        <v>0.10921759000000009</v>
      </c>
      <c r="G9" s="2">
        <f t="shared" si="4"/>
        <v>3.3096239393939422E-2</v>
      </c>
      <c r="H9" s="1">
        <f t="shared" si="5"/>
        <v>3.27698337</v>
      </c>
      <c r="I9" s="1">
        <f t="shared" si="6"/>
        <v>2.3016629999999871E-2</v>
      </c>
      <c r="J9" s="2">
        <f t="shared" si="7"/>
        <v>6.9747363636363247E-3</v>
      </c>
    </row>
    <row r="10" spans="1:10" x14ac:dyDescent="0.3">
      <c r="A10" s="1">
        <v>2</v>
      </c>
      <c r="B10" s="1">
        <f t="shared" si="0"/>
        <v>4.17</v>
      </c>
      <c r="C10" s="1">
        <f t="shared" si="1"/>
        <v>17.3889</v>
      </c>
      <c r="D10" s="1">
        <v>4.25</v>
      </c>
      <c r="E10" s="1">
        <f t="shared" si="2"/>
        <v>4.1194304099999997</v>
      </c>
      <c r="F10" s="1">
        <f t="shared" si="3"/>
        <v>0.13056959000000035</v>
      </c>
      <c r="G10" s="2">
        <f t="shared" si="4"/>
        <v>3.0722256470588318E-2</v>
      </c>
      <c r="H10" s="1">
        <f t="shared" si="5"/>
        <v>4.2307193700000001</v>
      </c>
      <c r="I10" s="1">
        <f t="shared" si="6"/>
        <v>1.928062999999991E-2</v>
      </c>
      <c r="J10" s="2">
        <f t="shared" si="7"/>
        <v>4.5366188235293906E-3</v>
      </c>
    </row>
    <row r="11" spans="1:10" x14ac:dyDescent="0.3">
      <c r="A11" s="1">
        <v>1.5</v>
      </c>
      <c r="B11" s="1">
        <f t="shared" si="0"/>
        <v>4.67</v>
      </c>
      <c r="C11" s="1">
        <f t="shared" si="1"/>
        <v>21.808899999999998</v>
      </c>
      <c r="D11" s="1">
        <v>5.31</v>
      </c>
      <c r="E11" s="1">
        <f t="shared" si="2"/>
        <v>5.1665284099999997</v>
      </c>
      <c r="F11" s="1">
        <f t="shared" si="3"/>
        <v>0.14347158999999987</v>
      </c>
      <c r="G11" s="2">
        <f t="shared" si="4"/>
        <v>2.7019131826741975E-2</v>
      </c>
      <c r="H11" s="1">
        <f t="shared" si="5"/>
        <v>5.3061053699999992</v>
      </c>
      <c r="I11" s="1">
        <f t="shared" si="6"/>
        <v>3.8946300000004541E-3</v>
      </c>
      <c r="J11" s="2">
        <f t="shared" si="7"/>
        <v>7.334519774012155E-4</v>
      </c>
    </row>
    <row r="12" spans="1:10" x14ac:dyDescent="0.3">
      <c r="A12" s="1">
        <v>1</v>
      </c>
      <c r="B12" s="1">
        <f t="shared" si="0"/>
        <v>5.17</v>
      </c>
      <c r="C12" s="1">
        <f t="shared" si="1"/>
        <v>26.728899999999999</v>
      </c>
      <c r="D12" s="1">
        <v>6.47</v>
      </c>
      <c r="E12" s="1">
        <f t="shared" si="2"/>
        <v>6.33207641</v>
      </c>
      <c r="F12" s="1">
        <f t="shared" si="3"/>
        <v>0.13792358999999976</v>
      </c>
      <c r="G12" s="2">
        <f t="shared" si="4"/>
        <v>2.1317401854714028E-2</v>
      </c>
      <c r="H12" s="1">
        <f t="shared" si="5"/>
        <v>6.5031413699999998</v>
      </c>
      <c r="I12" s="1">
        <f t="shared" si="6"/>
        <v>3.3141370000000059E-2</v>
      </c>
      <c r="J12" s="2">
        <f t="shared" si="7"/>
        <v>5.1223137557959908E-3</v>
      </c>
    </row>
    <row r="13" spans="1:10" x14ac:dyDescent="0.3">
      <c r="A13" s="1">
        <v>0.5</v>
      </c>
      <c r="B13" s="1">
        <f t="shared" si="0"/>
        <v>5.67</v>
      </c>
      <c r="C13" s="1">
        <f t="shared" si="1"/>
        <v>32.148899999999998</v>
      </c>
      <c r="D13" s="1">
        <v>7.53</v>
      </c>
      <c r="E13" s="1">
        <f t="shared" si="2"/>
        <v>7.6160744099999995</v>
      </c>
      <c r="F13" s="1">
        <f t="shared" si="3"/>
        <v>8.6074409999999268E-2</v>
      </c>
      <c r="G13" s="2">
        <f t="shared" si="4"/>
        <v>1.1430864541832573E-2</v>
      </c>
      <c r="H13" s="1">
        <f t="shared" si="5"/>
        <v>7.8218273699999994</v>
      </c>
      <c r="I13" s="1">
        <f t="shared" si="6"/>
        <v>0.29182736999999914</v>
      </c>
      <c r="J13" s="2">
        <f t="shared" si="7"/>
        <v>3.8755294820717018E-2</v>
      </c>
    </row>
    <row r="14" spans="1:10" x14ac:dyDescent="0.3">
      <c r="A14" s="1">
        <v>0</v>
      </c>
      <c r="B14" s="1">
        <f t="shared" si="0"/>
        <v>6.17</v>
      </c>
      <c r="C14" s="1">
        <f t="shared" si="1"/>
        <v>38.068899999999999</v>
      </c>
      <c r="D14" s="1">
        <v>7.56</v>
      </c>
      <c r="E14" s="1">
        <f t="shared" si="2"/>
        <v>9.0185224099999992</v>
      </c>
      <c r="F14" s="1">
        <f t="shared" si="3"/>
        <v>1.4585224099999996</v>
      </c>
      <c r="G14" s="2">
        <f t="shared" si="4"/>
        <v>0.19292624470899467</v>
      </c>
      <c r="H14" s="1">
        <f t="shared" si="5"/>
        <v>9.2621633699999997</v>
      </c>
      <c r="I14" s="1">
        <f t="shared" si="6"/>
        <v>1.7021633700000001</v>
      </c>
      <c r="J14" s="2">
        <f t="shared" si="7"/>
        <v>0.22515388492063493</v>
      </c>
    </row>
    <row r="16" spans="1:10" x14ac:dyDescent="0.3">
      <c r="A16" s="1" t="s">
        <v>7</v>
      </c>
      <c r="B16" s="1">
        <v>0.68</v>
      </c>
      <c r="E16" s="1" t="s">
        <v>13</v>
      </c>
      <c r="F16" s="3">
        <v>0.2369</v>
      </c>
      <c r="H16" s="1" t="s">
        <v>12</v>
      </c>
      <c r="I16" s="3">
        <v>0.24329999999999999</v>
      </c>
    </row>
    <row r="17" spans="1:9" x14ac:dyDescent="0.3">
      <c r="A17" s="1" t="s">
        <v>8</v>
      </c>
      <c r="B17" s="1">
        <v>7.5</v>
      </c>
      <c r="E17" s="1" t="s">
        <v>14</v>
      </c>
      <c r="F17" s="3">
        <v>0</v>
      </c>
      <c r="H17" s="1" t="s">
        <v>11</v>
      </c>
      <c r="I17" s="3">
        <v>0</v>
      </c>
    </row>
    <row r="18" spans="1:9" x14ac:dyDescent="0.3">
      <c r="A18" s="1" t="s">
        <v>9</v>
      </c>
      <c r="B18" s="1">
        <v>0.65</v>
      </c>
    </row>
  </sheetData>
  <conditionalFormatting sqref="G2:G14 J2:J14">
    <cfRule type="cellIs" dxfId="2" priority="1" operator="lessThan">
      <formula>0.05</formula>
    </cfRule>
    <cfRule type="cellIs" dxfId="1" priority="2" operator="greaterThan">
      <formula>0.1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Vb=7,5V (1D)</vt:lpstr>
      <vt:lpstr>Feuil1</vt:lpstr>
      <vt:lpstr>Vb=8,5V</vt:lpstr>
      <vt:lpstr>Vb=9V</vt:lpstr>
      <vt:lpstr>Vb=8V</vt:lpstr>
      <vt:lpstr>Vb=7,5V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2018-06-17T17:06:39Z</dcterms:created>
  <dcterms:modified xsi:type="dcterms:W3CDTF">2018-06-19T09:58:33Z</dcterms:modified>
</cp:coreProperties>
</file>