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lexandre/Desktop/Station sol/Réception/"/>
    </mc:Choice>
  </mc:AlternateContent>
  <bookViews>
    <workbookView xWindow="0" yWindow="460" windowWidth="28800" windowHeight="16000" tabRatio="500"/>
  </bookViews>
  <sheets>
    <sheet name="Feuil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7" i="1"/>
  <c r="L2" i="1"/>
  <c r="L3" i="1"/>
  <c r="B3" i="1"/>
  <c r="F3" i="1"/>
  <c r="C5" i="1"/>
  <c r="C3" i="1"/>
  <c r="D5" i="1"/>
  <c r="D3" i="1"/>
  <c r="E5" i="1"/>
  <c r="E3" i="1"/>
  <c r="G5" i="1"/>
  <c r="G3" i="1"/>
  <c r="F5" i="1"/>
  <c r="I14" i="1"/>
  <c r="J14" i="1"/>
  <c r="I17" i="1"/>
  <c r="E20" i="1"/>
  <c r="L5" i="1"/>
  <c r="M8" i="1"/>
  <c r="H3" i="1"/>
  <c r="I3" i="1"/>
  <c r="J3" i="1"/>
  <c r="I2" i="1"/>
  <c r="B10" i="1"/>
  <c r="J5" i="1"/>
  <c r="B14" i="1"/>
  <c r="B13" i="1"/>
  <c r="H5" i="1"/>
  <c r="I5" i="1"/>
</calcChain>
</file>

<file path=xl/sharedStrings.xml><?xml version="1.0" encoding="utf-8"?>
<sst xmlns="http://schemas.openxmlformats.org/spreadsheetml/2006/main" count="23" uniqueCount="23">
  <si>
    <t>Antenne</t>
  </si>
  <si>
    <t>Gain (dB)</t>
  </si>
  <si>
    <t>Facteur de bruit (dB)</t>
  </si>
  <si>
    <t>Température (K)</t>
  </si>
  <si>
    <t>Cable 1</t>
  </si>
  <si>
    <t>planché de bruit LNA</t>
  </si>
  <si>
    <t>planché de bruit carte com</t>
  </si>
  <si>
    <t xml:space="preserve">BW : </t>
  </si>
  <si>
    <t>Boltzmann :</t>
  </si>
  <si>
    <t>LNA</t>
  </si>
  <si>
    <t>Cable 2</t>
  </si>
  <si>
    <t>Filtre passe bande</t>
  </si>
  <si>
    <t>Cable 3</t>
  </si>
  <si>
    <t>Carte Com</t>
  </si>
  <si>
    <t>Switch</t>
  </si>
  <si>
    <t>Cable 4</t>
  </si>
  <si>
    <t>Tot</t>
  </si>
  <si>
    <t>Gain (linéaire)</t>
  </si>
  <si>
    <t>Bruit dans la bande:</t>
  </si>
  <si>
    <t>T</t>
  </si>
  <si>
    <t>P (dBm)</t>
  </si>
  <si>
    <t>NF</t>
  </si>
  <si>
    <t>Pbruit=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</si>
</sst>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B11" sqref="B11"/>
    </sheetView>
  </sheetViews>
  <sheetFormatPr baseColWidth="10" defaultRowHeight="16" x14ac:dyDescent="0.2"/>
  <cols>
    <col min="1" max="1" width="24" customWidth="1"/>
    <col min="2" max="2" width="12" bestFit="1" customWidth="1"/>
    <col min="6" max="6" width="9.5" customWidth="1"/>
    <col min="8" max="8" width="16.83203125" customWidth="1"/>
    <col min="12" max="12" width="18.83203125" customWidth="1"/>
    <col min="13" max="13" width="12" bestFit="1" customWidth="1"/>
  </cols>
  <sheetData>
    <row r="1" spans="1:13" x14ac:dyDescent="0.2">
      <c r="B1" t="s">
        <v>0</v>
      </c>
      <c r="C1" t="s">
        <v>4</v>
      </c>
      <c r="D1" t="s">
        <v>14</v>
      </c>
      <c r="E1" t="s">
        <v>10</v>
      </c>
      <c r="F1" t="s">
        <v>9</v>
      </c>
      <c r="G1" t="s">
        <v>12</v>
      </c>
      <c r="H1" t="s">
        <v>11</v>
      </c>
      <c r="I1" t="s">
        <v>15</v>
      </c>
      <c r="J1" t="s">
        <v>13</v>
      </c>
      <c r="L1" t="s">
        <v>16</v>
      </c>
    </row>
    <row r="2" spans="1:13" x14ac:dyDescent="0.2">
      <c r="A2" t="s">
        <v>1</v>
      </c>
      <c r="B2">
        <v>14</v>
      </c>
      <c r="C2">
        <v>0</v>
      </c>
      <c r="D2">
        <v>-2</v>
      </c>
      <c r="E2">
        <v>0</v>
      </c>
      <c r="F2">
        <v>24</v>
      </c>
      <c r="G2">
        <v>0</v>
      </c>
      <c r="H2">
        <v>-2</v>
      </c>
      <c r="I2">
        <f>-0.5*0.2</f>
        <v>-0.1</v>
      </c>
      <c r="L2">
        <f>SUM(B2:J2)</f>
        <v>33.9</v>
      </c>
    </row>
    <row r="3" spans="1:13" x14ac:dyDescent="0.2">
      <c r="A3" t="s">
        <v>17</v>
      </c>
      <c r="B3">
        <f>10^(B2/10)</f>
        <v>25.118864315095799</v>
      </c>
      <c r="C3">
        <f t="shared" ref="C3:J3" si="0">10^(C2/10)</f>
        <v>1</v>
      </c>
      <c r="D3">
        <f t="shared" si="0"/>
        <v>0.63095734448019325</v>
      </c>
      <c r="E3">
        <f t="shared" si="0"/>
        <v>1</v>
      </c>
      <c r="F3">
        <f t="shared" si="0"/>
        <v>251.18864315095806</v>
      </c>
      <c r="G3">
        <f t="shared" si="0"/>
        <v>1</v>
      </c>
      <c r="H3">
        <f t="shared" si="0"/>
        <v>0.63095734448019325</v>
      </c>
      <c r="I3">
        <f t="shared" si="0"/>
        <v>0.97723722095581067</v>
      </c>
      <c r="J3">
        <f t="shared" si="0"/>
        <v>1</v>
      </c>
      <c r="L3">
        <f>10^(L2/10)</f>
        <v>2454.7089156850293</v>
      </c>
    </row>
    <row r="4" spans="1:13" x14ac:dyDescent="0.2">
      <c r="A4" t="s">
        <v>2</v>
      </c>
      <c r="F4">
        <v>0.45</v>
      </c>
      <c r="J4">
        <v>5</v>
      </c>
    </row>
    <row r="5" spans="1:13" x14ac:dyDescent="0.2">
      <c r="A5" t="s">
        <v>3</v>
      </c>
      <c r="B5">
        <v>400</v>
      </c>
      <c r="C5">
        <f>290*((10^-(C2/10))-1)</f>
        <v>0</v>
      </c>
      <c r="D5">
        <f>290*((10^-(D2/10))-1)</f>
        <v>169.61902581372294</v>
      </c>
      <c r="E5">
        <f>290*((10^-(E2/10))-1)</f>
        <v>0</v>
      </c>
      <c r="F5">
        <f>290*((10^(F4/10))-1)</f>
        <v>31.660696426096298</v>
      </c>
      <c r="G5">
        <f>290*((10^-(G2/10))-1)</f>
        <v>0</v>
      </c>
      <c r="H5">
        <f>290*((10^-(H2/10))-1)</f>
        <v>169.61902581372294</v>
      </c>
      <c r="I5">
        <f>290*((10^-(I2/10))-1)</f>
        <v>6.7549677614186887</v>
      </c>
      <c r="J5">
        <f>290*((10^(J4/10))-1)</f>
        <v>627.06052144883006</v>
      </c>
      <c r="L5">
        <f>B5+C5/B3+D5/(B3*C3)+E5/(B3*C3*D3)+F5/(B3*C3*D3*E3)+G5/(B3*C3*D3*E3*F3)+H5/(B3*C3*D3*E3*F3*G3)+I5/(B3*C3*D3*E3*F3*G3*H3)+J5/(B3*C3*D3*E3*F3*G3*H3*I3)</f>
        <v>409.05105760149178</v>
      </c>
    </row>
    <row r="8" spans="1:13" x14ac:dyDescent="0.2">
      <c r="L8" t="s">
        <v>18</v>
      </c>
      <c r="M8">
        <f>10*LOG10(B10*L5*B11)+30</f>
        <v>-109.47313398067655</v>
      </c>
    </row>
    <row r="10" spans="1:13" x14ac:dyDescent="0.2">
      <c r="A10" t="s">
        <v>8</v>
      </c>
      <c r="B10">
        <f>1.38*10^-23</f>
        <v>1.3800000000000001E-23</v>
      </c>
    </row>
    <row r="11" spans="1:13" x14ac:dyDescent="0.2">
      <c r="A11" t="s">
        <v>7</v>
      </c>
      <c r="B11">
        <f>2000000</f>
        <v>2000000</v>
      </c>
    </row>
    <row r="13" spans="1:13" x14ac:dyDescent="0.2">
      <c r="A13" t="s">
        <v>5</v>
      </c>
      <c r="B13">
        <f>10*LOG10(B10*B11*F5)+30</f>
        <v>-120.58570454323032</v>
      </c>
      <c r="I13" t="s">
        <v>19</v>
      </c>
      <c r="J13" t="s">
        <v>20</v>
      </c>
    </row>
    <row r="14" spans="1:13" x14ac:dyDescent="0.2">
      <c r="A14" t="s">
        <v>6</v>
      </c>
      <c r="B14">
        <f>10*LOG10(B10*B11*J5)+30</f>
        <v>-107.61781458662594</v>
      </c>
      <c r="I14">
        <f>B5+C5+D5/(C3)+E5/(C3*D3)+F5/(C3*D3*E3)+G5/(C3*D3*E3*F3)+H5/(C3*D3*E3*F3*G3)+I5/(C3*D3*E3*F3*G3*H3)+J5/(L3/B3)</f>
        <v>627.35228779998761</v>
      </c>
      <c r="J14">
        <f>10*LOG10(B10*I14*B11)+30</f>
        <v>-107.61579431837512</v>
      </c>
    </row>
    <row r="17" spans="2:9" x14ac:dyDescent="0.2">
      <c r="B17">
        <f>10*LOG10(B10*B11*290)+30</f>
        <v>-110.96692920035827</v>
      </c>
      <c r="H17" t="s">
        <v>21</v>
      </c>
      <c r="I17">
        <f>10*LOG10(1+I14/290)</f>
        <v>5.0013815049343568</v>
      </c>
    </row>
    <row r="20" spans="2:9" x14ac:dyDescent="0.2">
      <c r="D20" s="1" t="s">
        <v>22</v>
      </c>
      <c r="E20" s="2">
        <f>B17+I17</f>
        <v>-105.96554769542391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DELFOSSE</dc:creator>
  <cp:lastModifiedBy>Alexandre DELFOSSE</cp:lastModifiedBy>
  <dcterms:created xsi:type="dcterms:W3CDTF">2018-03-01T18:04:46Z</dcterms:created>
  <dcterms:modified xsi:type="dcterms:W3CDTF">2018-05-12T14:33:18Z</dcterms:modified>
</cp:coreProperties>
</file>