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b\Desktop\Supelec\Majeure\Tracker_LoRa\"/>
    </mc:Choice>
  </mc:AlternateContent>
  <bookViews>
    <workbookView xWindow="0" yWindow="0" windowWidth="23040" windowHeight="8808" activeTab="1"/>
  </bookViews>
  <sheets>
    <sheet name="Portée" sheetId="1" r:id="rId1"/>
    <sheet name="Antennes2" sheetId="3" r:id="rId2"/>
    <sheet name="Consomation" sheetId="4" r:id="rId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4" l="1"/>
  <c r="G2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G20" i="3" l="1"/>
  <c r="G21" i="3"/>
  <c r="G19" i="3"/>
  <c r="G22" i="3"/>
  <c r="G3" i="3"/>
  <c r="G14" i="3"/>
  <c r="G2" i="3"/>
  <c r="G11" i="3"/>
  <c r="G6" i="3"/>
  <c r="G4" i="3"/>
  <c r="G12" i="3"/>
  <c r="G15" i="3"/>
  <c r="G9" i="3"/>
  <c r="G10" i="3"/>
  <c r="G13" i="3"/>
  <c r="G5" i="3"/>
  <c r="G7" i="3"/>
  <c r="G8" i="3"/>
  <c r="K2" i="1"/>
  <c r="T2" i="1"/>
</calcChain>
</file>

<file path=xl/sharedStrings.xml><?xml version="1.0" encoding="utf-8"?>
<sst xmlns="http://schemas.openxmlformats.org/spreadsheetml/2006/main" count="108" uniqueCount="78">
  <si>
    <t>Id</t>
  </si>
  <si>
    <t>Antenne</t>
  </si>
  <si>
    <t>SF</t>
  </si>
  <si>
    <t>Bande Passante (kHz)</t>
  </si>
  <si>
    <t>TX Power (dBm)</t>
  </si>
  <si>
    <t>Preamble</t>
  </si>
  <si>
    <t>Frequence (MHz)</t>
  </si>
  <si>
    <t>Débit (kb/s)</t>
  </si>
  <si>
    <t>Coding Rate</t>
  </si>
  <si>
    <t>Dmax 1 (m)</t>
  </si>
  <si>
    <t>Dmax 2 (m)</t>
  </si>
  <si>
    <t>Dmax 3 (m)</t>
  </si>
  <si>
    <t>Dmax 4 (m)</t>
  </si>
  <si>
    <t>Dmax 5 (m)</t>
  </si>
  <si>
    <t>Dmax 6 (m)</t>
  </si>
  <si>
    <t>Dmax 7 (m)</t>
  </si>
  <si>
    <t>Dmax 8 (m)</t>
  </si>
  <si>
    <t>Dmax moyen (m)</t>
  </si>
  <si>
    <t>Commentaire</t>
  </si>
  <si>
    <t>Antenne Device</t>
  </si>
  <si>
    <t>Antenne Base</t>
  </si>
  <si>
    <t>LOS</t>
  </si>
  <si>
    <t>oui</t>
  </si>
  <si>
    <t>RX Power 1</t>
  </si>
  <si>
    <t>RX Power 2</t>
  </si>
  <si>
    <t>RX Power 3</t>
  </si>
  <si>
    <t>RX Power 4</t>
  </si>
  <si>
    <t>RX Power 5</t>
  </si>
  <si>
    <t>RX Power Moy</t>
  </si>
  <si>
    <t>male</t>
  </si>
  <si>
    <t>femelle</t>
  </si>
  <si>
    <t>1 - défaut</t>
  </si>
  <si>
    <t>14 - star_wars</t>
  </si>
  <si>
    <t>Connecteur</t>
  </si>
  <si>
    <t>2         3         4         5         6         7         8         9         10         11         12           13</t>
  </si>
  <si>
    <t>utilisée sur le device pour les mesures</t>
  </si>
  <si>
    <t>pour la base</t>
  </si>
  <si>
    <t>utilisée sur la base pour les mesures</t>
  </si>
  <si>
    <t>avec adaptateur</t>
  </si>
  <si>
    <t>pour le device</t>
  </si>
  <si>
    <t>caché par une colline après 600m</t>
  </si>
  <si>
    <t>Non optimisé</t>
  </si>
  <si>
    <t>Etat lors de la mesure</t>
  </si>
  <si>
    <t>Consommation (5min) (Wh)</t>
  </si>
  <si>
    <t>Consommation (10min) (Wh)</t>
  </si>
  <si>
    <t>Sleep 5s après chaque envoi</t>
  </si>
  <si>
    <t>Sleep 10s après chaque envoi</t>
  </si>
  <si>
    <t>Sleep 5s après chaque envoi + LoRa sleep</t>
  </si>
  <si>
    <t>Sleep 60s après chaque envoi</t>
  </si>
  <si>
    <t>Sleep 30s après chaque envoi</t>
  </si>
  <si>
    <t>Courant en sleep (mA)</t>
  </si>
  <si>
    <t>Courant actif (mA)</t>
  </si>
  <si>
    <t>100-250</t>
  </si>
  <si>
    <t>Non optimisé + sans debug</t>
  </si>
  <si>
    <t>Sleep 30s après chaque envoi + send non bloquant</t>
  </si>
  <si>
    <t>Pas de réception</t>
  </si>
  <si>
    <t>Sleep 30s après chaque envoi + noWiFi + noBLT</t>
  </si>
  <si>
    <t>Sleep 5s après chaque envoi + noWiFi + noBLT</t>
  </si>
  <si>
    <t>Capacite de batterie (mAh) :</t>
  </si>
  <si>
    <t>Tension de la batterie (V) :</t>
  </si>
  <si>
    <t>Sleep 5s après chaque envoi + 40MHz flash</t>
  </si>
  <si>
    <t>Sleep 5s après chaque envoi + reset LoRa en sleep</t>
  </si>
  <si>
    <t>18-40</t>
  </si>
  <si>
    <t>Sleep 5s après chaque envoi + Rx_single + short init</t>
  </si>
  <si>
    <t>90-230</t>
  </si>
  <si>
    <t>Sleep max (18min)</t>
  </si>
  <si>
    <t>Sleep 5s après chaque envoi + LoRaSleep + short init</t>
  </si>
  <si>
    <t>27-65</t>
  </si>
  <si>
    <t>Sleep 5s après chaque envoi + LoRaIdle + short init</t>
  </si>
  <si>
    <t>Sleep 5s + attente 5s de reception de la freq d'act</t>
  </si>
  <si>
    <t>Sleep 5s + attente 1,8s de reception de la freq d'act</t>
  </si>
  <si>
    <t>Sleep min (4s) + attente 1,8s + gps cyclic</t>
  </si>
  <si>
    <t>Autonomie h (10min)</t>
  </si>
  <si>
    <t>Autonomie h (5min)</t>
  </si>
  <si>
    <t>Sleep max (18min) + attente 1,8s + gps onoff</t>
  </si>
  <si>
    <t>18-20</t>
  </si>
  <si>
    <t>70-230</t>
  </si>
  <si>
    <t>Sleep moy (59s) + attente 1,8s + gps onoff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</si>
</sst>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1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2" fontId="0" fillId="0" borderId="0" xfId="0" applyNumberFormat="1" applyAlignment="1">
      <alignment horizontal="left"/>
    </xf>
    <xf numFmtId="0" fontId="0" fillId="4" borderId="4" xfId="0" applyFont="1" applyFill="1" applyBorder="1"/>
    <xf numFmtId="0" fontId="0" fillId="4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3" fillId="2" borderId="2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0" xfId="0" applyFont="1" applyFill="1" applyBorder="1"/>
    <xf numFmtId="0" fontId="2" fillId="0" borderId="5" xfId="0" applyFont="1" applyFill="1" applyBorder="1"/>
    <xf numFmtId="0" fontId="0" fillId="0" borderId="7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10" xfId="0" applyFill="1" applyBorder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36">
    <dxf>
      <numFmt numFmtId="164" formatCode="0.0"/>
    </dxf>
    <dxf>
      <numFmt numFmtId="164" formatCode="0.0"/>
    </dxf>
    <dxf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00"/>
    </dxf>
    <dxf>
      <numFmt numFmtId="30" formatCode="@"/>
      <alignment horizontal="right" vertical="bottom" textRotation="0" wrapText="0" indent="0" justifyLastLine="0" shrinkToFit="0" readingOrder="0"/>
    </dxf>
    <dxf>
      <numFmt numFmtId="17" formatCode="#&quot; &quot;?/?"/>
    </dxf>
    <dxf>
      <numFmt numFmtId="165" formatCode="0.000"/>
    </dxf>
    <dxf>
      <numFmt numFmtId="1" formatCode="0"/>
    </dxf>
    <dxf>
      <numFmt numFmtId="165" formatCode="0.000"/>
    </dxf>
    <dxf>
      <numFmt numFmtId="1" formatCode="0"/>
    </dxf>
    <dxf>
      <numFmt numFmtId="1" formatCode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</a:t>
            </a:r>
            <a:r>
              <a:rPr lang="fr-FR" baseline="0"/>
              <a:t> de réception à 4m en fonciton de l'antenne de réception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Antennes2!$B$1</c:f>
              <c:strCache>
                <c:ptCount val="1"/>
                <c:pt idx="0">
                  <c:v>RX Power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Antennes2!$A$2:$A$15</c15:sqref>
                  </c15:fullRef>
                </c:ext>
              </c:extLst>
              <c:f>Antennes2!$A$3:$A$15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Antennes2!$B$2:$B$15</c15:sqref>
                  </c15:fullRef>
                </c:ext>
              </c:extLst>
              <c:f>Antennes2!$B$3:$B$15</c:f>
              <c:numCache>
                <c:formatCode>General</c:formatCode>
                <c:ptCount val="13"/>
                <c:pt idx="0">
                  <c:v>-55</c:v>
                </c:pt>
                <c:pt idx="1">
                  <c:v>-52</c:v>
                </c:pt>
                <c:pt idx="2">
                  <c:v>-57</c:v>
                </c:pt>
                <c:pt idx="3">
                  <c:v>-53</c:v>
                </c:pt>
                <c:pt idx="4">
                  <c:v>-60</c:v>
                </c:pt>
                <c:pt idx="5">
                  <c:v>-58</c:v>
                </c:pt>
                <c:pt idx="6">
                  <c:v>-61</c:v>
                </c:pt>
                <c:pt idx="7">
                  <c:v>-64</c:v>
                </c:pt>
                <c:pt idx="8">
                  <c:v>-70</c:v>
                </c:pt>
                <c:pt idx="9">
                  <c:v>-62</c:v>
                </c:pt>
                <c:pt idx="10">
                  <c:v>-66</c:v>
                </c:pt>
                <c:pt idx="11">
                  <c:v>-79</c:v>
                </c:pt>
                <c:pt idx="12">
                  <c:v>-87</c:v>
                </c:pt>
              </c:numCache>
            </c:numRef>
          </c:val>
        </c:ser>
        <c:ser>
          <c:idx val="2"/>
          <c:order val="1"/>
          <c:tx>
            <c:strRef>
              <c:f>Antennes2!$C$1</c:f>
              <c:strCache>
                <c:ptCount val="1"/>
                <c:pt idx="0">
                  <c:v>RX Power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Antennes2!$A$2:$A$15</c15:sqref>
                  </c15:fullRef>
                </c:ext>
              </c:extLst>
              <c:f>Antennes2!$A$3:$A$15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Antennes2!$C$2:$C$15</c15:sqref>
                  </c15:fullRef>
                </c:ext>
              </c:extLst>
              <c:f>Antennes2!$C$3:$C$15</c:f>
              <c:numCache>
                <c:formatCode>General</c:formatCode>
                <c:ptCount val="13"/>
                <c:pt idx="0">
                  <c:v>-50</c:v>
                </c:pt>
                <c:pt idx="1">
                  <c:v>-55</c:v>
                </c:pt>
                <c:pt idx="2">
                  <c:v>-57</c:v>
                </c:pt>
                <c:pt idx="3">
                  <c:v>-61</c:v>
                </c:pt>
                <c:pt idx="4">
                  <c:v>-61</c:v>
                </c:pt>
                <c:pt idx="5">
                  <c:v>-63</c:v>
                </c:pt>
                <c:pt idx="6">
                  <c:v>-60</c:v>
                </c:pt>
                <c:pt idx="7">
                  <c:v>-61</c:v>
                </c:pt>
                <c:pt idx="8">
                  <c:v>-63</c:v>
                </c:pt>
                <c:pt idx="9">
                  <c:v>-63</c:v>
                </c:pt>
                <c:pt idx="10">
                  <c:v>-68</c:v>
                </c:pt>
                <c:pt idx="11">
                  <c:v>-79</c:v>
                </c:pt>
                <c:pt idx="12">
                  <c:v>-89</c:v>
                </c:pt>
              </c:numCache>
            </c:numRef>
          </c:val>
        </c:ser>
        <c:ser>
          <c:idx val="3"/>
          <c:order val="2"/>
          <c:tx>
            <c:strRef>
              <c:f>Antennes2!$D$1</c:f>
              <c:strCache>
                <c:ptCount val="1"/>
                <c:pt idx="0">
                  <c:v>RX Power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Antennes2!$A$2:$A$15</c15:sqref>
                  </c15:fullRef>
                </c:ext>
              </c:extLst>
              <c:f>Antennes2!$A$3:$A$15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Antennes2!$D$2:$D$15</c15:sqref>
                  </c15:fullRef>
                </c:ext>
              </c:extLst>
              <c:f>Antennes2!$D$3:$D$15</c:f>
              <c:numCache>
                <c:formatCode>General</c:formatCode>
                <c:ptCount val="13"/>
                <c:pt idx="0">
                  <c:v>-51</c:v>
                </c:pt>
                <c:pt idx="1">
                  <c:v>-57</c:v>
                </c:pt>
                <c:pt idx="2">
                  <c:v>-57</c:v>
                </c:pt>
                <c:pt idx="3">
                  <c:v>-60</c:v>
                </c:pt>
                <c:pt idx="4">
                  <c:v>-61</c:v>
                </c:pt>
                <c:pt idx="5">
                  <c:v>-64</c:v>
                </c:pt>
                <c:pt idx="6">
                  <c:v>-64</c:v>
                </c:pt>
                <c:pt idx="7">
                  <c:v>-68</c:v>
                </c:pt>
                <c:pt idx="8">
                  <c:v>-62</c:v>
                </c:pt>
                <c:pt idx="9">
                  <c:v>-63</c:v>
                </c:pt>
                <c:pt idx="10">
                  <c:v>-68</c:v>
                </c:pt>
                <c:pt idx="11">
                  <c:v>-79</c:v>
                </c:pt>
                <c:pt idx="12">
                  <c:v>-89</c:v>
                </c:pt>
              </c:numCache>
            </c:numRef>
          </c:val>
        </c:ser>
        <c:ser>
          <c:idx val="4"/>
          <c:order val="3"/>
          <c:tx>
            <c:strRef>
              <c:f>Antennes2!$E$1</c:f>
              <c:strCache>
                <c:ptCount val="1"/>
                <c:pt idx="0">
                  <c:v>RX Power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Antennes2!$A$2:$A$15</c15:sqref>
                  </c15:fullRef>
                </c:ext>
              </c:extLst>
              <c:f>Antennes2!$A$3:$A$15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Antennes2!$E$2:$E$15</c15:sqref>
                  </c15:fullRef>
                </c:ext>
              </c:extLst>
              <c:f>Antennes2!$E$3:$E$15</c:f>
              <c:numCache>
                <c:formatCode>General</c:formatCode>
                <c:ptCount val="13"/>
                <c:pt idx="0">
                  <c:v>-52</c:v>
                </c:pt>
                <c:pt idx="1">
                  <c:v>-61</c:v>
                </c:pt>
                <c:pt idx="2">
                  <c:v>-57</c:v>
                </c:pt>
                <c:pt idx="3">
                  <c:v>-58</c:v>
                </c:pt>
                <c:pt idx="4">
                  <c:v>-60</c:v>
                </c:pt>
                <c:pt idx="5">
                  <c:v>-61</c:v>
                </c:pt>
                <c:pt idx="6">
                  <c:v>-64</c:v>
                </c:pt>
                <c:pt idx="7">
                  <c:v>-61</c:v>
                </c:pt>
                <c:pt idx="8">
                  <c:v>-62</c:v>
                </c:pt>
                <c:pt idx="9">
                  <c:v>-62</c:v>
                </c:pt>
                <c:pt idx="10">
                  <c:v>-68</c:v>
                </c:pt>
                <c:pt idx="11">
                  <c:v>-79</c:v>
                </c:pt>
                <c:pt idx="12">
                  <c:v>-93</c:v>
                </c:pt>
              </c:numCache>
            </c:numRef>
          </c:val>
        </c:ser>
        <c:ser>
          <c:idx val="5"/>
          <c:order val="4"/>
          <c:tx>
            <c:strRef>
              <c:f>Antennes2!$F$1</c:f>
              <c:strCache>
                <c:ptCount val="1"/>
                <c:pt idx="0">
                  <c:v>RX Power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Antennes2!$A$2:$A$15</c15:sqref>
                  </c15:fullRef>
                </c:ext>
              </c:extLst>
              <c:f>Antennes2!$A$3:$A$15</c:f>
              <c:numCache>
                <c:formatCode>General</c:formatCode>
                <c:ptCount val="13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5</c:v>
                </c:pt>
                <c:pt idx="4">
                  <c:v>13</c:v>
                </c:pt>
                <c:pt idx="5">
                  <c:v>14</c:v>
                </c:pt>
                <c:pt idx="6">
                  <c:v>9</c:v>
                </c:pt>
                <c:pt idx="7">
                  <c:v>10</c:v>
                </c:pt>
                <c:pt idx="8">
                  <c:v>4</c:v>
                </c:pt>
                <c:pt idx="9">
                  <c:v>7</c:v>
                </c:pt>
                <c:pt idx="10">
                  <c:v>11</c:v>
                </c:pt>
                <c:pt idx="11">
                  <c:v>2</c:v>
                </c:pt>
                <c:pt idx="12">
                  <c:v>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Antennes2!$F$2:$F$15</c15:sqref>
                  </c15:fullRef>
                </c:ext>
              </c:extLst>
              <c:f>Antennes2!$F$3:$F$15</c:f>
              <c:numCache>
                <c:formatCode>General</c:formatCode>
                <c:ptCount val="13"/>
                <c:pt idx="0">
                  <c:v>-52</c:v>
                </c:pt>
                <c:pt idx="1">
                  <c:v>-59</c:v>
                </c:pt>
                <c:pt idx="2">
                  <c:v>-57</c:v>
                </c:pt>
                <c:pt idx="3">
                  <c:v>-58</c:v>
                </c:pt>
                <c:pt idx="4">
                  <c:v>-59</c:v>
                </c:pt>
                <c:pt idx="5">
                  <c:v>-55</c:v>
                </c:pt>
                <c:pt idx="6">
                  <c:v>-63</c:v>
                </c:pt>
                <c:pt idx="7">
                  <c:v>-60</c:v>
                </c:pt>
                <c:pt idx="8">
                  <c:v>-61</c:v>
                </c:pt>
                <c:pt idx="9">
                  <c:v>-70</c:v>
                </c:pt>
                <c:pt idx="10">
                  <c:v>-66</c:v>
                </c:pt>
                <c:pt idx="11">
                  <c:v>-78</c:v>
                </c:pt>
                <c:pt idx="12">
                  <c:v>-87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53024"/>
        <c:axId val="326154656"/>
      </c:barChart>
      <c:catAx>
        <c:axId val="3261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54656"/>
        <c:crosses val="autoZero"/>
        <c:auto val="1"/>
        <c:lblAlgn val="ctr"/>
        <c:lblOffset val="100"/>
        <c:noMultiLvlLbl val="0"/>
      </c:catAx>
      <c:valAx>
        <c:axId val="326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de réception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Puissance</a:t>
            </a:r>
            <a:r>
              <a:rPr lang="fr-FR" baseline="0"/>
              <a:t> de réception à 4m en fonciton de l'antenne d'émission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Antennes2!$B$18</c:f>
              <c:strCache>
                <c:ptCount val="1"/>
                <c:pt idx="0">
                  <c:v>RX Power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Antennes2!$A$19:$A$21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Antennes2!$B$19:$B$21</c:f>
              <c:numCache>
                <c:formatCode>General</c:formatCode>
                <c:ptCount val="3"/>
                <c:pt idx="0">
                  <c:v>-45</c:v>
                </c:pt>
                <c:pt idx="1">
                  <c:v>-47</c:v>
                </c:pt>
                <c:pt idx="2">
                  <c:v>-48</c:v>
                </c:pt>
              </c:numCache>
            </c:numRef>
          </c:val>
        </c:ser>
        <c:ser>
          <c:idx val="0"/>
          <c:order val="1"/>
          <c:tx>
            <c:strRef>
              <c:f>Antennes2!$C$18</c:f>
              <c:strCache>
                <c:ptCount val="1"/>
                <c:pt idx="0">
                  <c:v>RX Power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Antennes2!$A$19:$A$21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Antennes2!$C$19:$C$21</c:f>
              <c:numCache>
                <c:formatCode>General</c:formatCode>
                <c:ptCount val="3"/>
                <c:pt idx="0">
                  <c:v>-44</c:v>
                </c:pt>
                <c:pt idx="1">
                  <c:v>-46</c:v>
                </c:pt>
                <c:pt idx="2">
                  <c:v>-49</c:v>
                </c:pt>
              </c:numCache>
            </c:numRef>
          </c:val>
        </c:ser>
        <c:ser>
          <c:idx val="1"/>
          <c:order val="2"/>
          <c:tx>
            <c:strRef>
              <c:f>Antennes2!$D$18</c:f>
              <c:strCache>
                <c:ptCount val="1"/>
                <c:pt idx="0">
                  <c:v>RX Power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Antennes2!$A$19:$A$21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Antennes2!$D$19:$D$21</c:f>
              <c:numCache>
                <c:formatCode>General</c:formatCode>
                <c:ptCount val="3"/>
                <c:pt idx="0">
                  <c:v>-41</c:v>
                </c:pt>
                <c:pt idx="1">
                  <c:v>-47</c:v>
                </c:pt>
                <c:pt idx="2">
                  <c:v>-49</c:v>
                </c:pt>
              </c:numCache>
            </c:numRef>
          </c:val>
        </c:ser>
        <c:ser>
          <c:idx val="2"/>
          <c:order val="3"/>
          <c:tx>
            <c:strRef>
              <c:f>Antennes2!$E$18</c:f>
              <c:strCache>
                <c:ptCount val="1"/>
                <c:pt idx="0">
                  <c:v>RX Power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Antennes2!$A$19:$A$21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Antennes2!$E$19:$E$21</c:f>
              <c:numCache>
                <c:formatCode>General</c:formatCode>
                <c:ptCount val="3"/>
                <c:pt idx="0">
                  <c:v>-41</c:v>
                </c:pt>
                <c:pt idx="1">
                  <c:v>-47</c:v>
                </c:pt>
                <c:pt idx="2">
                  <c:v>-47</c:v>
                </c:pt>
              </c:numCache>
            </c:numRef>
          </c:val>
        </c:ser>
        <c:ser>
          <c:idx val="3"/>
          <c:order val="4"/>
          <c:tx>
            <c:strRef>
              <c:f>Antennes2!$F$18</c:f>
              <c:strCache>
                <c:ptCount val="1"/>
                <c:pt idx="0">
                  <c:v>RX Power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Antennes2!$A$19:$A$21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6</c:v>
                </c:pt>
              </c:numCache>
            </c:numRef>
          </c:cat>
          <c:val>
            <c:numRef>
              <c:f>Antennes2!$F$19:$F$21</c:f>
              <c:numCache>
                <c:formatCode>General</c:formatCode>
                <c:ptCount val="3"/>
                <c:pt idx="0">
                  <c:v>-42</c:v>
                </c:pt>
                <c:pt idx="1">
                  <c:v>-46</c:v>
                </c:pt>
                <c:pt idx="2">
                  <c:v>-48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55200"/>
        <c:axId val="165040496"/>
      </c:barChart>
      <c:catAx>
        <c:axId val="32615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040496"/>
        <c:crosses val="autoZero"/>
        <c:auto val="1"/>
        <c:lblAlgn val="ctr"/>
        <c:lblOffset val="100"/>
        <c:noMultiLvlLbl val="0"/>
      </c:catAx>
      <c:valAx>
        <c:axId val="165040496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Puissance de réception (dBm)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5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784860</xdr:colOff>
      <xdr:row>54</xdr:row>
      <xdr:rowOff>173840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7080"/>
          <a:ext cx="10058400" cy="5660240"/>
        </a:xfrm>
        <a:prstGeom prst="rect">
          <a:avLst/>
        </a:prstGeom>
      </xdr:spPr>
    </xdr:pic>
    <xdr:clientData/>
  </xdr:twoCellAnchor>
  <xdr:twoCellAnchor>
    <xdr:from>
      <xdr:col>9</xdr:col>
      <xdr:colOff>419100</xdr:colOff>
      <xdr:row>2</xdr:row>
      <xdr:rowOff>45720</xdr:rowOff>
    </xdr:from>
    <xdr:to>
      <xdr:col>17</xdr:col>
      <xdr:colOff>701040</xdr:colOff>
      <xdr:row>22</xdr:row>
      <xdr:rowOff>22860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403860</xdr:colOff>
      <xdr:row>43</xdr:row>
      <xdr:rowOff>175260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U2" totalsRowShown="0" headerRowDxfId="35">
  <autoFilter ref="A1:U2"/>
  <tableColumns count="21">
    <tableColumn id="1" name="Id"/>
    <tableColumn id="20" name="Antenne Device"/>
    <tableColumn id="2" name="Antenne Base"/>
    <tableColumn id="3" name="SF" dataDxfId="34"/>
    <tableColumn id="4" name="TX Power (dBm)" dataDxfId="33"/>
    <tableColumn id="5" name="Bande Passante (kHz)" dataDxfId="32"/>
    <tableColumn id="6" name="Preamble" dataDxfId="31"/>
    <tableColumn id="7" name="Frequence (MHz)" dataDxfId="30"/>
    <tableColumn id="8" name="Coding Rate" dataDxfId="29"/>
    <tableColumn id="22" name="LOS" dataDxfId="28"/>
    <tableColumn id="9" name="Débit (kb/s)" dataDxfId="27">
      <calculatedColumnFormula>IF(D2*F2/(2^D2)*I2=0,"",D2*F2/(2^D2)*I2)</calculatedColumnFormula>
    </tableColumn>
    <tableColumn id="10" name="Dmax 1 (m)" dataDxfId="26"/>
    <tableColumn id="11" name="Dmax 2 (m)" dataDxfId="25"/>
    <tableColumn id="12" name="Dmax 3 (m)" dataDxfId="24"/>
    <tableColumn id="13" name="Dmax 4 (m)" dataDxfId="23"/>
    <tableColumn id="14" name="Dmax 5 (m)" dataDxfId="22"/>
    <tableColumn id="15" name="Dmax 6 (m)" dataDxfId="21"/>
    <tableColumn id="16" name="Dmax 7 (m)" dataDxfId="20"/>
    <tableColumn id="17" name="Dmax 8 (m)" dataDxfId="19"/>
    <tableColumn id="18" name="Dmax moyen (m)" dataDxfId="18">
      <calculatedColumnFormula>IFERROR(AVERAGE(L2:S2),"")</calculatedColumnFormula>
    </tableColumn>
    <tableColumn id="19" name="Commentaire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au3" displayName="Tableau3" ref="A1:I15" totalsRowShown="0" headerRowDxfId="16" dataDxfId="14" headerRowBorderDxfId="15" tableBorderDxfId="13" totalsRowBorderDxfId="12">
  <autoFilter ref="A1:I15"/>
  <sortState ref="A2:I15">
    <sortCondition descending="1" ref="G1:G15"/>
  </sortState>
  <tableColumns count="9">
    <tableColumn id="1" name="Antenne" dataDxfId="11"/>
    <tableColumn id="2" name="RX Power 1" dataDxfId="10"/>
    <tableColumn id="3" name="RX Power 2" dataDxfId="9"/>
    <tableColumn id="4" name="RX Power 3" dataDxfId="8"/>
    <tableColumn id="5" name="RX Power 4" dataDxfId="7"/>
    <tableColumn id="6" name="RX Power 5" dataDxfId="6"/>
    <tableColumn id="7" name="RX Power Moy" dataDxfId="5">
      <calculatedColumnFormula>IFERROR(AVERAGE(Tableau3[[#This Row],[RX Power 1]:[RX Power 5]]),"")</calculatedColumnFormula>
    </tableColumn>
    <tableColumn id="8" name="Connecteur" dataDxfId="4"/>
    <tableColumn id="9" name="Commentaire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au4" displayName="Tableau4" ref="A1:H22" totalsRowShown="0">
  <autoFilter ref="A1:H22"/>
  <tableColumns count="8">
    <tableColumn id="1" name="Etat lors de la mesure"/>
    <tableColumn id="2" name="Consommation (5min) (Wh)" dataDxfId="2"/>
    <tableColumn id="3" name="Consommation (10min) (Wh)"/>
    <tableColumn id="4" name="Courant en sleep (mA)"/>
    <tableColumn id="5" name="Courant actif (mA)"/>
    <tableColumn id="16385" name="Autonomie h (5min)" dataDxfId="1">
      <calculatedColumnFormula>IFERROR($K$1/(Tableau4[[#This Row],[Consommation (5min) (Wh)]]/$K$2*12)/1000,"")</calculatedColumnFormula>
    </tableColumn>
    <tableColumn id="7" name="Autonomie h (10min)" dataDxfId="0">
      <calculatedColumnFormula>IFERROR($K$1/(Tableau4[[#This Row],[Consommation (10min) (Wh)]]/$K$2*6)/1000,"")</calculatedColumnFormula>
    </tableColumn>
    <tableColumn id="6" name="Commentaire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selection activeCell="U3" sqref="U3"/>
    </sheetView>
  </sheetViews>
  <sheetFormatPr baseColWidth="10" defaultRowHeight="14.4" x14ac:dyDescent="0.3"/>
  <cols>
    <col min="1" max="1" width="4.88671875" bestFit="1" customWidth="1"/>
    <col min="2" max="2" width="16.44140625" bestFit="1" customWidth="1"/>
    <col min="3" max="3" width="14.77734375" bestFit="1" customWidth="1"/>
    <col min="4" max="4" width="5.109375" style="4" bestFit="1" customWidth="1"/>
    <col min="5" max="5" width="16.77734375" style="4" bestFit="1" customWidth="1"/>
    <col min="6" max="6" width="21.33203125" style="3" bestFit="1" customWidth="1"/>
    <col min="7" max="7" width="11.21875" style="4" bestFit="1" customWidth="1"/>
    <col min="8" max="8" width="17.5546875" style="3" bestFit="1" customWidth="1"/>
    <col min="9" max="9" width="13.33203125" style="1" bestFit="1" customWidth="1"/>
    <col min="10" max="10" width="6.44140625" style="15" bestFit="1" customWidth="1"/>
    <col min="11" max="11" width="13.21875" style="3" bestFit="1" customWidth="1"/>
    <col min="12" max="19" width="12.88671875" style="4" bestFit="1" customWidth="1"/>
    <col min="20" max="20" width="17.77734375" style="4" bestFit="1" customWidth="1"/>
    <col min="21" max="21" width="61.21875" customWidth="1"/>
  </cols>
  <sheetData>
    <row r="1" spans="1:21" s="6" customFormat="1" x14ac:dyDescent="0.3">
      <c r="A1" s="6" t="s">
        <v>0</v>
      </c>
      <c r="B1" s="6" t="s">
        <v>19</v>
      </c>
      <c r="C1" s="6" t="s">
        <v>20</v>
      </c>
      <c r="D1" s="7" t="s">
        <v>2</v>
      </c>
      <c r="E1" s="7" t="s">
        <v>4</v>
      </c>
      <c r="F1" s="8" t="s">
        <v>3</v>
      </c>
      <c r="G1" s="7" t="s">
        <v>5</v>
      </c>
      <c r="H1" s="8" t="s">
        <v>6</v>
      </c>
      <c r="I1" s="9" t="s">
        <v>8</v>
      </c>
      <c r="J1" s="14" t="s">
        <v>21</v>
      </c>
      <c r="K1" s="8" t="s">
        <v>7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 t="s">
        <v>17</v>
      </c>
      <c r="U1" s="5" t="s">
        <v>18</v>
      </c>
    </row>
    <row r="2" spans="1:21" x14ac:dyDescent="0.3">
      <c r="A2">
        <v>0</v>
      </c>
      <c r="B2">
        <v>3</v>
      </c>
      <c r="C2">
        <v>1</v>
      </c>
      <c r="D2" s="4">
        <v>12</v>
      </c>
      <c r="E2" s="4">
        <v>23</v>
      </c>
      <c r="F2" s="3">
        <v>125</v>
      </c>
      <c r="G2" s="4">
        <v>4</v>
      </c>
      <c r="H2" s="3">
        <v>868.85</v>
      </c>
      <c r="I2" s="1">
        <v>0.8</v>
      </c>
      <c r="J2" s="15" t="s">
        <v>22</v>
      </c>
      <c r="K2" s="3">
        <f>IF(D2*F2/(2^D2)*I2=0,"",D2*F2/(2^D2)*I2)</f>
        <v>0.29296875</v>
      </c>
      <c r="L2" s="4">
        <v>1300</v>
      </c>
      <c r="T2" s="4">
        <f>IFERROR(AVERAGE(L2:S2),"")</f>
        <v>1300</v>
      </c>
      <c r="U2" s="4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H7" workbookViewId="0">
      <selection activeCell="R29" sqref="R29"/>
    </sheetView>
  </sheetViews>
  <sheetFormatPr baseColWidth="10" defaultRowHeight="14.4" x14ac:dyDescent="0.3"/>
  <cols>
    <col min="2" max="6" width="12.6640625" bestFit="1" customWidth="1"/>
    <col min="7" max="7" width="15.5546875" bestFit="1" customWidth="1"/>
    <col min="8" max="8" width="13" bestFit="1" customWidth="1"/>
    <col min="9" max="9" width="31.77734375" bestFit="1" customWidth="1"/>
  </cols>
  <sheetData>
    <row r="1" spans="1:9" ht="15" thickBot="1" x14ac:dyDescent="0.35">
      <c r="A1" s="16" t="s">
        <v>1</v>
      </c>
      <c r="B1" s="17" t="s">
        <v>23</v>
      </c>
      <c r="C1" s="17" t="s">
        <v>24</v>
      </c>
      <c r="D1" s="17" t="s">
        <v>25</v>
      </c>
      <c r="E1" s="17" t="s">
        <v>26</v>
      </c>
      <c r="F1" s="17" t="s">
        <v>27</v>
      </c>
      <c r="G1" s="18" t="s">
        <v>28</v>
      </c>
      <c r="H1" s="19" t="s">
        <v>33</v>
      </c>
      <c r="I1" s="17" t="s">
        <v>18</v>
      </c>
    </row>
    <row r="2" spans="1:9" ht="15" thickTop="1" x14ac:dyDescent="0.3">
      <c r="A2" s="20">
        <v>3</v>
      </c>
      <c r="B2" s="21"/>
      <c r="C2" s="21"/>
      <c r="D2" s="21"/>
      <c r="E2" s="21"/>
      <c r="F2" s="21"/>
      <c r="G2" s="22" t="str">
        <f>IFERROR(AVERAGE(Tableau3[[#This Row],[RX Power 1]:[RX Power 5]]),"")</f>
        <v/>
      </c>
      <c r="H2" s="23" t="s">
        <v>29</v>
      </c>
      <c r="I2" s="31" t="s">
        <v>35</v>
      </c>
    </row>
    <row r="3" spans="1:9" x14ac:dyDescent="0.3">
      <c r="A3" s="20">
        <v>1</v>
      </c>
      <c r="B3" s="21">
        <v>-55</v>
      </c>
      <c r="C3" s="21">
        <v>-50</v>
      </c>
      <c r="D3" s="21">
        <v>-51</v>
      </c>
      <c r="E3" s="21">
        <v>-52</v>
      </c>
      <c r="F3" s="21">
        <v>-52</v>
      </c>
      <c r="G3" s="22">
        <f>IFERROR(AVERAGE(Tableau3[[#This Row],[RX Power 1]:[RX Power 5]]),"")</f>
        <v>-52</v>
      </c>
      <c r="H3" s="24" t="s">
        <v>30</v>
      </c>
      <c r="I3" s="21" t="s">
        <v>36</v>
      </c>
    </row>
    <row r="4" spans="1:9" x14ac:dyDescent="0.3">
      <c r="A4" s="20">
        <v>6</v>
      </c>
      <c r="B4" s="21">
        <v>-52</v>
      </c>
      <c r="C4" s="21">
        <v>-55</v>
      </c>
      <c r="D4" s="21">
        <v>-57</v>
      </c>
      <c r="E4" s="21">
        <v>-61</v>
      </c>
      <c r="F4" s="21">
        <v>-59</v>
      </c>
      <c r="G4" s="22">
        <f>IFERROR(AVERAGE(Tableau3[[#This Row],[RX Power 1]:[RX Power 5]]),"")</f>
        <v>-56.8</v>
      </c>
      <c r="H4" s="24" t="s">
        <v>29</v>
      </c>
      <c r="I4" s="28"/>
    </row>
    <row r="5" spans="1:9" x14ac:dyDescent="0.3">
      <c r="A5" s="20">
        <v>12</v>
      </c>
      <c r="B5" s="21">
        <v>-57</v>
      </c>
      <c r="C5" s="21">
        <v>-57</v>
      </c>
      <c r="D5" s="21">
        <v>-57</v>
      </c>
      <c r="E5" s="21">
        <v>-57</v>
      </c>
      <c r="F5" s="21">
        <v>-57</v>
      </c>
      <c r="G5" s="22">
        <f>IFERROR(AVERAGE(Tableau3[[#This Row],[RX Power 1]:[RX Power 5]]),"")</f>
        <v>-57</v>
      </c>
      <c r="H5" s="24" t="s">
        <v>30</v>
      </c>
      <c r="I5" s="21"/>
    </row>
    <row r="6" spans="1:9" x14ac:dyDescent="0.3">
      <c r="A6" s="20">
        <v>5</v>
      </c>
      <c r="B6" s="21">
        <v>-53</v>
      </c>
      <c r="C6" s="21">
        <v>-61</v>
      </c>
      <c r="D6" s="21">
        <v>-60</v>
      </c>
      <c r="E6" s="21">
        <v>-58</v>
      </c>
      <c r="F6" s="21">
        <v>-58</v>
      </c>
      <c r="G6" s="22">
        <f>IFERROR(AVERAGE(Tableau3[[#This Row],[RX Power 1]:[RX Power 5]]),"")</f>
        <v>-58</v>
      </c>
      <c r="H6" s="24" t="s">
        <v>29</v>
      </c>
      <c r="I6" s="21"/>
    </row>
    <row r="7" spans="1:9" x14ac:dyDescent="0.3">
      <c r="A7" s="20">
        <v>13</v>
      </c>
      <c r="B7" s="21">
        <v>-60</v>
      </c>
      <c r="C7" s="21">
        <v>-61</v>
      </c>
      <c r="D7" s="21">
        <v>-61</v>
      </c>
      <c r="E7" s="21">
        <v>-60</v>
      </c>
      <c r="F7" s="21">
        <v>-59</v>
      </c>
      <c r="G7" s="22">
        <f>IFERROR(AVERAGE(Tableau3[[#This Row],[RX Power 1]:[RX Power 5]]),"")</f>
        <v>-60.2</v>
      </c>
      <c r="H7" s="24" t="s">
        <v>29</v>
      </c>
      <c r="I7" s="21"/>
    </row>
    <row r="8" spans="1:9" x14ac:dyDescent="0.3">
      <c r="A8" s="20">
        <v>14</v>
      </c>
      <c r="B8" s="21">
        <v>-58</v>
      </c>
      <c r="C8" s="21">
        <v>-63</v>
      </c>
      <c r="D8" s="21">
        <v>-64</v>
      </c>
      <c r="E8" s="21">
        <v>-61</v>
      </c>
      <c r="F8" s="21">
        <v>-55</v>
      </c>
      <c r="G8" s="22">
        <f>IFERROR(AVERAGE(Tableau3[[#This Row],[RX Power 1]:[RX Power 5]]),"")</f>
        <v>-60.2</v>
      </c>
      <c r="H8" s="24" t="s">
        <v>30</v>
      </c>
      <c r="I8" s="21"/>
    </row>
    <row r="9" spans="1:9" x14ac:dyDescent="0.3">
      <c r="A9" s="20">
        <v>9</v>
      </c>
      <c r="B9" s="21">
        <v>-61</v>
      </c>
      <c r="C9" s="21">
        <v>-60</v>
      </c>
      <c r="D9" s="21">
        <v>-64</v>
      </c>
      <c r="E9" s="21">
        <v>-64</v>
      </c>
      <c r="F9" s="21">
        <v>-63</v>
      </c>
      <c r="G9" s="22">
        <f>IFERROR(AVERAGE(Tableau3[[#This Row],[RX Power 1]:[RX Power 5]]),"")</f>
        <v>-62.4</v>
      </c>
      <c r="H9" s="24" t="s">
        <v>29</v>
      </c>
      <c r="I9" s="21"/>
    </row>
    <row r="10" spans="1:9" x14ac:dyDescent="0.3">
      <c r="A10" s="20">
        <v>10</v>
      </c>
      <c r="B10" s="21">
        <v>-64</v>
      </c>
      <c r="C10" s="21">
        <v>-61</v>
      </c>
      <c r="D10" s="21">
        <v>-68</v>
      </c>
      <c r="E10" s="21">
        <v>-61</v>
      </c>
      <c r="F10" s="21">
        <v>-60</v>
      </c>
      <c r="G10" s="22">
        <f>IFERROR(AVERAGE(Tableau3[[#This Row],[RX Power 1]:[RX Power 5]]),"")</f>
        <v>-62.8</v>
      </c>
      <c r="H10" s="24" t="s">
        <v>30</v>
      </c>
      <c r="I10" s="21"/>
    </row>
    <row r="11" spans="1:9" x14ac:dyDescent="0.3">
      <c r="A11" s="20">
        <v>4</v>
      </c>
      <c r="B11" s="21">
        <v>-70</v>
      </c>
      <c r="C11" s="21">
        <v>-63</v>
      </c>
      <c r="D11" s="21">
        <v>-62</v>
      </c>
      <c r="E11" s="21">
        <v>-62</v>
      </c>
      <c r="F11" s="21">
        <v>-61</v>
      </c>
      <c r="G11" s="22">
        <f>IFERROR(AVERAGE(Tableau3[[#This Row],[RX Power 1]:[RX Power 5]]),"")</f>
        <v>-63.6</v>
      </c>
      <c r="H11" s="24" t="s">
        <v>30</v>
      </c>
      <c r="I11" s="21"/>
    </row>
    <row r="12" spans="1:9" x14ac:dyDescent="0.3">
      <c r="A12" s="20">
        <v>7</v>
      </c>
      <c r="B12" s="21">
        <v>-62</v>
      </c>
      <c r="C12" s="21">
        <v>-63</v>
      </c>
      <c r="D12" s="21">
        <v>-63</v>
      </c>
      <c r="E12" s="21">
        <v>-62</v>
      </c>
      <c r="F12" s="21">
        <v>-70</v>
      </c>
      <c r="G12" s="22">
        <f>IFERROR(AVERAGE(Tableau3[[#This Row],[RX Power 1]:[RX Power 5]]),"")</f>
        <v>-64</v>
      </c>
      <c r="H12" s="24" t="s">
        <v>29</v>
      </c>
      <c r="I12" s="21"/>
    </row>
    <row r="13" spans="1:9" x14ac:dyDescent="0.3">
      <c r="A13" s="20">
        <v>11</v>
      </c>
      <c r="B13" s="21">
        <v>-66</v>
      </c>
      <c r="C13" s="21">
        <v>-68</v>
      </c>
      <c r="D13" s="21">
        <v>-68</v>
      </c>
      <c r="E13" s="21">
        <v>-68</v>
      </c>
      <c r="F13" s="21">
        <v>-66</v>
      </c>
      <c r="G13" s="22">
        <f>IFERROR(AVERAGE(Tableau3[[#This Row],[RX Power 1]:[RX Power 5]]),"")</f>
        <v>-67.2</v>
      </c>
      <c r="H13" s="24" t="s">
        <v>29</v>
      </c>
      <c r="I13" s="21"/>
    </row>
    <row r="14" spans="1:9" x14ac:dyDescent="0.3">
      <c r="A14" s="20">
        <v>2</v>
      </c>
      <c r="B14" s="21">
        <v>-79</v>
      </c>
      <c r="C14" s="21">
        <v>-79</v>
      </c>
      <c r="D14" s="21">
        <v>-79</v>
      </c>
      <c r="E14" s="21">
        <v>-79</v>
      </c>
      <c r="F14" s="21">
        <v>-78</v>
      </c>
      <c r="G14" s="22">
        <f>IFERROR(AVERAGE(Tableau3[[#This Row],[RX Power 1]:[RX Power 5]]),"")</f>
        <v>-78.8</v>
      </c>
      <c r="H14" s="24" t="s">
        <v>29</v>
      </c>
      <c r="I14" s="21"/>
    </row>
    <row r="15" spans="1:9" x14ac:dyDescent="0.3">
      <c r="A15" s="25">
        <v>8</v>
      </c>
      <c r="B15" s="26">
        <v>-87</v>
      </c>
      <c r="C15" s="26">
        <v>-89</v>
      </c>
      <c r="D15" s="26">
        <v>-89</v>
      </c>
      <c r="E15" s="26">
        <v>-93</v>
      </c>
      <c r="F15" s="26">
        <v>-87</v>
      </c>
      <c r="G15" s="27">
        <f>IFERROR(AVERAGE(Tableau3[[#This Row],[RX Power 1]:[RX Power 5]]),"")</f>
        <v>-89</v>
      </c>
      <c r="H15" s="30" t="s">
        <v>29</v>
      </c>
      <c r="I15" s="26"/>
    </row>
    <row r="16" spans="1:9" x14ac:dyDescent="0.3">
      <c r="A16" s="28"/>
      <c r="B16" s="28"/>
      <c r="C16" s="28"/>
      <c r="D16" s="28"/>
      <c r="E16" s="28"/>
      <c r="F16" s="28"/>
      <c r="G16" s="28"/>
      <c r="H16" s="28"/>
      <c r="I16" s="29"/>
    </row>
    <row r="18" spans="1:9" ht="15" thickBot="1" x14ac:dyDescent="0.35">
      <c r="A18" s="16" t="s">
        <v>1</v>
      </c>
      <c r="B18" s="17" t="s">
        <v>23</v>
      </c>
      <c r="C18" s="17" t="s">
        <v>24</v>
      </c>
      <c r="D18" s="17" t="s">
        <v>25</v>
      </c>
      <c r="E18" s="17" t="s">
        <v>26</v>
      </c>
      <c r="F18" s="17" t="s">
        <v>27</v>
      </c>
      <c r="G18" s="17" t="s">
        <v>28</v>
      </c>
      <c r="H18" s="17" t="s">
        <v>33</v>
      </c>
      <c r="I18" s="17" t="s">
        <v>18</v>
      </c>
    </row>
    <row r="19" spans="1:9" ht="15" thickTop="1" x14ac:dyDescent="0.3">
      <c r="A19" s="12">
        <v>1</v>
      </c>
      <c r="B19" s="13">
        <v>-45</v>
      </c>
      <c r="C19" s="13">
        <v>-44</v>
      </c>
      <c r="D19" s="13">
        <v>-41</v>
      </c>
      <c r="E19" s="13">
        <v>-41</v>
      </c>
      <c r="F19" s="13">
        <v>-42</v>
      </c>
      <c r="G19" s="13">
        <f>IFERROR(AVERAGE(B19:F19),"")</f>
        <v>-42.6</v>
      </c>
      <c r="H19" s="13" t="s">
        <v>30</v>
      </c>
      <c r="I19" s="13" t="s">
        <v>38</v>
      </c>
    </row>
    <row r="20" spans="1:9" x14ac:dyDescent="0.3">
      <c r="A20" s="10">
        <v>3</v>
      </c>
      <c r="B20" s="11">
        <v>-47</v>
      </c>
      <c r="C20" s="11">
        <v>-46</v>
      </c>
      <c r="D20" s="11">
        <v>-47</v>
      </c>
      <c r="E20" s="11">
        <v>-47</v>
      </c>
      <c r="F20" s="11">
        <v>-46</v>
      </c>
      <c r="G20" s="11">
        <f>IFERROR(AVERAGE(B20:F20),"")</f>
        <v>-46.6</v>
      </c>
      <c r="H20" s="11" t="s">
        <v>29</v>
      </c>
      <c r="I20" s="11" t="s">
        <v>39</v>
      </c>
    </row>
    <row r="21" spans="1:9" x14ac:dyDescent="0.3">
      <c r="A21" s="12">
        <v>6</v>
      </c>
      <c r="B21" s="13">
        <v>-48</v>
      </c>
      <c r="C21" s="13">
        <v>-49</v>
      </c>
      <c r="D21" s="13">
        <v>-49</v>
      </c>
      <c r="E21" s="13">
        <v>-47</v>
      </c>
      <c r="F21" s="13">
        <v>-48</v>
      </c>
      <c r="G21" s="13">
        <f>IFERROR(AVERAGE(B21:F21),"")</f>
        <v>-48.2</v>
      </c>
      <c r="H21" s="13" t="s">
        <v>29</v>
      </c>
      <c r="I21" s="13"/>
    </row>
    <row r="22" spans="1:9" x14ac:dyDescent="0.3">
      <c r="A22" s="10">
        <v>1</v>
      </c>
      <c r="B22" s="11"/>
      <c r="C22" s="11"/>
      <c r="D22" s="11"/>
      <c r="E22" s="11"/>
      <c r="F22" s="11"/>
      <c r="G22" s="11" t="str">
        <f>IFERROR(AVERAGE(B22:F22),"")</f>
        <v/>
      </c>
      <c r="H22" s="11" t="s">
        <v>30</v>
      </c>
      <c r="I22" s="11" t="s">
        <v>37</v>
      </c>
    </row>
    <row r="56" spans="3:9" x14ac:dyDescent="0.3">
      <c r="C56" t="s">
        <v>31</v>
      </c>
      <c r="D56" s="32" t="s">
        <v>34</v>
      </c>
      <c r="E56" s="32"/>
      <c r="F56" s="32"/>
      <c r="G56" s="32"/>
      <c r="H56" s="32"/>
      <c r="I56" t="s">
        <v>32</v>
      </c>
    </row>
  </sheetData>
  <mergeCells count="1">
    <mergeCell ref="D56:H56"/>
  </mergeCells>
  <pageMargins left="0.7" right="0.7" top="0.75" bottom="0.75" header="0.3" footer="0.3"/>
  <pageSetup paperSize="9" orientation="portrait" r:id="rId1"/>
  <ignoredErrors>
    <ignoredError sqref="G22" formulaRange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2" sqref="B22"/>
    </sheetView>
  </sheetViews>
  <sheetFormatPr baseColWidth="10" defaultRowHeight="14.4" x14ac:dyDescent="0.3"/>
  <cols>
    <col min="1" max="1" width="49.21875" bestFit="1" customWidth="1"/>
    <col min="2" max="2" width="27" style="3" customWidth="1"/>
    <col min="3" max="3" width="28" bestFit="1" customWidth="1"/>
    <col min="4" max="4" width="22.109375" bestFit="1" customWidth="1"/>
    <col min="5" max="5" width="18.88671875" bestFit="1" customWidth="1"/>
    <col min="6" max="6" width="24.88671875" style="2" bestFit="1" customWidth="1"/>
    <col min="7" max="7" width="25.21875" style="2" bestFit="1" customWidth="1"/>
    <col min="8" max="8" width="14.33203125" bestFit="1" customWidth="1"/>
    <col min="10" max="10" width="23.88671875" bestFit="1" customWidth="1"/>
  </cols>
  <sheetData>
    <row r="1" spans="1:11" x14ac:dyDescent="0.3">
      <c r="A1" t="s">
        <v>42</v>
      </c>
      <c r="B1" s="3" t="s">
        <v>43</v>
      </c>
      <c r="C1" s="3" t="s">
        <v>44</v>
      </c>
      <c r="D1" t="s">
        <v>50</v>
      </c>
      <c r="E1" t="s">
        <v>51</v>
      </c>
      <c r="F1" s="2" t="s">
        <v>73</v>
      </c>
      <c r="G1" s="2" t="s">
        <v>72</v>
      </c>
      <c r="H1" t="s">
        <v>18</v>
      </c>
      <c r="J1" t="s">
        <v>58</v>
      </c>
      <c r="K1">
        <v>2000</v>
      </c>
    </row>
    <row r="2" spans="1:11" x14ac:dyDescent="0.3">
      <c r="A2" t="s">
        <v>41</v>
      </c>
      <c r="B2" s="3">
        <v>9.1999999999999998E-2</v>
      </c>
      <c r="E2">
        <v>250</v>
      </c>
      <c r="F2" s="2">
        <f>IFERROR($K$1/(Tableau4[[#This Row],[Consommation (5min) (Wh)]]/$K$2*12)/1000,"")</f>
        <v>5.9782608695652169</v>
      </c>
      <c r="G2" s="2" t="str">
        <f>IFERROR($K$1/(Tableau4[[#This Row],[Consommation (10min) (Wh)]]/$K$2*6)/1000,"")</f>
        <v/>
      </c>
      <c r="J2" t="s">
        <v>59</v>
      </c>
      <c r="K2">
        <v>3.3</v>
      </c>
    </row>
    <row r="3" spans="1:11" x14ac:dyDescent="0.3">
      <c r="A3" t="s">
        <v>53</v>
      </c>
      <c r="B3" s="3">
        <v>9.5000000000000001E-2</v>
      </c>
      <c r="C3">
        <v>0.189</v>
      </c>
      <c r="F3" s="2">
        <f>IFERROR($K$1/(Tableau4[[#This Row],[Consommation (5min) (Wh)]]/$K$2*12)/1000,"")</f>
        <v>5.7894736842105265</v>
      </c>
      <c r="G3" s="2">
        <f>IFERROR($K$1/(Tableau4[[#This Row],[Consommation (10min) (Wh)]]/$K$2*6)/1000,"")</f>
        <v>5.8201058201058204</v>
      </c>
    </row>
    <row r="4" spans="1:11" x14ac:dyDescent="0.3">
      <c r="A4" t="s">
        <v>45</v>
      </c>
      <c r="B4" s="3">
        <v>0.04</v>
      </c>
      <c r="C4">
        <v>8.2000000000000003E-2</v>
      </c>
      <c r="F4" s="2">
        <f>IFERROR($K$1/(Tableau4[[#This Row],[Consommation (5min) (Wh)]]/$K$2*12)/1000,"")</f>
        <v>13.749999999999998</v>
      </c>
      <c r="G4" s="2">
        <f>IFERROR($K$1/(Tableau4[[#This Row],[Consommation (10min) (Wh)]]/$K$2*6)/1000,"")</f>
        <v>13.414634146341463</v>
      </c>
    </row>
    <row r="5" spans="1:11" x14ac:dyDescent="0.3">
      <c r="A5" t="s">
        <v>47</v>
      </c>
      <c r="B5" s="3">
        <v>0.04</v>
      </c>
      <c r="F5" s="2">
        <f>IFERROR($K$1/(Tableau4[[#This Row],[Consommation (5min) (Wh)]]/$K$2*12)/1000,"")</f>
        <v>13.749999999999998</v>
      </c>
      <c r="G5" s="2" t="str">
        <f>IFERROR($K$1/(Tableau4[[#This Row],[Consommation (10min) (Wh)]]/$K$2*6)/1000,"")</f>
        <v/>
      </c>
    </row>
    <row r="6" spans="1:11" x14ac:dyDescent="0.3">
      <c r="A6" t="s">
        <v>46</v>
      </c>
      <c r="B6" s="3">
        <v>3.5999999999999997E-2</v>
      </c>
      <c r="D6">
        <v>55</v>
      </c>
      <c r="E6" t="s">
        <v>52</v>
      </c>
      <c r="F6" s="2">
        <f>IFERROR($K$1/(Tableau4[[#This Row],[Consommation (5min) (Wh)]]/$K$2*12)/1000,"")</f>
        <v>15.277777777777779</v>
      </c>
      <c r="G6" s="2" t="str">
        <f>IFERROR($K$1/(Tableau4[[#This Row],[Consommation (10min) (Wh)]]/$K$2*6)/1000,"")</f>
        <v/>
      </c>
    </row>
    <row r="7" spans="1:11" x14ac:dyDescent="0.3">
      <c r="A7" t="s">
        <v>49</v>
      </c>
      <c r="B7" s="3">
        <v>2.9000000000000001E-2</v>
      </c>
      <c r="D7">
        <v>55</v>
      </c>
      <c r="E7" t="s">
        <v>52</v>
      </c>
      <c r="F7" s="2">
        <f>IFERROR($K$1/(Tableau4[[#This Row],[Consommation (5min) (Wh)]]/$K$2*12)/1000,"")</f>
        <v>18.96551724137931</v>
      </c>
      <c r="G7" s="2" t="str">
        <f>IFERROR($K$1/(Tableau4[[#This Row],[Consommation (10min) (Wh)]]/$K$2*6)/1000,"")</f>
        <v/>
      </c>
    </row>
    <row r="8" spans="1:11" x14ac:dyDescent="0.3">
      <c r="A8" t="s">
        <v>48</v>
      </c>
      <c r="B8" s="3">
        <v>3.1E-2</v>
      </c>
      <c r="C8">
        <v>0.06</v>
      </c>
      <c r="F8" s="2">
        <f>IFERROR($K$1/(Tableau4[[#This Row],[Consommation (5min) (Wh)]]/$K$2*12)/1000,"")</f>
        <v>17.741935483870964</v>
      </c>
      <c r="G8" s="2">
        <f>IFERROR($K$1/(Tableau4[[#This Row],[Consommation (10min) (Wh)]]/$K$2*6)/1000,"")</f>
        <v>18.333333333333336</v>
      </c>
    </row>
    <row r="9" spans="1:11" x14ac:dyDescent="0.3">
      <c r="A9" t="s">
        <v>54</v>
      </c>
      <c r="B9" s="3">
        <v>2.8000000000000001E-2</v>
      </c>
      <c r="F9" s="2">
        <f>IFERROR($K$1/(Tableau4[[#This Row],[Consommation (5min) (Wh)]]/$K$2*12)/1000,"")</f>
        <v>19.642857142857142</v>
      </c>
      <c r="G9" s="2" t="str">
        <f>IFERROR($K$1/(Tableau4[[#This Row],[Consommation (10min) (Wh)]]/$K$2*6)/1000,"")</f>
        <v/>
      </c>
      <c r="H9" t="s">
        <v>55</v>
      </c>
    </row>
    <row r="10" spans="1:11" x14ac:dyDescent="0.3">
      <c r="A10" t="s">
        <v>56</v>
      </c>
      <c r="B10" s="3">
        <v>0.03</v>
      </c>
      <c r="F10" s="2">
        <f>IFERROR($K$1/(Tableau4[[#This Row],[Consommation (5min) (Wh)]]/$K$2*12)/1000,"")</f>
        <v>18.333333333333336</v>
      </c>
      <c r="G10" s="2" t="str">
        <f>IFERROR($K$1/(Tableau4[[#This Row],[Consommation (10min) (Wh)]]/$K$2*6)/1000,"")</f>
        <v/>
      </c>
    </row>
    <row r="11" spans="1:11" x14ac:dyDescent="0.3">
      <c r="A11" t="s">
        <v>57</v>
      </c>
      <c r="B11" s="3">
        <v>4.1000000000000002E-2</v>
      </c>
      <c r="F11" s="2">
        <f>IFERROR($K$1/(Tableau4[[#This Row],[Consommation (5min) (Wh)]]/$K$2*12)/1000,"")</f>
        <v>13.414634146341463</v>
      </c>
      <c r="G11" s="2" t="str">
        <f>IFERROR($K$1/(Tableau4[[#This Row],[Consommation (10min) (Wh)]]/$K$2*6)/1000,"")</f>
        <v/>
      </c>
    </row>
    <row r="12" spans="1:11" x14ac:dyDescent="0.3">
      <c r="A12" t="s">
        <v>60</v>
      </c>
      <c r="B12" s="3">
        <v>3.9E-2</v>
      </c>
      <c r="F12" s="2">
        <f>IFERROR($K$1/(Tableau4[[#This Row],[Consommation (5min) (Wh)]]/$K$2*12)/1000,"")</f>
        <v>14.102564102564104</v>
      </c>
      <c r="G12" s="2" t="str">
        <f>IFERROR($K$1/(Tableau4[[#This Row],[Consommation (10min) (Wh)]]/$K$2*6)/1000,"")</f>
        <v/>
      </c>
    </row>
    <row r="13" spans="1:11" x14ac:dyDescent="0.3">
      <c r="A13" t="s">
        <v>61</v>
      </c>
      <c r="B13" s="3">
        <v>4.2999999999999997E-2</v>
      </c>
      <c r="F13" s="2">
        <f>IFERROR($K$1/(Tableau4[[#This Row],[Consommation (5min) (Wh)]]/$K$2*12)/1000,"")</f>
        <v>12.790697674418606</v>
      </c>
      <c r="G13" s="2" t="str">
        <f>IFERROR($K$1/(Tableau4[[#This Row],[Consommation (10min) (Wh)]]/$K$2*6)/1000,"")</f>
        <v/>
      </c>
    </row>
    <row r="14" spans="1:11" x14ac:dyDescent="0.3">
      <c r="A14" t="s">
        <v>63</v>
      </c>
      <c r="B14" s="3">
        <v>2.8000000000000001E-2</v>
      </c>
      <c r="C14">
        <v>5.6000000000000001E-2</v>
      </c>
      <c r="D14" t="s">
        <v>62</v>
      </c>
      <c r="E14" t="s">
        <v>64</v>
      </c>
      <c r="F14" s="2">
        <f>IFERROR($K$1/(Tableau4[[#This Row],[Consommation (5min) (Wh)]]/$K$2*12)/1000,"")</f>
        <v>19.642857142857142</v>
      </c>
      <c r="G14" s="2">
        <f>IFERROR($K$1/(Tableau4[[#This Row],[Consommation (10min) (Wh)]]/$K$2*6)/1000,"")</f>
        <v>19.642857142857142</v>
      </c>
    </row>
    <row r="15" spans="1:11" x14ac:dyDescent="0.3">
      <c r="A15" t="s">
        <v>65</v>
      </c>
      <c r="B15" s="3">
        <v>0.01</v>
      </c>
      <c r="C15">
        <v>1.9E-2</v>
      </c>
      <c r="D15" t="s">
        <v>62</v>
      </c>
      <c r="F15" s="2">
        <f>IFERROR($K$1/(Tableau4[[#This Row],[Consommation (5min) (Wh)]]/$K$2*12)/1000,"")</f>
        <v>54.999999999999993</v>
      </c>
      <c r="G15" s="2">
        <f>IFERROR($K$1/(Tableau4[[#This Row],[Consommation (10min) (Wh)]]/$K$2*6)/1000,"")</f>
        <v>57.89473684210526</v>
      </c>
    </row>
    <row r="16" spans="1:11" x14ac:dyDescent="0.3">
      <c r="A16" t="s">
        <v>66</v>
      </c>
      <c r="B16" s="3">
        <v>3.3000000000000002E-2</v>
      </c>
      <c r="C16">
        <v>6.4000000000000001E-2</v>
      </c>
      <c r="D16" t="s">
        <v>67</v>
      </c>
      <c r="E16" t="s">
        <v>64</v>
      </c>
      <c r="F16" s="2">
        <f>IFERROR($K$1/(Tableau4[[#This Row],[Consommation (5min) (Wh)]]/$K$2*12)/1000,"")</f>
        <v>16.666666666666668</v>
      </c>
      <c r="G16" s="2">
        <f>IFERROR($K$1/(Tableau4[[#This Row],[Consommation (10min) (Wh)]]/$K$2*6)/1000,"")</f>
        <v>17.1875</v>
      </c>
    </row>
    <row r="17" spans="1:7" x14ac:dyDescent="0.3">
      <c r="A17" t="s">
        <v>68</v>
      </c>
      <c r="C17">
        <v>7.0999999999999994E-2</v>
      </c>
      <c r="F17" s="2" t="str">
        <f>IFERROR($K$1/(Tableau4[[#This Row],[Consommation (5min) (Wh)]]/$K$2*12)/1000,"")</f>
        <v/>
      </c>
      <c r="G17" s="2">
        <f>IFERROR($K$1/(Tableau4[[#This Row],[Consommation (10min) (Wh)]]/$K$2*6)/1000,"")</f>
        <v>15.492957746478872</v>
      </c>
    </row>
    <row r="18" spans="1:7" x14ac:dyDescent="0.3">
      <c r="A18" t="s">
        <v>69</v>
      </c>
      <c r="B18" s="3">
        <v>3.5000000000000003E-2</v>
      </c>
      <c r="F18" s="2">
        <f>IFERROR($K$1/(Tableau4[[#This Row],[Consommation (5min) (Wh)]]/$K$2*12)/1000,"")</f>
        <v>15.714285714285708</v>
      </c>
      <c r="G18" s="2" t="str">
        <f>IFERROR($K$1/(Tableau4[[#This Row],[Consommation (10min) (Wh)]]/$K$2*6)/1000,"")</f>
        <v/>
      </c>
    </row>
    <row r="19" spans="1:7" x14ac:dyDescent="0.3">
      <c r="A19" t="s">
        <v>70</v>
      </c>
      <c r="B19" s="3">
        <v>2.5000000000000001E-2</v>
      </c>
      <c r="C19">
        <v>5.5E-2</v>
      </c>
      <c r="F19" s="2">
        <f>IFERROR($K$1/(Tableau4[[#This Row],[Consommation (5min) (Wh)]]/$K$2*12)/1000,"")</f>
        <v>21.999999999999996</v>
      </c>
      <c r="G19" s="2">
        <f>IFERROR($K$1/(Tableau4[[#This Row],[Consommation (10min) (Wh)]]/$K$2*6)/1000,"")</f>
        <v>20</v>
      </c>
    </row>
    <row r="20" spans="1:7" x14ac:dyDescent="0.3">
      <c r="A20" t="s">
        <v>71</v>
      </c>
      <c r="B20" s="3">
        <v>2.8000000000000001E-2</v>
      </c>
      <c r="C20">
        <v>5.5E-2</v>
      </c>
      <c r="D20" t="s">
        <v>75</v>
      </c>
      <c r="E20" t="s">
        <v>76</v>
      </c>
      <c r="F20" s="2">
        <f>IFERROR($K$1/(Tableau4[[#This Row],[Consommation (5min) (Wh)]]/$K$2*12)/1000,"")</f>
        <v>19.642857142857142</v>
      </c>
      <c r="G20" s="2">
        <f>IFERROR($K$1/(Tableau4[[#This Row],[Consommation (10min) (Wh)]]/$K$2*6)/1000,"")</f>
        <v>20</v>
      </c>
    </row>
    <row r="21" spans="1:7" x14ac:dyDescent="0.3">
      <c r="A21" t="s">
        <v>74</v>
      </c>
      <c r="F21" s="2" t="str">
        <f>IFERROR($K$1/(Tableau4[[#This Row],[Consommation (5min) (Wh)]]/$K$2*12)/1000,"")</f>
        <v/>
      </c>
      <c r="G21" s="2" t="str">
        <f>IFERROR($K$1/(Tableau4[[#This Row],[Consommation (10min) (Wh)]]/$K$2*6)/1000,"")</f>
        <v/>
      </c>
    </row>
    <row r="22" spans="1:7" x14ac:dyDescent="0.3">
      <c r="A22" t="s">
        <v>77</v>
      </c>
      <c r="B22" s="3">
        <v>1.7000000000000001E-2</v>
      </c>
      <c r="F22" s="2">
        <f>IFERROR($K$1/(Tableau4[[#This Row],[Consommation (5min) (Wh)]]/$K$2*12)/1000,"")</f>
        <v>32.352941176470587</v>
      </c>
      <c r="G22" s="2" t="str">
        <f>IFERROR($K$1/(Tableau4[[#This Row],[Consommation (10min) (Wh)]]/$K$2*6)/1000,"")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Portée</vt:lpstr>
      <vt:lpstr>Antennes2</vt:lpstr>
      <vt:lpstr>Consomation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Baron</dc:creator>
  <cp:lastModifiedBy>Paul Baron</cp:lastModifiedBy>
  <dcterms:created xsi:type="dcterms:W3CDTF">2018-12-17T11:11:43Z</dcterms:created>
  <dcterms:modified xsi:type="dcterms:W3CDTF">2019-01-17T07:46:21Z</dcterms:modified>
</cp:coreProperties>
</file>