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9390" windowHeight="3795" firstSheet="4" activeTab="7"/>
  </bookViews>
  <sheets>
    <sheet name="RF Front End" sheetId="1" r:id="rId1"/>
    <sheet name="ADC" sheetId="2" r:id="rId2"/>
    <sheet name="USB and FPGA" sheetId="4" r:id="rId3"/>
    <sheet name="New Protos" sheetId="5" r:id="rId4"/>
    <sheet name="RF FRONT END BOARD FINAL" sheetId="6" r:id="rId5"/>
    <sheet name="POWER BOARD FINAL" sheetId="7" r:id="rId6"/>
    <sheet name="CLK &amp; CONN BOARD" sheetId="8" r:id="rId7"/>
    <sheet name="Enclosure" sheetId="9" r:id="rId8"/>
  </sheets>
  <calcPr calcId="144525"/>
</workbook>
</file>

<file path=xl/calcChain.xml><?xml version="1.0" encoding="utf-8"?>
<calcChain xmlns="http://schemas.openxmlformats.org/spreadsheetml/2006/main">
  <c r="I7" i="8" l="1"/>
  <c r="I6" i="8"/>
  <c r="I5" i="8"/>
  <c r="I4" i="8"/>
  <c r="I3" i="8"/>
  <c r="I2" i="8"/>
  <c r="I8" i="8" s="1"/>
  <c r="G22" i="9"/>
  <c r="G21" i="9"/>
  <c r="G20" i="9"/>
  <c r="G19" i="9"/>
  <c r="G18" i="9"/>
  <c r="G17" i="9"/>
  <c r="G16" i="9"/>
  <c r="G15" i="9"/>
  <c r="G14" i="9"/>
  <c r="G13" i="9"/>
  <c r="G12" i="9"/>
  <c r="E11" i="9"/>
  <c r="G11" i="9" s="1"/>
  <c r="E10" i="9"/>
  <c r="G10" i="9" s="1"/>
  <c r="E9" i="9"/>
  <c r="G9" i="9" s="1"/>
  <c r="E8" i="9"/>
  <c r="G8" i="9" s="1"/>
  <c r="G7" i="9"/>
  <c r="G6" i="9"/>
  <c r="G5" i="9"/>
  <c r="G4" i="9"/>
  <c r="G3" i="9"/>
  <c r="G2" i="9"/>
  <c r="G23" i="9" l="1"/>
  <c r="I33" i="6"/>
  <c r="I32" i="6"/>
  <c r="I31" i="6"/>
  <c r="I30" i="6"/>
  <c r="I27" i="7"/>
  <c r="I25" i="7"/>
  <c r="I26" i="7"/>
  <c r="I28" i="7"/>
  <c r="I24" i="7"/>
  <c r="I23" i="7"/>
  <c r="I22" i="7"/>
  <c r="I21" i="7"/>
  <c r="I20" i="7"/>
  <c r="I19" i="7"/>
  <c r="I14" i="7"/>
  <c r="I18" i="7"/>
  <c r="I15" i="7"/>
  <c r="I17" i="7"/>
  <c r="I16" i="7"/>
  <c r="I13" i="7"/>
  <c r="I12" i="7"/>
  <c r="I11" i="7"/>
  <c r="I7" i="7"/>
  <c r="I10" i="7"/>
  <c r="I9" i="7"/>
  <c r="I6" i="7"/>
  <c r="I5" i="7"/>
  <c r="I4" i="7"/>
  <c r="I3" i="7"/>
  <c r="I29" i="7" s="1"/>
  <c r="I29" i="6"/>
  <c r="I28" i="6"/>
  <c r="I27" i="6"/>
  <c r="I25" i="6"/>
  <c r="I24" i="6"/>
  <c r="I23" i="6"/>
  <c r="I22" i="6"/>
  <c r="I21" i="6"/>
  <c r="I20" i="6"/>
  <c r="I19" i="6"/>
  <c r="I18" i="6"/>
  <c r="I16" i="6"/>
  <c r="I4" i="6"/>
  <c r="I5" i="6"/>
  <c r="I6" i="6"/>
  <c r="I7" i="6"/>
  <c r="I8" i="6"/>
  <c r="I9" i="6"/>
  <c r="I10" i="6"/>
  <c r="I11" i="6"/>
  <c r="I12" i="6"/>
  <c r="I13" i="6"/>
  <c r="I14" i="6"/>
  <c r="I15" i="6"/>
  <c r="I3" i="6"/>
  <c r="I5" i="4" l="1"/>
  <c r="I6" i="4"/>
  <c r="I7" i="4"/>
  <c r="I8" i="4"/>
  <c r="I9" i="4"/>
  <c r="I10" i="4"/>
  <c r="I11" i="4"/>
  <c r="I12" i="4"/>
  <c r="I13" i="4"/>
  <c r="I14" i="4"/>
  <c r="I15" i="4"/>
  <c r="I16" i="4"/>
  <c r="I17" i="4"/>
  <c r="I4" i="4"/>
  <c r="K43" i="1"/>
  <c r="M59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3" i="2"/>
  <c r="I72" i="1"/>
  <c r="I60" i="1"/>
  <c r="I59" i="1"/>
  <c r="I63" i="1"/>
  <c r="I66" i="1"/>
  <c r="I68" i="1"/>
  <c r="I67" i="1"/>
  <c r="I65" i="1"/>
  <c r="I62" i="1"/>
  <c r="I58" i="1"/>
  <c r="I55" i="1"/>
  <c r="I54" i="1"/>
  <c r="I64" i="1"/>
  <c r="I61" i="1"/>
  <c r="I57" i="1"/>
  <c r="I56" i="1"/>
  <c r="I53" i="1"/>
  <c r="I52" i="1"/>
  <c r="I51" i="1"/>
  <c r="K68" i="1" s="1"/>
  <c r="I47" i="1"/>
  <c r="I46" i="1"/>
  <c r="I45" i="1"/>
  <c r="I44" i="1"/>
  <c r="J49" i="1" s="1"/>
  <c r="K49" i="1" s="1"/>
  <c r="I40" i="1"/>
  <c r="I38" i="1"/>
  <c r="I39" i="1"/>
  <c r="I37" i="1"/>
  <c r="M42" i="1" s="1"/>
  <c r="I32" i="1"/>
  <c r="I33" i="1"/>
  <c r="I31" i="1"/>
  <c r="I17" i="1"/>
  <c r="I18" i="1"/>
  <c r="I19" i="1"/>
  <c r="I20" i="1"/>
  <c r="I21" i="1"/>
  <c r="I22" i="1"/>
  <c r="I23" i="1"/>
  <c r="I24" i="1"/>
  <c r="I26" i="1"/>
  <c r="I30" i="1"/>
  <c r="I15" i="1"/>
  <c r="I16" i="1"/>
  <c r="I14" i="1"/>
  <c r="I6" i="1"/>
  <c r="I7" i="1"/>
  <c r="I8" i="1"/>
  <c r="I9" i="1"/>
  <c r="I5" i="1"/>
  <c r="H25" i="2" l="1"/>
  <c r="I20" i="4"/>
  <c r="I74" i="1"/>
  <c r="I34" i="6"/>
</calcChain>
</file>

<file path=xl/sharedStrings.xml><?xml version="1.0" encoding="utf-8"?>
<sst xmlns="http://schemas.openxmlformats.org/spreadsheetml/2006/main" count="1056" uniqueCount="512">
  <si>
    <t>Name</t>
  </si>
  <si>
    <t>Type</t>
  </si>
  <si>
    <t>Part Number</t>
  </si>
  <si>
    <t>Manufacturer</t>
  </si>
  <si>
    <t>Value</t>
  </si>
  <si>
    <t>Source</t>
  </si>
  <si>
    <t>Price</t>
  </si>
  <si>
    <t>Quantity</t>
  </si>
  <si>
    <t>Total</t>
  </si>
  <si>
    <t>INPUTS</t>
  </si>
  <si>
    <t>J3</t>
  </si>
  <si>
    <t>Connector</t>
  </si>
  <si>
    <t>75 Ohm</t>
  </si>
  <si>
    <t>5-1634540-1</t>
  </si>
  <si>
    <t>TE Connectivity</t>
  </si>
  <si>
    <t>Digi-Key</t>
  </si>
  <si>
    <t>J2</t>
  </si>
  <si>
    <t>J1</t>
  </si>
  <si>
    <t>Power</t>
  </si>
  <si>
    <t>PJ-102AH</t>
  </si>
  <si>
    <t>CUI</t>
  </si>
  <si>
    <t>Phoenix Contact</t>
  </si>
  <si>
    <t>Barrel</t>
  </si>
  <si>
    <t>G3T22AP</t>
  </si>
  <si>
    <t>NKK</t>
  </si>
  <si>
    <t>SW1</t>
  </si>
  <si>
    <t>Switch</t>
  </si>
  <si>
    <t>D1</t>
  </si>
  <si>
    <t>Diode</t>
  </si>
  <si>
    <t>1N4148</t>
  </si>
  <si>
    <t>1N4148TA</t>
  </si>
  <si>
    <t>Fairchild</t>
  </si>
  <si>
    <t>C120-121</t>
  </si>
  <si>
    <t>Capacitor</t>
  </si>
  <si>
    <t>0.1 uF</t>
  </si>
  <si>
    <t>POWER</t>
  </si>
  <si>
    <t>IC4, IC10</t>
  </si>
  <si>
    <t>LDO</t>
  </si>
  <si>
    <t>LM1085</t>
  </si>
  <si>
    <t>LM1085IS-ADJ/NOPB</t>
  </si>
  <si>
    <t>National</t>
  </si>
  <si>
    <t>Digi-key</t>
  </si>
  <si>
    <t>C3216Y5V1E106Z</t>
  </si>
  <si>
    <t>10 uF, 25V</t>
  </si>
  <si>
    <t>TDK</t>
  </si>
  <si>
    <t>C122, 124, 208, 209</t>
  </si>
  <si>
    <t>10 uF, Tanatalum</t>
  </si>
  <si>
    <t>C123, 125</t>
  </si>
  <si>
    <t>TPSA106M010R1800</t>
  </si>
  <si>
    <t>AVX</t>
  </si>
  <si>
    <t>R26, 27</t>
  </si>
  <si>
    <t>Resistor</t>
  </si>
  <si>
    <t>121, 5%</t>
  </si>
  <si>
    <t>RMCF0603FT121R</t>
  </si>
  <si>
    <t>Stackpole</t>
  </si>
  <si>
    <t>R25</t>
  </si>
  <si>
    <t>ERJ-3EKF1051V</t>
  </si>
  <si>
    <t>Panasonic</t>
  </si>
  <si>
    <t>C1608Y5V1E104Z</t>
  </si>
  <si>
    <t>R128</t>
  </si>
  <si>
    <t>ERJ-3GEYJ751V</t>
  </si>
  <si>
    <t>1 uF</t>
  </si>
  <si>
    <t>CC0603ZRY5V7BB105</t>
  </si>
  <si>
    <t>Yageo</t>
  </si>
  <si>
    <t xml:space="preserve"> </t>
  </si>
  <si>
    <t>TAJC226K016RNJ</t>
  </si>
  <si>
    <t>C132, 133, 146</t>
  </si>
  <si>
    <t>22 uF, Tantalum</t>
  </si>
  <si>
    <t>MIC29300_5WU</t>
  </si>
  <si>
    <t>IC12</t>
  </si>
  <si>
    <t>MIC29300-5.0WU</t>
  </si>
  <si>
    <t>Micrel</t>
  </si>
  <si>
    <t>MIC29300_3.3WU</t>
  </si>
  <si>
    <t>MIC29300-3.3WU</t>
  </si>
  <si>
    <t>IC7, 13</t>
  </si>
  <si>
    <t>C204, 207, 209, 210</t>
  </si>
  <si>
    <t>LTC1844</t>
  </si>
  <si>
    <t>Linear Technology</t>
  </si>
  <si>
    <t>Bandpass Filter</t>
  </si>
  <si>
    <t>C171, 173</t>
  </si>
  <si>
    <t>L11, 13</t>
  </si>
  <si>
    <t>L12</t>
  </si>
  <si>
    <t>C172</t>
  </si>
  <si>
    <t>Inductor</t>
  </si>
  <si>
    <t>C2012C0G2E821J</t>
  </si>
  <si>
    <t>820 pF</t>
  </si>
  <si>
    <t>80 nH</t>
  </si>
  <si>
    <t>0805LS-78N</t>
  </si>
  <si>
    <t>Coilcraft</t>
  </si>
  <si>
    <t>3.96 uH</t>
  </si>
  <si>
    <t>1812CS-392</t>
  </si>
  <si>
    <t>C1608C0G1H160J</t>
  </si>
  <si>
    <t>16 pF</t>
  </si>
  <si>
    <t>LNA</t>
  </si>
  <si>
    <t>IC2</t>
  </si>
  <si>
    <t>MAX2611</t>
  </si>
  <si>
    <t>Maxim</t>
  </si>
  <si>
    <t>MAX2611EUS+</t>
  </si>
  <si>
    <t>C169, 170</t>
  </si>
  <si>
    <t>3300 pF</t>
  </si>
  <si>
    <t>L1</t>
  </si>
  <si>
    <t>4 uH</t>
  </si>
  <si>
    <t>1008LS-392XJLB</t>
  </si>
  <si>
    <t>R55</t>
  </si>
  <si>
    <t>60 Ohm, 0.1 W</t>
  </si>
  <si>
    <t>RF GAIN</t>
  </si>
  <si>
    <t>ERJ-3EKF60R4V</t>
  </si>
  <si>
    <t>RF2312</t>
  </si>
  <si>
    <t>IF Gain Block</t>
  </si>
  <si>
    <t>IC14, 18</t>
  </si>
  <si>
    <t>RFMD</t>
  </si>
  <si>
    <t>RF2312TR7</t>
  </si>
  <si>
    <t>132-17L</t>
  </si>
  <si>
    <t>L2, L3</t>
  </si>
  <si>
    <t>C134, 135, 138, 139</t>
  </si>
  <si>
    <t>330 nH</t>
  </si>
  <si>
    <t>220 pF</t>
  </si>
  <si>
    <t>251R15S221JV4E</t>
  </si>
  <si>
    <t>Johansen</t>
  </si>
  <si>
    <t>C137, 140, 141, 174</t>
  </si>
  <si>
    <t>100 nF</t>
  </si>
  <si>
    <t>LMK212SD104KG-T</t>
  </si>
  <si>
    <t>Taiyo Yuden</t>
  </si>
  <si>
    <t>MIXER</t>
  </si>
  <si>
    <t>C155</t>
  </si>
  <si>
    <t>270 pF</t>
  </si>
  <si>
    <t>C1608C0G2A271J</t>
  </si>
  <si>
    <t>C1005C0G1H470J</t>
  </si>
  <si>
    <t>C154, 159, 160</t>
  </si>
  <si>
    <t>47 pF</t>
  </si>
  <si>
    <t>7M3-152</t>
  </si>
  <si>
    <t>L9, 10</t>
  </si>
  <si>
    <t>1.5 uH, tuneable</t>
  </si>
  <si>
    <t>C158</t>
  </si>
  <si>
    <t>10 uF</t>
  </si>
  <si>
    <t>IC5</t>
  </si>
  <si>
    <t>Mixer/LNA</t>
  </si>
  <si>
    <t>SA612</t>
  </si>
  <si>
    <t>NXP</t>
  </si>
  <si>
    <t>MMSZ5234B-TP</t>
  </si>
  <si>
    <t>Zener Diode</t>
  </si>
  <si>
    <t>D2</t>
  </si>
  <si>
    <t>Micro Commercial</t>
  </si>
  <si>
    <t>R56</t>
  </si>
  <si>
    <t>C162</t>
  </si>
  <si>
    <t>10 uF, 25V, electrolytic</t>
  </si>
  <si>
    <t>C164</t>
  </si>
  <si>
    <t>MMBV2109LT1</t>
  </si>
  <si>
    <t>Varactor</t>
  </si>
  <si>
    <t>ON Semiconductor</t>
  </si>
  <si>
    <t>D3</t>
  </si>
  <si>
    <t>R61</t>
  </si>
  <si>
    <t>C22</t>
  </si>
  <si>
    <t>IC16, 17</t>
  </si>
  <si>
    <t>Op Amp</t>
  </si>
  <si>
    <t>LT1115</t>
  </si>
  <si>
    <t>SEE</t>
  </si>
  <si>
    <t>C127</t>
  </si>
  <si>
    <t>ELIMINATED, only use</t>
  </si>
  <si>
    <t>if there we cannot</t>
  </si>
  <si>
    <t xml:space="preserve">use the Nexys 2  </t>
  </si>
  <si>
    <t>PCC2171CT-ND</t>
  </si>
  <si>
    <t>9.1k</t>
  </si>
  <si>
    <t>470p</t>
  </si>
  <si>
    <t>R62, 63</t>
  </si>
  <si>
    <t>C24, 168</t>
  </si>
  <si>
    <t>R64</t>
  </si>
  <si>
    <t>45k</t>
  </si>
  <si>
    <t>10k</t>
  </si>
  <si>
    <t>ERJ-3GEYJ221V</t>
  </si>
  <si>
    <t>RC0603FR-0745K3L</t>
  </si>
  <si>
    <t>ERJ-3GEYJ103V</t>
  </si>
  <si>
    <t>3310C-001-103L</t>
  </si>
  <si>
    <t>R65, R60</t>
  </si>
  <si>
    <t>Bourns</t>
  </si>
  <si>
    <t>C1608C0G1H271J</t>
  </si>
  <si>
    <t>C23, 156, 157, 161, 163</t>
  </si>
  <si>
    <t>ECJ-1VB2A471K</t>
  </si>
  <si>
    <t>EEE-1VA100WR</t>
  </si>
  <si>
    <t>C1608X5R1C105K</t>
  </si>
  <si>
    <t>OUTPUTS</t>
  </si>
  <si>
    <t>J4</t>
  </si>
  <si>
    <t>Audio Barrel</t>
  </si>
  <si>
    <t>SJ-3523-SMT</t>
  </si>
  <si>
    <t>C127-130, 145, 147, 167</t>
  </si>
  <si>
    <t>C126, 131, 144, 165-6, 202-3, 205-6</t>
  </si>
  <si>
    <t>Pot</t>
  </si>
  <si>
    <t>C112 C113 C114 C136 C148 C178 C179 C180 C181 C182 C183 C184 C185 C186</t>
  </si>
  <si>
    <t>0.1uF</t>
  </si>
  <si>
    <t>445-1266-1-ND</t>
  </si>
  <si>
    <t>DIGIKEY</t>
  </si>
  <si>
    <t>C138 C141 C143 C198 C199 C201</t>
  </si>
  <si>
    <t>0.01uF</t>
  </si>
  <si>
    <t>C1005X7R1E103K</t>
  </si>
  <si>
    <t>C139 C140 C200</t>
  </si>
  <si>
    <t>8.2pF</t>
  </si>
  <si>
    <t>C1005C0G1H8R2D</t>
  </si>
  <si>
    <t>C149</t>
  </si>
  <si>
    <t>4.7pF</t>
  </si>
  <si>
    <t>GRM1555C1H4R2BA01D</t>
  </si>
  <si>
    <t>MOUSER</t>
  </si>
  <si>
    <t>C142</t>
  </si>
  <si>
    <t>2.2uF</t>
  </si>
  <si>
    <t>C1005X5R0J225K</t>
  </si>
  <si>
    <t>IC6</t>
  </si>
  <si>
    <t>74AC16373DL</t>
  </si>
  <si>
    <t>IC22</t>
  </si>
  <si>
    <t>LTC2206CUK#PBF</t>
  </si>
  <si>
    <t>L3</t>
  </si>
  <si>
    <t>56nH</t>
  </si>
  <si>
    <t>0805CS-560X_LB</t>
  </si>
  <si>
    <t>COIL CRAFT</t>
  </si>
  <si>
    <t>R92 R93 R94 R95 R98 R99</t>
  </si>
  <si>
    <t>10K</t>
  </si>
  <si>
    <t>P10KGCT-ND</t>
  </si>
  <si>
    <t>R89 R90 R102</t>
  </si>
  <si>
    <t>RT0402DRE0710RL</t>
  </si>
  <si>
    <t>R91 R100</t>
  </si>
  <si>
    <t>33.2K</t>
  </si>
  <si>
    <t>ERJ-3EKF3322V</t>
  </si>
  <si>
    <t>R105 R106</t>
  </si>
  <si>
    <t>CRCW060350R0FKEA</t>
  </si>
  <si>
    <t>R86 R103</t>
  </si>
  <si>
    <t>ERJ-3GEYJ151V</t>
  </si>
  <si>
    <t>R87 R88</t>
  </si>
  <si>
    <t>ERJ-3EKF86R6V</t>
  </si>
  <si>
    <t>R96</t>
  </si>
  <si>
    <t>20K</t>
  </si>
  <si>
    <t>ERJ-3GEYJ203V</t>
  </si>
  <si>
    <t>R97</t>
  </si>
  <si>
    <t>5K</t>
  </si>
  <si>
    <t>CRCW08055K00JNTA</t>
  </si>
  <si>
    <t>R109</t>
  </si>
  <si>
    <t>ERJ-3GEYJ101V</t>
  </si>
  <si>
    <t>R107 R108</t>
  </si>
  <si>
    <t>CRCW06036R80FNEA</t>
  </si>
  <si>
    <t>SV11 SV3 SV4</t>
  </si>
  <si>
    <t>87224-3</t>
  </si>
  <si>
    <t>SV5</t>
  </si>
  <si>
    <t>68602-108HLF</t>
  </si>
  <si>
    <t>U5 U11 U14</t>
  </si>
  <si>
    <t>ADT1-6T</t>
  </si>
  <si>
    <t xml:space="preserve">MINICIRCUITS </t>
  </si>
  <si>
    <t>16-bit latch</t>
  </si>
  <si>
    <t>16-bit ADC</t>
  </si>
  <si>
    <t>Single row header</t>
  </si>
  <si>
    <t>Dual row header</t>
  </si>
  <si>
    <t>RF transformer</t>
  </si>
  <si>
    <t>C3225Y5V1E106Z/1.60</t>
  </si>
  <si>
    <t>C1608C0G1H332J</t>
  </si>
  <si>
    <t>C1, C2</t>
  </si>
  <si>
    <t>13 pF</t>
  </si>
  <si>
    <t>47 nF</t>
  </si>
  <si>
    <t>4.7 uF</t>
  </si>
  <si>
    <t>C3, 5, 7-13</t>
  </si>
  <si>
    <t>C4, C6</t>
  </si>
  <si>
    <t>C14</t>
  </si>
  <si>
    <t>0.47 uF</t>
  </si>
  <si>
    <t>C15-21</t>
  </si>
  <si>
    <t>10 nF</t>
  </si>
  <si>
    <t>C165-6</t>
  </si>
  <si>
    <t>C167</t>
  </si>
  <si>
    <t>D1-2</t>
  </si>
  <si>
    <t>TVS Diode</t>
  </si>
  <si>
    <t>SMBJ5.0CA</t>
  </si>
  <si>
    <t>USB uC</t>
  </si>
  <si>
    <t>CY7C68013A-56PVXC</t>
  </si>
  <si>
    <t>IC1</t>
  </si>
  <si>
    <t>IC3</t>
  </si>
  <si>
    <t>IC11</t>
  </si>
  <si>
    <t>EEPROM</t>
  </si>
  <si>
    <t>24AA128SM</t>
  </si>
  <si>
    <t>R11-14</t>
  </si>
  <si>
    <t>R1-4, 6-7, 15, 17-18, 24</t>
  </si>
  <si>
    <t>R4, 8-10, 16, 18-23</t>
  </si>
  <si>
    <t>C1608C0G1H130J</t>
  </si>
  <si>
    <t>Mouser</t>
  </si>
  <si>
    <t>C1608C0G1H470J</t>
  </si>
  <si>
    <t>C1608X5R1A475M</t>
  </si>
  <si>
    <t xml:space="preserve"> C1608X5R1A474M</t>
  </si>
  <si>
    <t xml:space="preserve"> C1608X7R1E103J</t>
  </si>
  <si>
    <t>GRM188R60J105KA01J</t>
  </si>
  <si>
    <t>Murata</t>
  </si>
  <si>
    <t>GRM188R71C104JA01D</t>
  </si>
  <si>
    <t xml:space="preserve"> SMBJ5.0CA</t>
  </si>
  <si>
    <t>Cypress</t>
  </si>
  <si>
    <t>FIRST ONE ORDERED WAS WRONG, NEED LTC1844ES5-3.3</t>
  </si>
  <si>
    <t>NEW PROTO PARTS I NEED</t>
  </si>
  <si>
    <t>19 MHz low jitter 8 DIP</t>
  </si>
  <si>
    <t>100/105 MHz low jitter 8-DIP</t>
  </si>
  <si>
    <t>24 MHz clock on USB schematic</t>
  </si>
  <si>
    <t>LTC1844 (THE RIGHT ONE THIS TIME, WILL BE -3.3V IN PART NAME)</t>
  </si>
  <si>
    <t>probably got the package wrong on this one</t>
  </si>
  <si>
    <t>make sure second ground leg is connected</t>
  </si>
  <si>
    <t>add 0.1 uF decoupling capacitor</t>
  </si>
  <si>
    <t>package pins are not centered on part, fix in package</t>
  </si>
  <si>
    <t>add 120 Ohm resistors, 0603</t>
  </si>
  <si>
    <t>Those little globe things on the bottom of the nexys board, find out what they are, and buy them</t>
  </si>
  <si>
    <t>RF FRONT END TOTAL:</t>
  </si>
  <si>
    <t>ADC Total:</t>
  </si>
  <si>
    <t>USB Budget</t>
  </si>
  <si>
    <t>FPGA Budget</t>
  </si>
  <si>
    <t>N/A</t>
  </si>
  <si>
    <t>NEXYS2</t>
  </si>
  <si>
    <t xml:space="preserve"> Nexys2 FPGA Board</t>
  </si>
  <si>
    <t>Digilent</t>
  </si>
  <si>
    <t>USB TOTAL:</t>
  </si>
  <si>
    <t>FPGA TOTAL:</t>
  </si>
  <si>
    <t>ADC Circuit Budget</t>
  </si>
  <si>
    <t>RF Front End Budget</t>
  </si>
  <si>
    <t>FPGA Board</t>
  </si>
  <si>
    <t>C1</t>
  </si>
  <si>
    <t>C2</t>
  </si>
  <si>
    <t>C4</t>
  </si>
  <si>
    <t>56 pF</t>
  </si>
  <si>
    <t>GRM1885C1H560JA01</t>
  </si>
  <si>
    <t>C1608C0G1H821J</t>
  </si>
  <si>
    <t>GRM1885C1H160JA01</t>
  </si>
  <si>
    <t>GRM1885C1H361JA01</t>
  </si>
  <si>
    <t>360 pF</t>
  </si>
  <si>
    <t>C3, 5</t>
  </si>
  <si>
    <t>GRM1885C1H111JA01</t>
  </si>
  <si>
    <t>110 pF</t>
  </si>
  <si>
    <t>160 pF</t>
  </si>
  <si>
    <t>GRM1885C1H161JA01</t>
  </si>
  <si>
    <t>GRM1885C1H430JA01</t>
  </si>
  <si>
    <t>43 pF</t>
  </si>
  <si>
    <t>GRM1885C1H130JA01</t>
  </si>
  <si>
    <t>C27, 33</t>
  </si>
  <si>
    <t>390 pF</t>
  </si>
  <si>
    <t>GRM188R71H391KA01</t>
  </si>
  <si>
    <t>C28, 30, 32</t>
  </si>
  <si>
    <t>8 pF</t>
  </si>
  <si>
    <t>GRM1885C1H8R0DZ01</t>
  </si>
  <si>
    <t>C29, 31</t>
  </si>
  <si>
    <t>C6, C26, 32</t>
  </si>
  <si>
    <t>C25, 35</t>
  </si>
  <si>
    <t>240 pF</t>
  </si>
  <si>
    <t>GRM1885C1H241JA01</t>
  </si>
  <si>
    <t>C36</t>
  </si>
  <si>
    <t>C7, 8, 11, 13, 37, 38, 41, 43</t>
  </si>
  <si>
    <t>C10, 14, 40, 44</t>
  </si>
  <si>
    <t>C15, 16, 20, 21, 45, 46</t>
  </si>
  <si>
    <t>C9, 12, 17, 18, 22, 23, 39, 42, 47, 48</t>
  </si>
  <si>
    <t>C19, 24, 49</t>
  </si>
  <si>
    <t>C50</t>
  </si>
  <si>
    <t>4700 pF</t>
  </si>
  <si>
    <t>GRM188R71E472KA01</t>
  </si>
  <si>
    <t>0603LS-47N</t>
  </si>
  <si>
    <t>47 nH</t>
  </si>
  <si>
    <t>78 nH</t>
  </si>
  <si>
    <t xml:space="preserve">1812CS-392 </t>
  </si>
  <si>
    <t>L2, L4</t>
  </si>
  <si>
    <t>L5</t>
  </si>
  <si>
    <t>820 nH</t>
  </si>
  <si>
    <t>0603LS821</t>
  </si>
  <si>
    <t>L6, 8, 19, 21</t>
  </si>
  <si>
    <t>0603LS151</t>
  </si>
  <si>
    <t>150 nH</t>
  </si>
  <si>
    <t>L10, 12, 24</t>
  </si>
  <si>
    <t>0603LS241</t>
  </si>
  <si>
    <t>240 nH</t>
  </si>
  <si>
    <t>L11, 13, 25</t>
  </si>
  <si>
    <t>L14-18</t>
  </si>
  <si>
    <t>152 nH</t>
  </si>
  <si>
    <t>HA4031</t>
  </si>
  <si>
    <t>L22</t>
  </si>
  <si>
    <t>L7, 9, 20, 23</t>
  </si>
  <si>
    <t>0603LS561</t>
  </si>
  <si>
    <t>560 nH</t>
  </si>
  <si>
    <t>IC2-5</t>
  </si>
  <si>
    <t>IF Gain Amplifier</t>
  </si>
  <si>
    <t>Low Noise Amplifier</t>
  </si>
  <si>
    <t>IC1, 6, 7</t>
  </si>
  <si>
    <t>R1-4, 9-16</t>
  </si>
  <si>
    <t>100 uF, 25V</t>
  </si>
  <si>
    <t>0ZCD0075FF2C</t>
  </si>
  <si>
    <t>Bel Fuse Inc</t>
  </si>
  <si>
    <t>PTC1, 2</t>
  </si>
  <si>
    <t xml:space="preserve">Capacitor </t>
  </si>
  <si>
    <t>C2, 3</t>
  </si>
  <si>
    <t>0.1 uF, 0805</t>
  </si>
  <si>
    <t>08055C104JAT2A</t>
  </si>
  <si>
    <t>C1608X5R1E105K</t>
  </si>
  <si>
    <t>0.01 uF</t>
  </si>
  <si>
    <t>GRM188R71H103KA01D</t>
  </si>
  <si>
    <t>0.1 uF, 0603</t>
  </si>
  <si>
    <t>C4, 8, 16, 20, 24</t>
  </si>
  <si>
    <t>C5, 9, 17, 21, 25</t>
  </si>
  <si>
    <t>C7, 11, 19, 23, 27</t>
  </si>
  <si>
    <t>0.68 uF, 0805</t>
  </si>
  <si>
    <t>GRM219R71C684KA01D</t>
  </si>
  <si>
    <t>EMK316BJ226ML-T</t>
  </si>
  <si>
    <t>22 uF, 1206</t>
  </si>
  <si>
    <t>Taiyo-Yuden</t>
  </si>
  <si>
    <t>C12, 13, 14, 15, 28, 29</t>
  </si>
  <si>
    <t>0805YD106KAT2A</t>
  </si>
  <si>
    <t>C6, 10, 18, 22, 26, 30, 31, 32, 33</t>
  </si>
  <si>
    <t>IC1, 4</t>
  </si>
  <si>
    <t>IC2, 3</t>
  </si>
  <si>
    <t>LT1086</t>
  </si>
  <si>
    <t>LTC1762</t>
  </si>
  <si>
    <t>LTC1763</t>
  </si>
  <si>
    <t>LDO-adj</t>
  </si>
  <si>
    <t>R5, 16</t>
  </si>
  <si>
    <t>R17, 6, 13, 18</t>
  </si>
  <si>
    <t>R1</t>
  </si>
  <si>
    <t>R7</t>
  </si>
  <si>
    <t>R9</t>
  </si>
  <si>
    <t>R2, 8, 10, 3, 11</t>
  </si>
  <si>
    <t>R12</t>
  </si>
  <si>
    <t>R4</t>
  </si>
  <si>
    <t>Power Jack</t>
  </si>
  <si>
    <t>2 terminal</t>
  </si>
  <si>
    <t>R14</t>
  </si>
  <si>
    <t>R15</t>
  </si>
  <si>
    <t>1.1k</t>
  </si>
  <si>
    <t>5k</t>
  </si>
  <si>
    <t>1.2k</t>
  </si>
  <si>
    <t>ERJ-3GEYJ621V</t>
  </si>
  <si>
    <t>ERJ-3EKF4990V</t>
  </si>
  <si>
    <t>ERJ-3GEYJ331V</t>
  </si>
  <si>
    <t>ERJ-3EKF1210V</t>
  </si>
  <si>
    <t>ERJ-3EKF4991V</t>
  </si>
  <si>
    <t>ERJ-3EKF1201V</t>
  </si>
  <si>
    <t>ERJ-3GEYJ112V</t>
  </si>
  <si>
    <t>ERJ-3GEYJ201V</t>
  </si>
  <si>
    <t>ERJ-3EKF3830V</t>
  </si>
  <si>
    <t>ERJ-3GEYJ121V</t>
  </si>
  <si>
    <t>R5-8</t>
  </si>
  <si>
    <t>JP1-7</t>
  </si>
  <si>
    <t>TE</t>
  </si>
  <si>
    <t>534206-1</t>
  </si>
  <si>
    <t>502-ND-142-0701-851/861</t>
  </si>
  <si>
    <t>SMA, female</t>
  </si>
  <si>
    <t>Socket, 0.1 in</t>
  </si>
  <si>
    <t>X1, 2</t>
  </si>
  <si>
    <t>142-0701-851</t>
  </si>
  <si>
    <t>Samples</t>
  </si>
  <si>
    <t>samples</t>
  </si>
  <si>
    <t>done</t>
  </si>
  <si>
    <t>requested</t>
  </si>
  <si>
    <t>Qty</t>
  </si>
  <si>
    <t>Device</t>
  </si>
  <si>
    <t>Parts</t>
  </si>
  <si>
    <t>Vender</t>
  </si>
  <si>
    <t>Part #</t>
  </si>
  <si>
    <t># Purchased</t>
  </si>
  <si>
    <t>Total Price</t>
  </si>
  <si>
    <t>2X20 FEMALE RA HEADER</t>
  </si>
  <si>
    <t>SAMTECH</t>
  </si>
  <si>
    <t>SSW-120-02-F-D-RA</t>
  </si>
  <si>
    <t>2X6 MALE RA HEADERS</t>
  </si>
  <si>
    <t>Digikey</t>
  </si>
  <si>
    <t>100MHz</t>
  </si>
  <si>
    <t>CMOS-OSC</t>
  </si>
  <si>
    <t>744-1054-ND</t>
  </si>
  <si>
    <t>3.3V Regulator</t>
  </si>
  <si>
    <t>MCP1700T-3302E/TT</t>
  </si>
  <si>
    <t>1uF</t>
  </si>
  <si>
    <t>CAP</t>
  </si>
  <si>
    <t>GRM188R71E103KA01D</t>
  </si>
  <si>
    <t>Total:</t>
  </si>
  <si>
    <t>490-1543-1-ND</t>
  </si>
  <si>
    <t>Description</t>
  </si>
  <si>
    <t>Distributer</t>
  </si>
  <si>
    <t>TOTAL</t>
  </si>
  <si>
    <t>3 Position DPDT switch</t>
  </si>
  <si>
    <t>SW310-ND</t>
  </si>
  <si>
    <t xml:space="preserve">PANEL MNT BNC 2 SMA CONN </t>
  </si>
  <si>
    <t>TESTPARTS.COM</t>
  </si>
  <si>
    <t>RFA-8381PM</t>
  </si>
  <si>
    <t>BANANA PANEL MNT FEM JACK RED</t>
  </si>
  <si>
    <t>J151-ND</t>
  </si>
  <si>
    <t>BANANA PANEL MNT FEM JACK BLK</t>
  </si>
  <si>
    <t>J152-ND</t>
  </si>
  <si>
    <t>PANEL MNT FEM BARRLE CONN</t>
  </si>
  <si>
    <t>CP-064A-ND</t>
  </si>
  <si>
    <t>#10-32, 0.5"Len. Alum Screw</t>
  </si>
  <si>
    <t>H400-ND</t>
  </si>
  <si>
    <t>#10-32, Alum nut</t>
  </si>
  <si>
    <t>MCMASTER</t>
  </si>
  <si>
    <t>93181A411</t>
  </si>
  <si>
    <t>#10 Flat Alum washer</t>
  </si>
  <si>
    <t>98032A466</t>
  </si>
  <si>
    <t>#10-32 Hex male/fem stand off</t>
  </si>
  <si>
    <t>Grainger</t>
  </si>
  <si>
    <t>6RU98</t>
  </si>
  <si>
    <t>#10 Screw, recessed bumper</t>
  </si>
  <si>
    <t>9540K27</t>
  </si>
  <si>
    <t>10" x 6"x 3.5" U-SHAPED</t>
  </si>
  <si>
    <t>L121-ND</t>
  </si>
  <si>
    <t>10" x 8" x 7" End plates box</t>
  </si>
  <si>
    <t>1415F</t>
  </si>
  <si>
    <t>SMA 10" MALE - MALE CBL</t>
  </si>
  <si>
    <t>CABLESONDEMAND.COM</t>
  </si>
  <si>
    <t>CO-174SMAX200-000.10</t>
  </si>
  <si>
    <t>SMA 6"MALE - MALE CBL</t>
  </si>
  <si>
    <t>CO-174SMAX200-000.6</t>
  </si>
  <si>
    <t>BNC 12" MALE - MALE CBL</t>
  </si>
  <si>
    <t>CO-174BNCX200-001</t>
  </si>
  <si>
    <t>4-40 NUT</t>
  </si>
  <si>
    <t>HNZ440</t>
  </si>
  <si>
    <t>NYLON HEX 4-40 0.5L STANDOFFS</t>
  </si>
  <si>
    <t>SCREW 4-40</t>
  </si>
  <si>
    <t>PMS 440 0025 SL</t>
  </si>
  <si>
    <t>M3 NUT</t>
  </si>
  <si>
    <t>MHNZ 003</t>
  </si>
  <si>
    <t>NYLON M3 10MM STANDOFFS</t>
  </si>
  <si>
    <t>M3 SCREWS</t>
  </si>
  <si>
    <t>MPMS 003 0005 PH</t>
  </si>
  <si>
    <t>TSW-106-16-F-D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</si>
</sst>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13" xfId="0" applyNumberFormat="1" applyBorder="1"/>
    <xf numFmtId="0" fontId="0" fillId="0" borderId="1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/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17" xfId="0" applyNumberFormat="1" applyFill="1" applyBorder="1" applyAlignment="1">
      <alignment horizontal="center"/>
    </xf>
    <xf numFmtId="0" fontId="0" fillId="0" borderId="1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11" xfId="0" applyBorder="1"/>
    <xf numFmtId="165" fontId="0" fillId="0" borderId="1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scripts/DkSearch/dksus.dll?Detail&amp;name=P60.4HCT-N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op.maxim-ic.com/storefront/priceavailable.do?event=PartSearch&amp;menuitem=PriceAndAvailability&amp;Partnumber=MAX2611" TargetMode="External"/><Relationship Id="rId1" Type="http://schemas.openxmlformats.org/officeDocument/2006/relationships/hyperlink" Target="http://search.digikey.com/scripts/DkSearch/dksus.dll?Detail&amp;name=576-1122-ND" TargetMode="External"/><Relationship Id="rId6" Type="http://schemas.openxmlformats.org/officeDocument/2006/relationships/hyperlink" Target="http://search.digikey.com/scripts/DkSearch/dksus.dll?Detail&amp;name=445-1416-1-ND" TargetMode="External"/><Relationship Id="rId5" Type="http://schemas.openxmlformats.org/officeDocument/2006/relationships/hyperlink" Target="http://search.digikey.com/scripts/DkSearch/dksus.dll?Detail&amp;name=P220GCT-ND" TargetMode="External"/><Relationship Id="rId4" Type="http://schemas.openxmlformats.org/officeDocument/2006/relationships/hyperlink" Target="http://search.digikey.com/scripts/DkSearch/dksus.dll?Detail&amp;name=P220GCT-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opLeftCell="A58" workbookViewId="0">
      <selection activeCell="D40" sqref="D40:I40"/>
    </sheetView>
  </sheetViews>
  <sheetFormatPr defaultRowHeight="15" x14ac:dyDescent="0.25"/>
  <cols>
    <col min="1" max="1" width="22.42578125" style="1" customWidth="1"/>
    <col min="2" max="2" width="12.140625" style="1" bestFit="1" customWidth="1"/>
    <col min="3" max="3" width="17" style="1" customWidth="1"/>
    <col min="4" max="4" width="19.42578125" style="1" bestFit="1" customWidth="1"/>
    <col min="5" max="5" width="17.85546875" style="1" bestFit="1" customWidth="1"/>
    <col min="6" max="6" width="9.140625" style="1"/>
    <col min="7" max="7" width="7" style="1" bestFit="1" customWidth="1"/>
    <col min="8" max="8" width="8.7109375" style="1" bestFit="1" customWidth="1"/>
    <col min="9" max="9" width="7" style="1" bestFit="1" customWidth="1"/>
    <col min="10" max="10" width="20.140625" style="1" bestFit="1" customWidth="1"/>
    <col min="11" max="16384" width="9.140625" style="1"/>
  </cols>
  <sheetData>
    <row r="1" spans="1:9" x14ac:dyDescent="0.25">
      <c r="A1" s="53" t="s">
        <v>309</v>
      </c>
      <c r="B1" s="53"/>
      <c r="C1" s="53"/>
      <c r="D1" s="53"/>
      <c r="E1" s="53"/>
      <c r="F1" s="53"/>
      <c r="G1" s="53"/>
      <c r="H1" s="53"/>
      <c r="I1" s="5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4" t="s">
        <v>9</v>
      </c>
    </row>
    <row r="4" spans="1:9" x14ac:dyDescent="0.25">
      <c r="A4" s="2" t="s">
        <v>0</v>
      </c>
      <c r="B4" s="2" t="s">
        <v>1</v>
      </c>
      <c r="C4" s="2" t="s">
        <v>4</v>
      </c>
      <c r="D4" s="2" t="s">
        <v>2</v>
      </c>
      <c r="E4" s="2" t="s">
        <v>3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2.2999999999999998</v>
      </c>
      <c r="H5" s="2">
        <v>1</v>
      </c>
      <c r="I5" s="2">
        <f>G5*H5</f>
        <v>2.2999999999999998</v>
      </c>
    </row>
    <row r="6" spans="1:9" x14ac:dyDescent="0.25">
      <c r="A6" s="2" t="s">
        <v>16</v>
      </c>
      <c r="B6" s="2" t="s">
        <v>11</v>
      </c>
      <c r="C6" s="2" t="s">
        <v>22</v>
      </c>
      <c r="D6" s="2" t="s">
        <v>19</v>
      </c>
      <c r="E6" s="2" t="s">
        <v>20</v>
      </c>
      <c r="F6" s="2" t="s">
        <v>15</v>
      </c>
      <c r="G6" s="2">
        <v>0.88</v>
      </c>
      <c r="H6" s="2">
        <v>1</v>
      </c>
      <c r="I6" s="2">
        <f t="shared" ref="I6:I9" si="0">G6*H6</f>
        <v>0.88</v>
      </c>
    </row>
    <row r="7" spans="1:9" x14ac:dyDescent="0.25">
      <c r="A7" s="2" t="s">
        <v>17</v>
      </c>
      <c r="B7" s="2" t="s">
        <v>11</v>
      </c>
      <c r="C7" s="2" t="s">
        <v>18</v>
      </c>
      <c r="D7" s="2">
        <v>1984617</v>
      </c>
      <c r="E7" s="2" t="s">
        <v>21</v>
      </c>
      <c r="F7" s="2" t="s">
        <v>15</v>
      </c>
      <c r="G7" s="2">
        <v>0.34</v>
      </c>
      <c r="H7" s="2">
        <v>1</v>
      </c>
      <c r="I7" s="2">
        <f t="shared" si="0"/>
        <v>0.34</v>
      </c>
    </row>
    <row r="8" spans="1:9" x14ac:dyDescent="0.25">
      <c r="A8" s="2" t="s">
        <v>25</v>
      </c>
      <c r="B8" s="2" t="s">
        <v>26</v>
      </c>
      <c r="C8" s="2"/>
      <c r="D8" s="2" t="s">
        <v>23</v>
      </c>
      <c r="E8" s="2" t="s">
        <v>24</v>
      </c>
      <c r="F8" s="2" t="s">
        <v>15</v>
      </c>
      <c r="G8" s="2">
        <v>6.92</v>
      </c>
      <c r="H8" s="2">
        <v>1</v>
      </c>
      <c r="I8" s="2">
        <f t="shared" si="0"/>
        <v>6.92</v>
      </c>
    </row>
    <row r="9" spans="1:9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15</v>
      </c>
      <c r="G9" s="2">
        <v>0.14000000000000001</v>
      </c>
      <c r="H9" s="2">
        <v>1</v>
      </c>
      <c r="I9" s="2">
        <f t="shared" si="0"/>
        <v>0.14000000000000001</v>
      </c>
    </row>
    <row r="10" spans="1:9" x14ac:dyDescent="0.25">
      <c r="A10" s="2" t="s">
        <v>32</v>
      </c>
      <c r="B10" s="2" t="s">
        <v>33</v>
      </c>
      <c r="C10" s="2" t="s">
        <v>34</v>
      </c>
      <c r="D10" s="2" t="s">
        <v>58</v>
      </c>
      <c r="E10" s="2" t="s">
        <v>44</v>
      </c>
      <c r="F10" s="2" t="s">
        <v>15</v>
      </c>
      <c r="G10" s="2" t="s">
        <v>156</v>
      </c>
      <c r="H10" s="2" t="s">
        <v>157</v>
      </c>
      <c r="I10" s="2"/>
    </row>
    <row r="12" spans="1:9" x14ac:dyDescent="0.25">
      <c r="A12" s="4" t="s">
        <v>35</v>
      </c>
    </row>
    <row r="13" spans="1:9" x14ac:dyDescent="0.25">
      <c r="A13" s="2" t="s">
        <v>0</v>
      </c>
      <c r="B13" s="2" t="s">
        <v>1</v>
      </c>
      <c r="C13" s="2" t="s">
        <v>4</v>
      </c>
      <c r="D13" s="2" t="s">
        <v>2</v>
      </c>
      <c r="E13" s="2" t="s">
        <v>3</v>
      </c>
      <c r="F13" s="2" t="s">
        <v>5</v>
      </c>
      <c r="G13" s="2" t="s">
        <v>6</v>
      </c>
      <c r="H13" s="2" t="s">
        <v>7</v>
      </c>
      <c r="I13" s="2" t="s">
        <v>8</v>
      </c>
    </row>
    <row r="14" spans="1:9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15</v>
      </c>
      <c r="G14" s="2">
        <v>3.11</v>
      </c>
      <c r="H14" s="2">
        <v>2</v>
      </c>
      <c r="I14" s="2">
        <f>G14*H14</f>
        <v>6.22</v>
      </c>
    </row>
    <row r="15" spans="1:9" x14ac:dyDescent="0.25">
      <c r="A15" s="2" t="s">
        <v>45</v>
      </c>
      <c r="B15" s="2" t="s">
        <v>33</v>
      </c>
      <c r="C15" s="2" t="s">
        <v>43</v>
      </c>
      <c r="D15" s="2" t="s">
        <v>42</v>
      </c>
      <c r="E15" s="2" t="s">
        <v>44</v>
      </c>
      <c r="F15" s="2" t="s">
        <v>15</v>
      </c>
      <c r="G15" s="2">
        <v>0.28299999999999997</v>
      </c>
      <c r="H15" s="2">
        <v>10</v>
      </c>
      <c r="I15" s="2">
        <f>G15*H15</f>
        <v>2.8299999999999996</v>
      </c>
    </row>
    <row r="16" spans="1:9" x14ac:dyDescent="0.25">
      <c r="A16" s="2" t="s">
        <v>47</v>
      </c>
      <c r="B16" s="2" t="s">
        <v>33</v>
      </c>
      <c r="C16" s="2" t="s">
        <v>46</v>
      </c>
      <c r="D16" s="2" t="s">
        <v>48</v>
      </c>
      <c r="E16" s="2" t="s">
        <v>49</v>
      </c>
      <c r="F16" s="2" t="s">
        <v>15</v>
      </c>
      <c r="G16" s="2">
        <v>0.38</v>
      </c>
      <c r="H16" s="2">
        <v>2</v>
      </c>
      <c r="I16" s="2">
        <f t="shared" ref="I16:I30" si="1">G16*H16</f>
        <v>0.76</v>
      </c>
    </row>
    <row r="17" spans="1:9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15</v>
      </c>
      <c r="G17" s="2">
        <v>0.04</v>
      </c>
      <c r="H17" s="2">
        <v>2</v>
      </c>
      <c r="I17" s="2">
        <f t="shared" si="1"/>
        <v>0.08</v>
      </c>
    </row>
    <row r="18" spans="1:9" x14ac:dyDescent="0.25">
      <c r="A18" s="2" t="s">
        <v>55</v>
      </c>
      <c r="B18" s="2" t="s">
        <v>51</v>
      </c>
      <c r="C18" s="2">
        <v>1040</v>
      </c>
      <c r="D18" s="2" t="s">
        <v>56</v>
      </c>
      <c r="E18" s="2" t="s">
        <v>57</v>
      </c>
      <c r="F18" s="2" t="s">
        <v>15</v>
      </c>
      <c r="G18" s="2">
        <v>0.04</v>
      </c>
      <c r="H18" s="2">
        <v>2</v>
      </c>
      <c r="I18" s="2">
        <f t="shared" si="1"/>
        <v>0.08</v>
      </c>
    </row>
    <row r="19" spans="1:9" ht="12" customHeight="1" x14ac:dyDescent="0.25">
      <c r="A19" s="2" t="s">
        <v>184</v>
      </c>
      <c r="B19" s="2" t="s">
        <v>33</v>
      </c>
      <c r="C19" s="2" t="s">
        <v>34</v>
      </c>
      <c r="D19" s="2" t="s">
        <v>58</v>
      </c>
      <c r="E19" s="2" t="s">
        <v>44</v>
      </c>
      <c r="F19" s="2" t="s">
        <v>15</v>
      </c>
      <c r="G19" s="2">
        <v>0.02</v>
      </c>
      <c r="H19" s="2">
        <v>10</v>
      </c>
      <c r="I19" s="2">
        <f t="shared" si="1"/>
        <v>0.2</v>
      </c>
    </row>
    <row r="20" spans="1:9" x14ac:dyDescent="0.25">
      <c r="A20" s="2" t="s">
        <v>59</v>
      </c>
      <c r="B20" s="2" t="s">
        <v>51</v>
      </c>
      <c r="C20" s="2">
        <v>750</v>
      </c>
      <c r="D20" s="2" t="s">
        <v>60</v>
      </c>
      <c r="E20" s="2" t="s">
        <v>57</v>
      </c>
      <c r="F20" s="2" t="s">
        <v>15</v>
      </c>
      <c r="G20" s="2">
        <v>0.02</v>
      </c>
      <c r="H20" s="2">
        <v>1</v>
      </c>
      <c r="I20" s="2">
        <f t="shared" si="1"/>
        <v>0.02</v>
      </c>
    </row>
    <row r="21" spans="1:9" x14ac:dyDescent="0.25">
      <c r="A21" s="7" t="s">
        <v>185</v>
      </c>
      <c r="B21" s="2" t="s">
        <v>33</v>
      </c>
      <c r="C21" s="2" t="s">
        <v>61</v>
      </c>
      <c r="D21" s="2" t="s">
        <v>62</v>
      </c>
      <c r="E21" s="2" t="s">
        <v>63</v>
      </c>
      <c r="F21" s="2" t="s">
        <v>15</v>
      </c>
      <c r="G21" s="2">
        <v>2.8000000000000001E-2</v>
      </c>
      <c r="H21" s="2">
        <v>10</v>
      </c>
      <c r="I21" s="2">
        <f t="shared" si="1"/>
        <v>0.28000000000000003</v>
      </c>
    </row>
    <row r="22" spans="1:9" x14ac:dyDescent="0.25">
      <c r="A22" s="2" t="s">
        <v>66</v>
      </c>
      <c r="B22" s="2" t="s">
        <v>33</v>
      </c>
      <c r="C22" s="2" t="s">
        <v>67</v>
      </c>
      <c r="D22" s="2" t="s">
        <v>65</v>
      </c>
      <c r="E22" s="2" t="s">
        <v>49</v>
      </c>
      <c r="F22" s="2" t="s">
        <v>15</v>
      </c>
      <c r="G22" s="2">
        <v>0.41</v>
      </c>
      <c r="H22" s="2">
        <v>3</v>
      </c>
      <c r="I22" s="2">
        <f t="shared" si="1"/>
        <v>1.23</v>
      </c>
    </row>
    <row r="23" spans="1:9" x14ac:dyDescent="0.25">
      <c r="A23" s="2" t="s">
        <v>69</v>
      </c>
      <c r="B23" s="2" t="s">
        <v>37</v>
      </c>
      <c r="C23" s="2" t="s">
        <v>68</v>
      </c>
      <c r="D23" s="3" t="s">
        <v>70</v>
      </c>
      <c r="E23" s="2" t="s">
        <v>71</v>
      </c>
      <c r="F23" s="2" t="s">
        <v>15</v>
      </c>
      <c r="G23" s="2">
        <v>3.47</v>
      </c>
      <c r="H23" s="2">
        <v>1</v>
      </c>
      <c r="I23" s="2">
        <f t="shared" si="1"/>
        <v>3.47</v>
      </c>
    </row>
    <row r="24" spans="1:9" x14ac:dyDescent="0.25">
      <c r="A24" s="2" t="s">
        <v>74</v>
      </c>
      <c r="B24" s="2" t="s">
        <v>37</v>
      </c>
      <c r="C24" s="2" t="s">
        <v>72</v>
      </c>
      <c r="D24" s="2" t="s">
        <v>73</v>
      </c>
      <c r="E24" s="2" t="s">
        <v>71</v>
      </c>
      <c r="F24" s="2" t="s">
        <v>15</v>
      </c>
      <c r="G24" s="2">
        <v>3.47</v>
      </c>
      <c r="H24" s="2">
        <v>2</v>
      </c>
      <c r="I24" s="2">
        <f t="shared" si="1"/>
        <v>6.94</v>
      </c>
    </row>
    <row r="25" spans="1:9" x14ac:dyDescent="0.25">
      <c r="A25" s="2" t="s">
        <v>75</v>
      </c>
      <c r="B25" s="2"/>
      <c r="C25" s="7" t="s">
        <v>158</v>
      </c>
      <c r="D25" s="7" t="s">
        <v>159</v>
      </c>
      <c r="E25" s="7" t="s">
        <v>160</v>
      </c>
      <c r="F25" s="2"/>
      <c r="G25" s="2" t="s">
        <v>64</v>
      </c>
      <c r="H25" s="2"/>
      <c r="I25" s="2"/>
    </row>
    <row r="26" spans="1:9" x14ac:dyDescent="0.25">
      <c r="A26" s="2" t="s">
        <v>76</v>
      </c>
      <c r="B26" s="2" t="s">
        <v>37</v>
      </c>
      <c r="C26" s="2" t="s">
        <v>76</v>
      </c>
      <c r="D26" s="2" t="s">
        <v>76</v>
      </c>
      <c r="E26" s="2" t="s">
        <v>77</v>
      </c>
      <c r="F26" s="2" t="s">
        <v>15</v>
      </c>
      <c r="G26" s="2">
        <v>2.88</v>
      </c>
      <c r="H26" s="2">
        <v>1</v>
      </c>
      <c r="I26" s="2">
        <f t="shared" si="1"/>
        <v>2.88</v>
      </c>
    </row>
    <row r="28" spans="1:9" x14ac:dyDescent="0.25">
      <c r="A28" s="4" t="s">
        <v>78</v>
      </c>
    </row>
    <row r="29" spans="1:9" x14ac:dyDescent="0.25">
      <c r="A29" s="2" t="s">
        <v>0</v>
      </c>
      <c r="B29" s="2" t="s">
        <v>1</v>
      </c>
      <c r="C29" s="2" t="s">
        <v>4</v>
      </c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1:9" x14ac:dyDescent="0.25">
      <c r="A30" s="2" t="s">
        <v>79</v>
      </c>
      <c r="B30" s="2" t="s">
        <v>33</v>
      </c>
      <c r="C30" s="2" t="s">
        <v>85</v>
      </c>
      <c r="D30" s="2" t="s">
        <v>84</v>
      </c>
      <c r="E30" s="2" t="s">
        <v>44</v>
      </c>
      <c r="F30" s="2" t="s">
        <v>15</v>
      </c>
      <c r="G30" s="2">
        <v>0.16500000000000001</v>
      </c>
      <c r="H30" s="2">
        <v>10</v>
      </c>
      <c r="I30" s="2">
        <f t="shared" si="1"/>
        <v>1.6500000000000001</v>
      </c>
    </row>
    <row r="31" spans="1:9" x14ac:dyDescent="0.25">
      <c r="A31" s="2" t="s">
        <v>80</v>
      </c>
      <c r="B31" s="2" t="s">
        <v>83</v>
      </c>
      <c r="C31" s="2" t="s">
        <v>86</v>
      </c>
      <c r="D31" s="2" t="s">
        <v>87</v>
      </c>
      <c r="E31" s="2" t="s">
        <v>88</v>
      </c>
      <c r="F31" s="2" t="s">
        <v>88</v>
      </c>
      <c r="G31" s="2">
        <v>1.19</v>
      </c>
      <c r="H31" s="2">
        <v>2</v>
      </c>
      <c r="I31" s="2">
        <f>H31*G31</f>
        <v>2.38</v>
      </c>
    </row>
    <row r="32" spans="1:9" x14ac:dyDescent="0.25">
      <c r="A32" s="2" t="s">
        <v>81</v>
      </c>
      <c r="B32" s="2" t="s">
        <v>83</v>
      </c>
      <c r="C32" s="2" t="s">
        <v>89</v>
      </c>
      <c r="D32" s="2" t="s">
        <v>90</v>
      </c>
      <c r="E32" s="2" t="s">
        <v>88</v>
      </c>
      <c r="F32" s="2" t="s">
        <v>88</v>
      </c>
      <c r="G32" s="2">
        <v>0.75</v>
      </c>
      <c r="H32" s="2">
        <v>1</v>
      </c>
      <c r="I32" s="2">
        <f t="shared" ref="I32:I33" si="2">H32*G32</f>
        <v>0.75</v>
      </c>
    </row>
    <row r="33" spans="1:13" x14ac:dyDescent="0.25">
      <c r="A33" s="2" t="s">
        <v>82</v>
      </c>
      <c r="B33" s="2" t="s">
        <v>33</v>
      </c>
      <c r="C33" s="2" t="s">
        <v>92</v>
      </c>
      <c r="D33" s="2" t="s">
        <v>91</v>
      </c>
      <c r="E33" s="2" t="s">
        <v>44</v>
      </c>
      <c r="F33" s="2" t="s">
        <v>15</v>
      </c>
      <c r="G33" s="2">
        <v>3.5999999999999997E-2</v>
      </c>
      <c r="H33" s="2">
        <v>10</v>
      </c>
      <c r="I33" s="2">
        <f t="shared" si="2"/>
        <v>0.36</v>
      </c>
    </row>
    <row r="35" spans="1:13" x14ac:dyDescent="0.25">
      <c r="A35" s="4" t="s">
        <v>93</v>
      </c>
    </row>
    <row r="36" spans="1:13" x14ac:dyDescent="0.25">
      <c r="A36" s="2" t="s">
        <v>0</v>
      </c>
      <c r="B36" s="2" t="s">
        <v>1</v>
      </c>
      <c r="C36" s="2" t="s">
        <v>4</v>
      </c>
      <c r="D36" s="2" t="s">
        <v>2</v>
      </c>
      <c r="E36" s="2" t="s">
        <v>3</v>
      </c>
      <c r="F36" s="2" t="s">
        <v>5</v>
      </c>
      <c r="G36" s="2" t="s">
        <v>6</v>
      </c>
      <c r="H36" s="2" t="s">
        <v>7</v>
      </c>
      <c r="I36" s="2" t="s">
        <v>8</v>
      </c>
    </row>
    <row r="37" spans="1:13" x14ac:dyDescent="0.25">
      <c r="A37" s="2" t="s">
        <v>94</v>
      </c>
      <c r="B37" s="2" t="s">
        <v>93</v>
      </c>
      <c r="C37" s="2" t="s">
        <v>95</v>
      </c>
      <c r="D37" s="3" t="s">
        <v>97</v>
      </c>
      <c r="E37" s="2" t="s">
        <v>96</v>
      </c>
      <c r="F37" s="2" t="s">
        <v>96</v>
      </c>
      <c r="G37" s="2">
        <v>1.25</v>
      </c>
      <c r="H37" s="2">
        <v>1</v>
      </c>
      <c r="I37" s="2">
        <f>H37*G37</f>
        <v>1.25</v>
      </c>
      <c r="J37" s="13" t="s">
        <v>293</v>
      </c>
    </row>
    <row r="38" spans="1:13" x14ac:dyDescent="0.25">
      <c r="A38" s="2" t="s">
        <v>98</v>
      </c>
      <c r="B38" s="2" t="s">
        <v>33</v>
      </c>
      <c r="C38" s="2" t="s">
        <v>99</v>
      </c>
      <c r="D38" s="2" t="s">
        <v>249</v>
      </c>
      <c r="E38" s="2" t="s">
        <v>44</v>
      </c>
      <c r="F38" s="2" t="s">
        <v>15</v>
      </c>
      <c r="G38" s="2">
        <v>0.36</v>
      </c>
      <c r="H38" s="2">
        <v>10</v>
      </c>
      <c r="I38" s="2">
        <f>G38*H38</f>
        <v>3.5999999999999996</v>
      </c>
    </row>
    <row r="39" spans="1:13" x14ac:dyDescent="0.25">
      <c r="A39" s="2" t="s">
        <v>100</v>
      </c>
      <c r="B39" s="2" t="s">
        <v>83</v>
      </c>
      <c r="C39" s="2" t="s">
        <v>101</v>
      </c>
      <c r="D39" s="2" t="s">
        <v>102</v>
      </c>
      <c r="E39" s="2" t="s">
        <v>88</v>
      </c>
      <c r="F39" s="2" t="s">
        <v>88</v>
      </c>
      <c r="G39" s="2">
        <v>0.85</v>
      </c>
      <c r="H39" s="2">
        <v>1</v>
      </c>
      <c r="I39" s="2">
        <f>H39*G39</f>
        <v>0.85</v>
      </c>
      <c r="J39" s="13" t="s">
        <v>292</v>
      </c>
    </row>
    <row r="40" spans="1:13" x14ac:dyDescent="0.25">
      <c r="A40" s="2" t="s">
        <v>103</v>
      </c>
      <c r="B40" s="2" t="s">
        <v>51</v>
      </c>
      <c r="C40" s="2" t="s">
        <v>104</v>
      </c>
      <c r="D40" s="3" t="s">
        <v>106</v>
      </c>
      <c r="E40" s="2" t="s">
        <v>57</v>
      </c>
      <c r="F40" s="2" t="s">
        <v>15</v>
      </c>
      <c r="G40" s="2">
        <v>0.04</v>
      </c>
      <c r="H40" s="2">
        <v>1</v>
      </c>
      <c r="I40" s="2">
        <f>H40*G40</f>
        <v>0.04</v>
      </c>
      <c r="J40" s="13" t="s">
        <v>294</v>
      </c>
    </row>
    <row r="42" spans="1:13" x14ac:dyDescent="0.25">
      <c r="A42" s="4" t="s">
        <v>105</v>
      </c>
      <c r="M42" s="1">
        <f>2*SUM(I37:I40)</f>
        <v>11.479999999999999</v>
      </c>
    </row>
    <row r="43" spans="1:13" x14ac:dyDescent="0.25">
      <c r="A43" s="2" t="s">
        <v>0</v>
      </c>
      <c r="B43" s="2" t="s">
        <v>1</v>
      </c>
      <c r="C43" s="2" t="s">
        <v>4</v>
      </c>
      <c r="D43" s="2" t="s">
        <v>2</v>
      </c>
      <c r="E43" s="2" t="s">
        <v>3</v>
      </c>
      <c r="F43" s="2" t="s">
        <v>5</v>
      </c>
      <c r="G43" s="2" t="s">
        <v>6</v>
      </c>
      <c r="H43" s="2" t="s">
        <v>7</v>
      </c>
      <c r="I43" s="2" t="s">
        <v>8</v>
      </c>
      <c r="K43" s="1">
        <f>86.56/2</f>
        <v>43.28</v>
      </c>
    </row>
    <row r="44" spans="1:13" x14ac:dyDescent="0.25">
      <c r="A44" s="2" t="s">
        <v>109</v>
      </c>
      <c r="B44" s="2" t="s">
        <v>108</v>
      </c>
      <c r="C44" s="2" t="s">
        <v>107</v>
      </c>
      <c r="D44" s="2" t="s">
        <v>111</v>
      </c>
      <c r="E44" s="2" t="s">
        <v>110</v>
      </c>
      <c r="F44" s="2" t="s">
        <v>15</v>
      </c>
      <c r="G44" s="2">
        <v>5.46</v>
      </c>
      <c r="H44" s="2">
        <v>2</v>
      </c>
      <c r="I44" s="2">
        <f>H44*G44</f>
        <v>10.92</v>
      </c>
    </row>
    <row r="45" spans="1:13" x14ac:dyDescent="0.25">
      <c r="A45" s="2" t="s">
        <v>113</v>
      </c>
      <c r="B45" s="2" t="s">
        <v>83</v>
      </c>
      <c r="C45" s="2" t="s">
        <v>115</v>
      </c>
      <c r="D45" s="2" t="s">
        <v>112</v>
      </c>
      <c r="E45" s="2" t="s">
        <v>88</v>
      </c>
      <c r="F45" s="2" t="s">
        <v>88</v>
      </c>
      <c r="G45" s="2">
        <v>2.79</v>
      </c>
      <c r="H45" s="2">
        <v>2</v>
      </c>
      <c r="I45" s="2">
        <f>H45*G45</f>
        <v>5.58</v>
      </c>
      <c r="J45" s="13" t="s">
        <v>295</v>
      </c>
    </row>
    <row r="46" spans="1:13" x14ac:dyDescent="0.25">
      <c r="A46" s="2" t="s">
        <v>114</v>
      </c>
      <c r="B46" s="2" t="s">
        <v>33</v>
      </c>
      <c r="C46" s="2" t="s">
        <v>116</v>
      </c>
      <c r="D46" s="2" t="s">
        <v>117</v>
      </c>
      <c r="E46" s="2" t="s">
        <v>118</v>
      </c>
      <c r="F46" s="2" t="s">
        <v>15</v>
      </c>
      <c r="G46" s="2">
        <v>0.66</v>
      </c>
      <c r="H46" s="2">
        <v>10</v>
      </c>
      <c r="I46" s="2">
        <f>H46*G46</f>
        <v>6.6000000000000005</v>
      </c>
    </row>
    <row r="47" spans="1:13" x14ac:dyDescent="0.25">
      <c r="A47" s="2" t="s">
        <v>119</v>
      </c>
      <c r="B47" s="2" t="s">
        <v>33</v>
      </c>
      <c r="C47" s="2" t="s">
        <v>120</v>
      </c>
      <c r="D47" s="2" t="s">
        <v>121</v>
      </c>
      <c r="E47" s="2" t="s">
        <v>122</v>
      </c>
      <c r="F47" s="2" t="s">
        <v>15</v>
      </c>
      <c r="G47" s="2">
        <v>0.45</v>
      </c>
      <c r="H47" s="2">
        <v>4</v>
      </c>
      <c r="I47" s="2">
        <f>H47*G47</f>
        <v>1.8</v>
      </c>
      <c r="J47" s="13" t="s">
        <v>296</v>
      </c>
    </row>
    <row r="49" spans="1:13" x14ac:dyDescent="0.25">
      <c r="A49" s="4" t="s">
        <v>123</v>
      </c>
      <c r="J49" s="1">
        <f>SUM(I44:I47)</f>
        <v>24.900000000000002</v>
      </c>
      <c r="K49" s="1">
        <f>J49*2</f>
        <v>49.800000000000004</v>
      </c>
    </row>
    <row r="50" spans="1:13" x14ac:dyDescent="0.25">
      <c r="A50" s="2" t="s">
        <v>0</v>
      </c>
      <c r="B50" s="2" t="s">
        <v>1</v>
      </c>
      <c r="C50" s="2" t="s">
        <v>4</v>
      </c>
      <c r="D50" s="2" t="s">
        <v>2</v>
      </c>
      <c r="E50" s="2" t="s">
        <v>3</v>
      </c>
      <c r="F50" s="2" t="s">
        <v>5</v>
      </c>
      <c r="G50" s="2" t="s">
        <v>6</v>
      </c>
      <c r="H50" s="2" t="s">
        <v>7</v>
      </c>
      <c r="I50" s="2" t="s">
        <v>8</v>
      </c>
    </row>
    <row r="51" spans="1:13" x14ac:dyDescent="0.25">
      <c r="A51" s="2" t="s">
        <v>124</v>
      </c>
      <c r="B51" s="2" t="s">
        <v>33</v>
      </c>
      <c r="C51" s="2" t="s">
        <v>125</v>
      </c>
      <c r="D51" s="2" t="s">
        <v>126</v>
      </c>
      <c r="E51" s="2" t="s">
        <v>44</v>
      </c>
      <c r="F51" s="2" t="s">
        <v>15</v>
      </c>
      <c r="G51" s="2">
        <v>7.3999999999999996E-2</v>
      </c>
      <c r="H51" s="2">
        <v>10</v>
      </c>
      <c r="I51" s="2">
        <f>G51*H51</f>
        <v>0.74</v>
      </c>
    </row>
    <row r="52" spans="1:13" x14ac:dyDescent="0.25">
      <c r="A52" s="2" t="s">
        <v>128</v>
      </c>
      <c r="B52" s="2" t="s">
        <v>33</v>
      </c>
      <c r="C52" s="2" t="s">
        <v>129</v>
      </c>
      <c r="D52" s="2" t="s">
        <v>127</v>
      </c>
      <c r="E52" s="2" t="s">
        <v>44</v>
      </c>
      <c r="F52" s="2" t="s">
        <v>15</v>
      </c>
      <c r="G52" s="2">
        <v>0.02</v>
      </c>
      <c r="H52" s="2">
        <v>10</v>
      </c>
      <c r="I52" s="2">
        <f>G52*H52</f>
        <v>0.2</v>
      </c>
    </row>
    <row r="53" spans="1:13" x14ac:dyDescent="0.25">
      <c r="A53" s="2" t="s">
        <v>131</v>
      </c>
      <c r="B53" s="2" t="s">
        <v>83</v>
      </c>
      <c r="C53" s="2" t="s">
        <v>132</v>
      </c>
      <c r="D53" s="2" t="s">
        <v>130</v>
      </c>
      <c r="E53" s="2" t="s">
        <v>88</v>
      </c>
      <c r="F53" s="2" t="s">
        <v>88</v>
      </c>
      <c r="G53" s="2">
        <v>3.05</v>
      </c>
      <c r="H53" s="2">
        <v>2</v>
      </c>
      <c r="I53" s="2">
        <f t="shared" ref="I53:I64" si="3">H53*G53</f>
        <v>6.1</v>
      </c>
    </row>
    <row r="54" spans="1:13" x14ac:dyDescent="0.25">
      <c r="A54" s="2" t="s">
        <v>176</v>
      </c>
      <c r="B54" s="2" t="s">
        <v>33</v>
      </c>
      <c r="C54" s="2" t="s">
        <v>34</v>
      </c>
      <c r="D54" s="2" t="s">
        <v>121</v>
      </c>
      <c r="E54" s="2" t="s">
        <v>122</v>
      </c>
      <c r="F54" s="2" t="s">
        <v>15</v>
      </c>
      <c r="G54" s="2">
        <v>0.45</v>
      </c>
      <c r="H54" s="2">
        <v>5</v>
      </c>
      <c r="I54" s="2">
        <f t="shared" si="3"/>
        <v>2.25</v>
      </c>
    </row>
    <row r="55" spans="1:13" x14ac:dyDescent="0.25">
      <c r="A55" s="2" t="s">
        <v>133</v>
      </c>
      <c r="B55" s="2" t="s">
        <v>33</v>
      </c>
      <c r="C55" s="2" t="s">
        <v>134</v>
      </c>
      <c r="D55" s="5" t="s">
        <v>161</v>
      </c>
      <c r="E55" s="2" t="s">
        <v>57</v>
      </c>
      <c r="F55" s="2" t="s">
        <v>15</v>
      </c>
      <c r="G55" s="2">
        <v>0.6</v>
      </c>
      <c r="H55" s="2">
        <v>1</v>
      </c>
      <c r="I55" s="2">
        <f t="shared" si="3"/>
        <v>0.6</v>
      </c>
    </row>
    <row r="56" spans="1:13" x14ac:dyDescent="0.25">
      <c r="A56" s="2" t="s">
        <v>135</v>
      </c>
      <c r="B56" s="2" t="s">
        <v>136</v>
      </c>
      <c r="C56" s="2" t="s">
        <v>137</v>
      </c>
      <c r="D56" s="2" t="s">
        <v>137</v>
      </c>
      <c r="E56" s="2" t="s">
        <v>138</v>
      </c>
      <c r="F56" s="2" t="s">
        <v>41</v>
      </c>
      <c r="G56" s="2">
        <v>2.17</v>
      </c>
      <c r="H56" s="2">
        <v>1</v>
      </c>
      <c r="I56" s="2">
        <f t="shared" si="3"/>
        <v>2.17</v>
      </c>
    </row>
    <row r="57" spans="1:13" x14ac:dyDescent="0.25">
      <c r="A57" s="2" t="s">
        <v>141</v>
      </c>
      <c r="B57" s="2" t="s">
        <v>140</v>
      </c>
      <c r="C57" s="2" t="s">
        <v>139</v>
      </c>
      <c r="D57" s="2" t="s">
        <v>139</v>
      </c>
      <c r="E57" s="2" t="s">
        <v>142</v>
      </c>
      <c r="F57" s="2" t="s">
        <v>15</v>
      </c>
      <c r="G57" s="2">
        <v>0.38</v>
      </c>
      <c r="H57" s="2">
        <v>1</v>
      </c>
      <c r="I57" s="2">
        <f t="shared" si="3"/>
        <v>0.38</v>
      </c>
    </row>
    <row r="58" spans="1:13" x14ac:dyDescent="0.25">
      <c r="A58" s="2" t="s">
        <v>143</v>
      </c>
      <c r="B58" s="2" t="s">
        <v>51</v>
      </c>
      <c r="C58" s="2">
        <v>220</v>
      </c>
      <c r="D58" s="6" t="s">
        <v>169</v>
      </c>
      <c r="E58" s="2" t="s">
        <v>57</v>
      </c>
      <c r="F58" s="2" t="s">
        <v>15</v>
      </c>
      <c r="G58" s="2">
        <v>0.02</v>
      </c>
      <c r="H58" s="2">
        <v>1</v>
      </c>
      <c r="I58" s="2">
        <f t="shared" si="3"/>
        <v>0.02</v>
      </c>
    </row>
    <row r="59" spans="1:13" x14ac:dyDescent="0.25">
      <c r="A59" s="2" t="s">
        <v>144</v>
      </c>
      <c r="B59" s="2" t="s">
        <v>33</v>
      </c>
      <c r="C59" s="7" t="s">
        <v>145</v>
      </c>
      <c r="D59" s="5" t="s">
        <v>178</v>
      </c>
      <c r="E59" s="2" t="s">
        <v>57</v>
      </c>
      <c r="F59" s="2" t="s">
        <v>15</v>
      </c>
      <c r="G59" s="2">
        <v>0.49</v>
      </c>
      <c r="H59" s="2">
        <v>1</v>
      </c>
      <c r="I59" s="2">
        <f t="shared" si="3"/>
        <v>0.49</v>
      </c>
      <c r="J59" s="1" t="s">
        <v>248</v>
      </c>
      <c r="M59" s="1">
        <f>0.54*4</f>
        <v>2.16</v>
      </c>
    </row>
    <row r="60" spans="1:13" x14ac:dyDescent="0.25">
      <c r="A60" s="2" t="s">
        <v>146</v>
      </c>
      <c r="B60" s="2" t="s">
        <v>33</v>
      </c>
      <c r="C60" s="2" t="s">
        <v>61</v>
      </c>
      <c r="D60" s="6" t="s">
        <v>179</v>
      </c>
      <c r="E60" s="2" t="s">
        <v>44</v>
      </c>
      <c r="F60" s="2" t="s">
        <v>15</v>
      </c>
      <c r="G60" s="2">
        <v>6.6000000000000003E-2</v>
      </c>
      <c r="H60" s="2">
        <v>10</v>
      </c>
      <c r="I60" s="2">
        <f t="shared" si="3"/>
        <v>0.66</v>
      </c>
    </row>
    <row r="61" spans="1:13" x14ac:dyDescent="0.25">
      <c r="A61" s="2" t="s">
        <v>150</v>
      </c>
      <c r="B61" s="2" t="s">
        <v>148</v>
      </c>
      <c r="C61" s="5" t="s">
        <v>147</v>
      </c>
      <c r="D61" s="5" t="s">
        <v>147</v>
      </c>
      <c r="E61" s="2" t="s">
        <v>149</v>
      </c>
      <c r="F61" s="2" t="s">
        <v>15</v>
      </c>
      <c r="G61" s="2">
        <v>0.52</v>
      </c>
      <c r="H61" s="2">
        <v>1</v>
      </c>
      <c r="I61" s="2">
        <f t="shared" si="3"/>
        <v>0.52</v>
      </c>
    </row>
    <row r="62" spans="1:13" x14ac:dyDescent="0.25">
      <c r="A62" s="2" t="s">
        <v>151</v>
      </c>
      <c r="B62" s="2" t="s">
        <v>51</v>
      </c>
      <c r="C62" s="2" t="s">
        <v>162</v>
      </c>
      <c r="D62" s="2"/>
      <c r="E62" s="2" t="s">
        <v>57</v>
      </c>
      <c r="F62" s="2" t="s">
        <v>15</v>
      </c>
      <c r="G62" s="2">
        <v>0.02</v>
      </c>
      <c r="H62" s="2">
        <v>1</v>
      </c>
      <c r="I62" s="2">
        <f t="shared" si="3"/>
        <v>0.02</v>
      </c>
    </row>
    <row r="63" spans="1:13" x14ac:dyDescent="0.25">
      <c r="A63" s="2" t="s">
        <v>152</v>
      </c>
      <c r="B63" s="2" t="s">
        <v>33</v>
      </c>
      <c r="C63" s="2" t="s">
        <v>163</v>
      </c>
      <c r="D63" s="5" t="s">
        <v>177</v>
      </c>
      <c r="E63" s="2" t="s">
        <v>57</v>
      </c>
      <c r="F63" s="2" t="s">
        <v>15</v>
      </c>
      <c r="G63" s="2">
        <v>0.18</v>
      </c>
      <c r="H63" s="2">
        <v>1</v>
      </c>
      <c r="I63" s="2">
        <f t="shared" si="3"/>
        <v>0.18</v>
      </c>
    </row>
    <row r="64" spans="1:13" x14ac:dyDescent="0.25">
      <c r="A64" s="2" t="s">
        <v>153</v>
      </c>
      <c r="B64" s="2" t="s">
        <v>154</v>
      </c>
      <c r="C64" s="2" t="s">
        <v>155</v>
      </c>
      <c r="D64" s="2" t="s">
        <v>155</v>
      </c>
      <c r="E64" s="2" t="s">
        <v>77</v>
      </c>
      <c r="F64" s="2" t="s">
        <v>15</v>
      </c>
      <c r="G64" s="2">
        <v>2.9925000000000002</v>
      </c>
      <c r="H64" s="2">
        <v>2</v>
      </c>
      <c r="I64" s="2">
        <f t="shared" si="3"/>
        <v>5.9850000000000003</v>
      </c>
    </row>
    <row r="65" spans="1:11" x14ac:dyDescent="0.25">
      <c r="A65" s="2" t="s">
        <v>164</v>
      </c>
      <c r="B65" s="2" t="s">
        <v>51</v>
      </c>
      <c r="C65" s="2" t="s">
        <v>167</v>
      </c>
      <c r="D65" s="6" t="s">
        <v>170</v>
      </c>
      <c r="E65" s="2" t="s">
        <v>63</v>
      </c>
      <c r="F65" s="2" t="s">
        <v>15</v>
      </c>
      <c r="G65" s="2">
        <v>6.7000000000000004E-2</v>
      </c>
      <c r="H65" s="2">
        <v>10</v>
      </c>
      <c r="I65" s="2">
        <f>G65*H65</f>
        <v>0.67</v>
      </c>
    </row>
    <row r="66" spans="1:11" x14ac:dyDescent="0.25">
      <c r="A66" s="2" t="s">
        <v>165</v>
      </c>
      <c r="B66" s="2" t="s">
        <v>33</v>
      </c>
      <c r="C66" s="2" t="s">
        <v>125</v>
      </c>
      <c r="D66" s="5" t="s">
        <v>175</v>
      </c>
      <c r="E66" s="2" t="s">
        <v>44</v>
      </c>
      <c r="F66" s="2" t="s">
        <v>15</v>
      </c>
      <c r="G66" s="2">
        <v>4.2999999999999997E-2</v>
      </c>
      <c r="H66" s="2">
        <v>10</v>
      </c>
      <c r="I66" s="2">
        <f>H66*G66</f>
        <v>0.42999999999999994</v>
      </c>
    </row>
    <row r="67" spans="1:11" x14ac:dyDescent="0.25">
      <c r="A67" s="2" t="s">
        <v>166</v>
      </c>
      <c r="B67" s="2" t="s">
        <v>51</v>
      </c>
      <c r="C67" s="2" t="s">
        <v>168</v>
      </c>
      <c r="D67" s="5" t="s">
        <v>171</v>
      </c>
      <c r="E67" s="2" t="s">
        <v>57</v>
      </c>
      <c r="F67" s="2" t="s">
        <v>15</v>
      </c>
      <c r="G67" s="2">
        <v>0.02</v>
      </c>
      <c r="H67" s="2">
        <v>1</v>
      </c>
      <c r="I67" s="2">
        <f>H67*G67</f>
        <v>0.02</v>
      </c>
    </row>
    <row r="68" spans="1:11" x14ac:dyDescent="0.25">
      <c r="A68" s="2" t="s">
        <v>173</v>
      </c>
      <c r="B68" s="2" t="s">
        <v>186</v>
      </c>
      <c r="C68" s="2" t="s">
        <v>168</v>
      </c>
      <c r="D68" s="5" t="s">
        <v>172</v>
      </c>
      <c r="E68" s="2" t="s">
        <v>174</v>
      </c>
      <c r="F68" s="2" t="s">
        <v>15</v>
      </c>
      <c r="G68" s="2">
        <v>2.56</v>
      </c>
      <c r="H68" s="2">
        <v>1</v>
      </c>
      <c r="I68" s="2">
        <f>H68*G68</f>
        <v>2.56</v>
      </c>
      <c r="K68" s="1">
        <f>SUM(I51:I68)</f>
        <v>23.994999999999997</v>
      </c>
    </row>
    <row r="70" spans="1:11" x14ac:dyDescent="0.25">
      <c r="A70" s="4" t="s">
        <v>180</v>
      </c>
    </row>
    <row r="71" spans="1:11" x14ac:dyDescent="0.25">
      <c r="A71" s="2" t="s">
        <v>0</v>
      </c>
      <c r="B71" s="2" t="s">
        <v>1</v>
      </c>
      <c r="C71" s="2" t="s">
        <v>4</v>
      </c>
      <c r="D71" s="2" t="s">
        <v>2</v>
      </c>
      <c r="E71" s="2" t="s">
        <v>3</v>
      </c>
      <c r="F71" s="2" t="s">
        <v>5</v>
      </c>
      <c r="G71" s="2" t="s">
        <v>6</v>
      </c>
      <c r="H71" s="2" t="s">
        <v>7</v>
      </c>
      <c r="I71" s="2" t="s">
        <v>8</v>
      </c>
    </row>
    <row r="72" spans="1:11" x14ac:dyDescent="0.25">
      <c r="A72" s="2" t="s">
        <v>181</v>
      </c>
      <c r="B72" s="2" t="s">
        <v>11</v>
      </c>
      <c r="C72" s="2" t="s">
        <v>182</v>
      </c>
      <c r="D72" s="2" t="s">
        <v>183</v>
      </c>
      <c r="E72" s="2" t="s">
        <v>20</v>
      </c>
      <c r="F72" s="2" t="s">
        <v>15</v>
      </c>
      <c r="G72" s="2">
        <v>0.89</v>
      </c>
      <c r="H72" s="2">
        <v>1</v>
      </c>
      <c r="I72" s="2">
        <f>H72*G72</f>
        <v>0.89</v>
      </c>
    </row>
    <row r="73" spans="1:11" ht="15.75" thickBot="1" x14ac:dyDescent="0.3"/>
    <row r="74" spans="1:11" ht="15.75" thickBot="1" x14ac:dyDescent="0.3">
      <c r="F74" s="50" t="s">
        <v>298</v>
      </c>
      <c r="G74" s="51"/>
      <c r="H74" s="52"/>
      <c r="I74" s="1">
        <f ca="1">SUM(I5:I81)</f>
        <v>95.034999999999968</v>
      </c>
    </row>
  </sheetData>
  <mergeCells count="2">
    <mergeCell ref="F74:H74"/>
    <mergeCell ref="A1:I1"/>
  </mergeCells>
  <hyperlinks>
    <hyperlink ref="D23" r:id="rId1" display="http://search.digikey.com/scripts/DkSearch/dksus.dll?Detail&amp;name=576-1122-ND"/>
    <hyperlink ref="D37" r:id="rId2" display="https://shop.maxim-ic.com/storefront/priceavailable.do?event=PartSearch&amp;menuitem=PriceAndAvailability&amp;Partnumber=MAX2611"/>
    <hyperlink ref="D40" r:id="rId3" display="http://search.digikey.com/scripts/DkSearch/dksus.dll?Detail&amp;name=P60.4HCT-ND"/>
    <hyperlink ref="D58" r:id="rId4" display="http://search.digikey.com/scripts/DkSearch/dksus.dll?Detail&amp;name=P220GCT-ND"/>
    <hyperlink ref="D65" r:id="rId5" display="http://search.digikey.com/scripts/DkSearch/dksus.dll?Detail&amp;name=P220GCT-ND"/>
    <hyperlink ref="D60" r:id="rId6" display="http://search.digikey.com/scripts/DkSearch/dksus.dll?Detail&amp;name=445-1416-1-ND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opLeftCell="A4" workbookViewId="0">
      <selection sqref="A1:H25"/>
    </sheetView>
  </sheetViews>
  <sheetFormatPr defaultRowHeight="15" x14ac:dyDescent="0.25"/>
  <cols>
    <col min="1" max="1" width="22.5703125" customWidth="1"/>
    <col min="2" max="2" width="17.28515625" bestFit="1" customWidth="1"/>
    <col min="4" max="4" width="21.85546875" bestFit="1" customWidth="1"/>
    <col min="5" max="5" width="13.7109375" bestFit="1" customWidth="1"/>
  </cols>
  <sheetData>
    <row r="1" spans="1:8" x14ac:dyDescent="0.25">
      <c r="A1" s="54" t="s">
        <v>308</v>
      </c>
      <c r="B1" s="54"/>
      <c r="C1" s="54"/>
      <c r="D1" s="54"/>
      <c r="E1" s="54"/>
      <c r="F1" s="54"/>
      <c r="G1" s="54"/>
      <c r="H1" s="54"/>
    </row>
    <row r="2" spans="1:8" x14ac:dyDescent="0.25">
      <c r="A2" s="9" t="s">
        <v>0</v>
      </c>
      <c r="B2" s="9" t="s">
        <v>1</v>
      </c>
      <c r="C2" s="9" t="s">
        <v>4</v>
      </c>
      <c r="D2" s="9" t="s">
        <v>2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60" x14ac:dyDescent="0.25">
      <c r="A3" s="8" t="s">
        <v>187</v>
      </c>
      <c r="B3" s="9" t="s">
        <v>33</v>
      </c>
      <c r="C3" s="9" t="s">
        <v>188</v>
      </c>
      <c r="D3" s="10" t="s">
        <v>189</v>
      </c>
      <c r="E3" s="9" t="s">
        <v>190</v>
      </c>
      <c r="F3" s="9">
        <v>2.4E-2</v>
      </c>
      <c r="G3" s="9">
        <v>14</v>
      </c>
      <c r="H3" s="9">
        <f>G3*F3</f>
        <v>0.33600000000000002</v>
      </c>
    </row>
    <row r="4" spans="1:8" ht="30" x14ac:dyDescent="0.25">
      <c r="A4" s="8" t="s">
        <v>191</v>
      </c>
      <c r="B4" s="9" t="s">
        <v>33</v>
      </c>
      <c r="C4" s="9" t="s">
        <v>192</v>
      </c>
      <c r="D4" s="10" t="s">
        <v>193</v>
      </c>
      <c r="E4" s="9" t="s">
        <v>190</v>
      </c>
      <c r="F4" s="9">
        <v>1.4E-2</v>
      </c>
      <c r="G4" s="9">
        <v>6</v>
      </c>
      <c r="H4" s="9">
        <f t="shared" ref="H4:H23" si="0">G4*F4</f>
        <v>8.4000000000000005E-2</v>
      </c>
    </row>
    <row r="5" spans="1:8" x14ac:dyDescent="0.25">
      <c r="A5" s="8" t="s">
        <v>194</v>
      </c>
      <c r="B5" s="9" t="s">
        <v>33</v>
      </c>
      <c r="C5" s="9" t="s">
        <v>195</v>
      </c>
      <c r="D5" s="10" t="s">
        <v>196</v>
      </c>
      <c r="E5" s="9" t="s">
        <v>190</v>
      </c>
      <c r="F5" s="9">
        <v>2.1999999999999999E-2</v>
      </c>
      <c r="G5" s="9">
        <v>3</v>
      </c>
      <c r="H5" s="9">
        <f t="shared" si="0"/>
        <v>6.6000000000000003E-2</v>
      </c>
    </row>
    <row r="6" spans="1:8" x14ac:dyDescent="0.25">
      <c r="A6" s="8" t="s">
        <v>197</v>
      </c>
      <c r="B6" s="9" t="s">
        <v>33</v>
      </c>
      <c r="C6" s="9" t="s">
        <v>198</v>
      </c>
      <c r="D6" s="10" t="s">
        <v>199</v>
      </c>
      <c r="E6" s="9" t="s">
        <v>200</v>
      </c>
      <c r="F6" s="9">
        <v>0.08</v>
      </c>
      <c r="G6" s="9">
        <v>1</v>
      </c>
      <c r="H6" s="9">
        <f t="shared" si="0"/>
        <v>0.08</v>
      </c>
    </row>
    <row r="7" spans="1:8" x14ac:dyDescent="0.25">
      <c r="A7" s="8" t="s">
        <v>201</v>
      </c>
      <c r="B7" s="9" t="s">
        <v>33</v>
      </c>
      <c r="C7" s="9" t="s">
        <v>202</v>
      </c>
      <c r="D7" s="10" t="s">
        <v>203</v>
      </c>
      <c r="E7" s="9" t="s">
        <v>200</v>
      </c>
      <c r="F7" s="9">
        <v>0.2</v>
      </c>
      <c r="G7" s="9">
        <v>1</v>
      </c>
      <c r="H7" s="9">
        <f t="shared" si="0"/>
        <v>0.2</v>
      </c>
    </row>
    <row r="8" spans="1:8" x14ac:dyDescent="0.25">
      <c r="A8" s="8" t="s">
        <v>204</v>
      </c>
      <c r="B8" s="9" t="s">
        <v>243</v>
      </c>
      <c r="C8" s="9"/>
      <c r="D8" s="10" t="s">
        <v>205</v>
      </c>
      <c r="E8" s="9" t="s">
        <v>200</v>
      </c>
      <c r="F8" s="9">
        <v>1.6</v>
      </c>
      <c r="G8" s="9">
        <v>1</v>
      </c>
      <c r="H8" s="9">
        <f t="shared" si="0"/>
        <v>1.6</v>
      </c>
    </row>
    <row r="9" spans="1:8" x14ac:dyDescent="0.25">
      <c r="A9" s="8" t="s">
        <v>206</v>
      </c>
      <c r="B9" s="9" t="s">
        <v>244</v>
      </c>
      <c r="C9" s="9"/>
      <c r="D9" s="10" t="s">
        <v>207</v>
      </c>
      <c r="E9" s="9" t="s">
        <v>190</v>
      </c>
      <c r="F9" s="9">
        <v>96.65</v>
      </c>
      <c r="G9" s="9">
        <v>1</v>
      </c>
      <c r="H9" s="9">
        <f t="shared" si="0"/>
        <v>96.65</v>
      </c>
    </row>
    <row r="10" spans="1:8" x14ac:dyDescent="0.25">
      <c r="A10" s="8" t="s">
        <v>208</v>
      </c>
      <c r="B10" s="9" t="s">
        <v>83</v>
      </c>
      <c r="C10" s="9" t="s">
        <v>209</v>
      </c>
      <c r="D10" s="11" t="s">
        <v>210</v>
      </c>
      <c r="E10" s="9" t="s">
        <v>211</v>
      </c>
      <c r="F10" s="9">
        <v>0.3</v>
      </c>
      <c r="G10" s="9">
        <v>1</v>
      </c>
      <c r="H10" s="9">
        <f t="shared" si="0"/>
        <v>0.3</v>
      </c>
    </row>
    <row r="11" spans="1:8" x14ac:dyDescent="0.25">
      <c r="A11" s="8" t="s">
        <v>212</v>
      </c>
      <c r="B11" s="9" t="s">
        <v>51</v>
      </c>
      <c r="C11" s="9" t="s">
        <v>213</v>
      </c>
      <c r="D11" s="11" t="s">
        <v>214</v>
      </c>
      <c r="E11" s="9" t="s">
        <v>190</v>
      </c>
      <c r="F11" s="9">
        <v>0.02</v>
      </c>
      <c r="G11" s="9">
        <v>6</v>
      </c>
      <c r="H11" s="9">
        <f t="shared" si="0"/>
        <v>0.12</v>
      </c>
    </row>
    <row r="12" spans="1:8" x14ac:dyDescent="0.25">
      <c r="A12" s="8" t="s">
        <v>215</v>
      </c>
      <c r="B12" s="9" t="s">
        <v>51</v>
      </c>
      <c r="C12" s="9">
        <v>10</v>
      </c>
      <c r="D12" s="11" t="s">
        <v>216</v>
      </c>
      <c r="E12" s="9" t="s">
        <v>190</v>
      </c>
      <c r="F12" s="9">
        <v>0.159</v>
      </c>
      <c r="G12" s="9">
        <v>3</v>
      </c>
      <c r="H12" s="9">
        <f t="shared" si="0"/>
        <v>0.47699999999999998</v>
      </c>
    </row>
    <row r="13" spans="1:8" x14ac:dyDescent="0.25">
      <c r="A13" s="8" t="s">
        <v>217</v>
      </c>
      <c r="B13" s="9" t="s">
        <v>51</v>
      </c>
      <c r="C13" s="9" t="s">
        <v>218</v>
      </c>
      <c r="D13" s="11" t="s">
        <v>219</v>
      </c>
      <c r="E13" s="9" t="s">
        <v>190</v>
      </c>
      <c r="F13" s="9">
        <v>0.04</v>
      </c>
      <c r="G13" s="9">
        <v>2</v>
      </c>
      <c r="H13" s="9">
        <f t="shared" si="0"/>
        <v>0.08</v>
      </c>
    </row>
    <row r="14" spans="1:8" x14ac:dyDescent="0.25">
      <c r="A14" s="8" t="s">
        <v>220</v>
      </c>
      <c r="B14" s="9" t="s">
        <v>51</v>
      </c>
      <c r="C14" s="9">
        <v>50</v>
      </c>
      <c r="D14" s="12" t="s">
        <v>221</v>
      </c>
      <c r="E14" s="9" t="s">
        <v>200</v>
      </c>
      <c r="F14" s="9">
        <v>0.08</v>
      </c>
      <c r="G14" s="9">
        <v>2</v>
      </c>
      <c r="H14" s="9">
        <f t="shared" si="0"/>
        <v>0.16</v>
      </c>
    </row>
    <row r="15" spans="1:8" x14ac:dyDescent="0.25">
      <c r="A15" s="8" t="s">
        <v>222</v>
      </c>
      <c r="B15" s="9" t="s">
        <v>51</v>
      </c>
      <c r="C15" s="9">
        <v>150</v>
      </c>
      <c r="D15" s="11" t="s">
        <v>223</v>
      </c>
      <c r="E15" s="9" t="s">
        <v>190</v>
      </c>
      <c r="F15" s="9">
        <v>0.02</v>
      </c>
      <c r="G15" s="9">
        <v>2</v>
      </c>
      <c r="H15" s="9">
        <f t="shared" si="0"/>
        <v>0.04</v>
      </c>
    </row>
    <row r="16" spans="1:8" x14ac:dyDescent="0.25">
      <c r="A16" s="8" t="s">
        <v>224</v>
      </c>
      <c r="B16" s="9" t="s">
        <v>51</v>
      </c>
      <c r="C16" s="9">
        <v>86.6</v>
      </c>
      <c r="D16" s="11" t="s">
        <v>225</v>
      </c>
      <c r="E16" s="9" t="s">
        <v>190</v>
      </c>
      <c r="F16" s="9">
        <v>0.04</v>
      </c>
      <c r="G16" s="9">
        <v>3</v>
      </c>
      <c r="H16" s="9">
        <f t="shared" si="0"/>
        <v>0.12</v>
      </c>
    </row>
    <row r="17" spans="1:8" x14ac:dyDescent="0.25">
      <c r="A17" s="8" t="s">
        <v>226</v>
      </c>
      <c r="B17" s="9" t="s">
        <v>51</v>
      </c>
      <c r="C17" s="9" t="s">
        <v>227</v>
      </c>
      <c r="D17" s="11" t="s">
        <v>228</v>
      </c>
      <c r="E17" s="9" t="s">
        <v>190</v>
      </c>
      <c r="F17" s="9">
        <v>0.02</v>
      </c>
      <c r="G17" s="9">
        <v>1</v>
      </c>
      <c r="H17" s="9">
        <f t="shared" si="0"/>
        <v>0.02</v>
      </c>
    </row>
    <row r="18" spans="1:8" x14ac:dyDescent="0.25">
      <c r="A18" s="8" t="s">
        <v>229</v>
      </c>
      <c r="B18" s="9" t="s">
        <v>51</v>
      </c>
      <c r="C18" s="9" t="s">
        <v>230</v>
      </c>
      <c r="D18" s="11" t="s">
        <v>231</v>
      </c>
      <c r="E18" s="9" t="s">
        <v>200</v>
      </c>
      <c r="F18" s="9">
        <v>7.0000000000000007E-2</v>
      </c>
      <c r="G18" s="9">
        <v>1</v>
      </c>
      <c r="H18" s="9">
        <f t="shared" si="0"/>
        <v>7.0000000000000007E-2</v>
      </c>
    </row>
    <row r="19" spans="1:8" x14ac:dyDescent="0.25">
      <c r="A19" s="8" t="s">
        <v>232</v>
      </c>
      <c r="B19" s="9" t="s">
        <v>51</v>
      </c>
      <c r="C19" s="9">
        <v>100</v>
      </c>
      <c r="D19" s="11" t="s">
        <v>233</v>
      </c>
      <c r="E19" s="9" t="s">
        <v>190</v>
      </c>
      <c r="F19" s="9">
        <v>0.02</v>
      </c>
      <c r="G19" s="9">
        <v>1</v>
      </c>
      <c r="H19" s="9">
        <f t="shared" si="0"/>
        <v>0.02</v>
      </c>
    </row>
    <row r="20" spans="1:8" x14ac:dyDescent="0.25">
      <c r="A20" s="8" t="s">
        <v>234</v>
      </c>
      <c r="B20" s="9" t="s">
        <v>51</v>
      </c>
      <c r="C20" s="9">
        <v>6.8</v>
      </c>
      <c r="D20" s="11" t="s">
        <v>235</v>
      </c>
      <c r="E20" s="9" t="s">
        <v>200</v>
      </c>
      <c r="F20" s="9">
        <v>0.08</v>
      </c>
      <c r="G20" s="9">
        <v>2</v>
      </c>
      <c r="H20" s="9">
        <f t="shared" si="0"/>
        <v>0.16</v>
      </c>
    </row>
    <row r="21" spans="1:8" x14ac:dyDescent="0.25">
      <c r="A21" s="8" t="s">
        <v>236</v>
      </c>
      <c r="B21" s="9" t="s">
        <v>245</v>
      </c>
      <c r="C21" s="9"/>
      <c r="D21" s="11" t="s">
        <v>237</v>
      </c>
      <c r="E21" s="9" t="s">
        <v>190</v>
      </c>
      <c r="F21" s="9">
        <v>0.93</v>
      </c>
      <c r="G21" s="9">
        <v>3</v>
      </c>
      <c r="H21" s="9">
        <f t="shared" si="0"/>
        <v>2.79</v>
      </c>
    </row>
    <row r="22" spans="1:8" x14ac:dyDescent="0.25">
      <c r="A22" s="8" t="s">
        <v>238</v>
      </c>
      <c r="B22" s="9" t="s">
        <v>246</v>
      </c>
      <c r="C22" s="11"/>
      <c r="D22" s="11" t="s">
        <v>239</v>
      </c>
      <c r="E22" s="9" t="s">
        <v>190</v>
      </c>
      <c r="F22" s="9">
        <v>0.48</v>
      </c>
      <c r="G22" s="9">
        <v>1</v>
      </c>
      <c r="H22" s="9">
        <f t="shared" si="0"/>
        <v>0.48</v>
      </c>
    </row>
    <row r="23" spans="1:8" x14ac:dyDescent="0.25">
      <c r="A23" s="8" t="s">
        <v>240</v>
      </c>
      <c r="B23" s="9" t="s">
        <v>247</v>
      </c>
      <c r="C23" s="11"/>
      <c r="D23" s="11" t="s">
        <v>241</v>
      </c>
      <c r="E23" s="9" t="s">
        <v>242</v>
      </c>
      <c r="F23" s="9">
        <v>3.45</v>
      </c>
      <c r="G23" s="9">
        <v>3</v>
      </c>
      <c r="H23" s="9">
        <f t="shared" si="0"/>
        <v>10.350000000000001</v>
      </c>
    </row>
    <row r="24" spans="1:8" ht="15.75" thickBot="1" x14ac:dyDescent="0.3"/>
    <row r="25" spans="1:8" ht="15.75" thickBot="1" x14ac:dyDescent="0.3">
      <c r="F25" s="50" t="s">
        <v>299</v>
      </c>
      <c r="G25" s="52"/>
      <c r="H25" s="16">
        <f>SUM(H3:H23)</f>
        <v>114.203</v>
      </c>
    </row>
  </sheetData>
  <mergeCells count="2">
    <mergeCell ref="F25:G25"/>
    <mergeCell ref="A1:H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M5" sqref="M5"/>
    </sheetView>
  </sheetViews>
  <sheetFormatPr defaultRowHeight="15" x14ac:dyDescent="0.25"/>
  <cols>
    <col min="1" max="1" width="20.5703125" bestFit="1" customWidth="1"/>
    <col min="2" max="2" width="11.28515625" bestFit="1" customWidth="1"/>
    <col min="3" max="3" width="19.28515625" bestFit="1" customWidth="1"/>
    <col min="4" max="4" width="20.42578125" bestFit="1" customWidth="1"/>
    <col min="5" max="5" width="13.140625" bestFit="1" customWidth="1"/>
    <col min="6" max="6" width="8" bestFit="1" customWidth="1"/>
    <col min="7" max="7" width="5.42578125" bestFit="1" customWidth="1"/>
  </cols>
  <sheetData>
    <row r="2" spans="1:10" x14ac:dyDescent="0.25">
      <c r="A2" s="55" t="s">
        <v>300</v>
      </c>
      <c r="B2" s="55"/>
      <c r="C2" s="55"/>
      <c r="D2" s="55"/>
      <c r="E2" s="55"/>
      <c r="F2" s="55"/>
      <c r="G2" s="55"/>
      <c r="H2" s="55"/>
      <c r="I2" s="55"/>
    </row>
    <row r="3" spans="1:10" x14ac:dyDescent="0.25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</row>
    <row r="4" spans="1:10" x14ac:dyDescent="0.25">
      <c r="A4" s="2" t="s">
        <v>250</v>
      </c>
      <c r="B4" s="2" t="s">
        <v>33</v>
      </c>
      <c r="C4" s="2" t="s">
        <v>251</v>
      </c>
      <c r="D4" s="2" t="s">
        <v>275</v>
      </c>
      <c r="E4" s="2" t="s">
        <v>44</v>
      </c>
      <c r="F4" s="2" t="s">
        <v>276</v>
      </c>
      <c r="G4" s="2">
        <v>0.04</v>
      </c>
      <c r="H4" s="2">
        <v>2</v>
      </c>
      <c r="I4" s="2">
        <f>G4*H4</f>
        <v>0.08</v>
      </c>
    </row>
    <row r="5" spans="1:10" x14ac:dyDescent="0.25">
      <c r="A5" s="2" t="s">
        <v>254</v>
      </c>
      <c r="B5" s="2" t="s">
        <v>33</v>
      </c>
      <c r="C5" s="2" t="s">
        <v>252</v>
      </c>
      <c r="D5" s="2" t="s">
        <v>277</v>
      </c>
      <c r="E5" s="2" t="s">
        <v>44</v>
      </c>
      <c r="F5" s="2" t="s">
        <v>276</v>
      </c>
      <c r="G5" s="2">
        <v>0.03</v>
      </c>
      <c r="H5" s="2">
        <v>9</v>
      </c>
      <c r="I5" s="2">
        <f t="shared" ref="I5:I17" si="0">G5*H5</f>
        <v>0.27</v>
      </c>
    </row>
    <row r="6" spans="1:10" x14ac:dyDescent="0.25">
      <c r="A6" s="2" t="s">
        <v>255</v>
      </c>
      <c r="B6" s="2" t="s">
        <v>33</v>
      </c>
      <c r="C6" s="2" t="s">
        <v>253</v>
      </c>
      <c r="D6" s="2" t="s">
        <v>278</v>
      </c>
      <c r="E6" s="2" t="s">
        <v>44</v>
      </c>
      <c r="F6" s="2" t="s">
        <v>276</v>
      </c>
      <c r="G6" s="2">
        <v>0.18</v>
      </c>
      <c r="H6" s="2">
        <v>2</v>
      </c>
      <c r="I6" s="2">
        <f t="shared" si="0"/>
        <v>0.36</v>
      </c>
    </row>
    <row r="7" spans="1:10" x14ac:dyDescent="0.25">
      <c r="A7" s="2" t="s">
        <v>256</v>
      </c>
      <c r="B7" s="2" t="s">
        <v>33</v>
      </c>
      <c r="C7" s="2" t="s">
        <v>257</v>
      </c>
      <c r="D7" s="2" t="s">
        <v>279</v>
      </c>
      <c r="E7" s="2" t="s">
        <v>44</v>
      </c>
      <c r="F7" s="2" t="s">
        <v>276</v>
      </c>
      <c r="G7" s="2">
        <v>0.05</v>
      </c>
      <c r="H7" s="2">
        <v>1</v>
      </c>
      <c r="I7" s="2">
        <f t="shared" si="0"/>
        <v>0.05</v>
      </c>
    </row>
    <row r="8" spans="1:10" x14ac:dyDescent="0.25">
      <c r="A8" s="2" t="s">
        <v>258</v>
      </c>
      <c r="B8" s="2" t="s">
        <v>33</v>
      </c>
      <c r="C8" s="2" t="s">
        <v>259</v>
      </c>
      <c r="D8" s="2" t="s">
        <v>280</v>
      </c>
      <c r="E8" s="2" t="s">
        <v>44</v>
      </c>
      <c r="F8" s="2" t="s">
        <v>276</v>
      </c>
      <c r="G8" s="2">
        <v>0.04</v>
      </c>
      <c r="H8" s="2">
        <v>7</v>
      </c>
      <c r="I8" s="2">
        <f t="shared" si="0"/>
        <v>0.28000000000000003</v>
      </c>
    </row>
    <row r="9" spans="1:10" x14ac:dyDescent="0.25">
      <c r="A9" s="2" t="s">
        <v>260</v>
      </c>
      <c r="B9" s="2" t="s">
        <v>33</v>
      </c>
      <c r="C9" s="2" t="s">
        <v>61</v>
      </c>
      <c r="D9" s="2" t="s">
        <v>281</v>
      </c>
      <c r="E9" s="2" t="s">
        <v>282</v>
      </c>
      <c r="F9" s="2" t="s">
        <v>276</v>
      </c>
      <c r="G9" s="2">
        <v>0.05</v>
      </c>
      <c r="H9" s="2">
        <v>2</v>
      </c>
      <c r="I9" s="2">
        <f t="shared" si="0"/>
        <v>0.1</v>
      </c>
    </row>
    <row r="10" spans="1:10" x14ac:dyDescent="0.25">
      <c r="A10" s="2" t="s">
        <v>261</v>
      </c>
      <c r="B10" s="2" t="s">
        <v>33</v>
      </c>
      <c r="C10" s="2" t="s">
        <v>34</v>
      </c>
      <c r="D10" s="2" t="s">
        <v>283</v>
      </c>
      <c r="E10" s="2" t="s">
        <v>282</v>
      </c>
      <c r="F10" s="2" t="s">
        <v>276</v>
      </c>
      <c r="G10" s="2">
        <v>0.05</v>
      </c>
      <c r="H10" s="2">
        <v>1</v>
      </c>
      <c r="I10" s="2">
        <f t="shared" si="0"/>
        <v>0.05</v>
      </c>
    </row>
    <row r="11" spans="1:10" x14ac:dyDescent="0.25">
      <c r="A11" s="2" t="s">
        <v>262</v>
      </c>
      <c r="B11" s="2" t="s">
        <v>263</v>
      </c>
      <c r="C11" s="2" t="s">
        <v>264</v>
      </c>
      <c r="D11" s="2" t="s">
        <v>284</v>
      </c>
      <c r="E11" s="2" t="s">
        <v>174</v>
      </c>
      <c r="F11" s="2" t="s">
        <v>276</v>
      </c>
      <c r="G11" s="2">
        <v>0.38</v>
      </c>
      <c r="H11" s="2">
        <v>2</v>
      </c>
      <c r="I11" s="2">
        <f t="shared" si="0"/>
        <v>0.76</v>
      </c>
    </row>
    <row r="12" spans="1:10" x14ac:dyDescent="0.25">
      <c r="A12" s="2" t="s">
        <v>267</v>
      </c>
      <c r="B12" s="2" t="s">
        <v>265</v>
      </c>
      <c r="C12" s="2" t="s">
        <v>266</v>
      </c>
      <c r="D12" s="2" t="s">
        <v>266</v>
      </c>
      <c r="E12" s="2" t="s">
        <v>285</v>
      </c>
      <c r="F12" s="2" t="s">
        <v>276</v>
      </c>
      <c r="G12" s="2">
        <v>14.4</v>
      </c>
      <c r="H12" s="2">
        <v>1</v>
      </c>
      <c r="I12" s="2">
        <f t="shared" si="0"/>
        <v>14.4</v>
      </c>
    </row>
    <row r="13" spans="1:10" x14ac:dyDescent="0.25">
      <c r="A13" s="2" t="s">
        <v>268</v>
      </c>
      <c r="B13" s="2" t="s">
        <v>270</v>
      </c>
      <c r="C13" s="2" t="s">
        <v>271</v>
      </c>
      <c r="D13" s="2"/>
      <c r="E13" s="2"/>
      <c r="F13" s="2"/>
      <c r="G13" s="2"/>
      <c r="H13" s="2">
        <v>1</v>
      </c>
      <c r="I13" s="2">
        <f t="shared" si="0"/>
        <v>0</v>
      </c>
    </row>
    <row r="14" spans="1:10" x14ac:dyDescent="0.25">
      <c r="A14" s="2" t="s">
        <v>269</v>
      </c>
      <c r="B14" s="2" t="s">
        <v>37</v>
      </c>
      <c r="C14" s="2" t="s">
        <v>76</v>
      </c>
      <c r="D14" s="2"/>
      <c r="E14" s="2"/>
      <c r="F14" s="2"/>
      <c r="G14" s="2"/>
      <c r="H14" s="2">
        <v>1</v>
      </c>
      <c r="I14" s="2">
        <f t="shared" si="0"/>
        <v>0</v>
      </c>
      <c r="J14" t="s">
        <v>286</v>
      </c>
    </row>
    <row r="15" spans="1:10" x14ac:dyDescent="0.25">
      <c r="A15" s="2" t="s">
        <v>273</v>
      </c>
      <c r="B15" s="2" t="s">
        <v>51</v>
      </c>
      <c r="C15" s="2" t="s">
        <v>168</v>
      </c>
      <c r="D15" s="2"/>
      <c r="E15" s="2"/>
      <c r="F15" s="2"/>
      <c r="G15" s="2"/>
      <c r="H15" s="2">
        <v>8</v>
      </c>
      <c r="I15" s="2">
        <f t="shared" si="0"/>
        <v>0</v>
      </c>
    </row>
    <row r="16" spans="1:10" x14ac:dyDescent="0.25">
      <c r="A16" s="2" t="s">
        <v>274</v>
      </c>
      <c r="B16" s="2" t="s">
        <v>51</v>
      </c>
      <c r="C16" s="2">
        <v>75</v>
      </c>
      <c r="D16" s="2"/>
      <c r="E16" s="2"/>
      <c r="F16" s="2"/>
      <c r="G16" s="2"/>
      <c r="H16" s="2">
        <v>11</v>
      </c>
      <c r="I16" s="2">
        <f t="shared" si="0"/>
        <v>0</v>
      </c>
    </row>
    <row r="17" spans="1:9" x14ac:dyDescent="0.25">
      <c r="A17" s="2" t="s">
        <v>272</v>
      </c>
      <c r="B17" s="2" t="s">
        <v>51</v>
      </c>
      <c r="C17" s="2">
        <v>100</v>
      </c>
      <c r="D17" s="2"/>
      <c r="E17" s="2"/>
      <c r="F17" s="2"/>
      <c r="G17" s="2"/>
      <c r="H17" s="2">
        <v>4</v>
      </c>
      <c r="I17" s="2">
        <f t="shared" si="0"/>
        <v>0</v>
      </c>
    </row>
    <row r="19" spans="1:9" ht="15.75" thickBot="1" x14ac:dyDescent="0.3"/>
    <row r="20" spans="1:9" ht="15.75" thickBot="1" x14ac:dyDescent="0.3">
      <c r="G20" s="50" t="s">
        <v>306</v>
      </c>
      <c r="H20" s="52"/>
      <c r="I20" s="15">
        <f>SUM(I4:I17)</f>
        <v>16.350000000000001</v>
      </c>
    </row>
    <row r="22" spans="1:9" x14ac:dyDescent="0.25">
      <c r="A22" s="55" t="s">
        <v>301</v>
      </c>
      <c r="B22" s="55"/>
      <c r="C22" s="55"/>
      <c r="D22" s="55"/>
      <c r="E22" s="55"/>
      <c r="F22" s="55"/>
      <c r="G22" s="55"/>
      <c r="H22" s="55"/>
      <c r="I22" s="55"/>
    </row>
    <row r="23" spans="1:9" x14ac:dyDescent="0.25">
      <c r="A23" s="2" t="s">
        <v>0</v>
      </c>
      <c r="B23" s="2" t="s">
        <v>1</v>
      </c>
      <c r="C23" s="2" t="s">
        <v>4</v>
      </c>
      <c r="D23" s="2" t="s">
        <v>2</v>
      </c>
      <c r="E23" s="2" t="s">
        <v>3</v>
      </c>
      <c r="F23" s="2" t="s">
        <v>5</v>
      </c>
      <c r="G23" s="2" t="s">
        <v>6</v>
      </c>
      <c r="H23" s="2" t="s">
        <v>7</v>
      </c>
      <c r="I23" s="2" t="s">
        <v>8</v>
      </c>
    </row>
    <row r="24" spans="1:9" x14ac:dyDescent="0.25">
      <c r="A24" s="2" t="s">
        <v>304</v>
      </c>
      <c r="B24" s="2" t="s">
        <v>310</v>
      </c>
      <c r="C24" s="2" t="s">
        <v>302</v>
      </c>
      <c r="D24" s="2" t="s">
        <v>303</v>
      </c>
      <c r="E24" s="2" t="s">
        <v>305</v>
      </c>
      <c r="F24" s="2" t="s">
        <v>305</v>
      </c>
      <c r="G24" s="2">
        <v>99</v>
      </c>
      <c r="H24" s="2">
        <v>1</v>
      </c>
      <c r="I24" s="2">
        <v>99</v>
      </c>
    </row>
    <row r="25" spans="1:9" ht="15.75" thickBot="1" x14ac:dyDescent="0.3"/>
    <row r="26" spans="1:9" ht="15.75" thickBot="1" x14ac:dyDescent="0.3">
      <c r="G26" s="50" t="s">
        <v>307</v>
      </c>
      <c r="H26" s="52"/>
      <c r="I26" s="15">
        <v>99</v>
      </c>
    </row>
  </sheetData>
  <mergeCells count="4">
    <mergeCell ref="A2:I2"/>
    <mergeCell ref="A22:I22"/>
    <mergeCell ref="G20:H20"/>
    <mergeCell ref="G26:H26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287</v>
      </c>
    </row>
    <row r="3" spans="1:1" x14ac:dyDescent="0.25">
      <c r="A3" t="s">
        <v>288</v>
      </c>
    </row>
    <row r="4" spans="1:1" x14ac:dyDescent="0.25">
      <c r="A4" t="s">
        <v>289</v>
      </c>
    </row>
    <row r="5" spans="1:1" x14ac:dyDescent="0.25">
      <c r="A5" t="s">
        <v>290</v>
      </c>
    </row>
    <row r="6" spans="1:1" x14ac:dyDescent="0.25">
      <c r="A6" t="s">
        <v>291</v>
      </c>
    </row>
    <row r="7" spans="1:1" x14ac:dyDescent="0.25">
      <c r="A7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H38" sqref="H38"/>
    </sheetView>
  </sheetViews>
  <sheetFormatPr defaultRowHeight="15" x14ac:dyDescent="0.25"/>
  <cols>
    <col min="1" max="1" width="24.5703125" style="1" bestFit="1" customWidth="1"/>
    <col min="2" max="2" width="19.28515625" style="1" bestFit="1" customWidth="1"/>
    <col min="3" max="3" width="12.5703125" style="1" bestFit="1" customWidth="1"/>
    <col min="4" max="4" width="23.85546875" style="1" bestFit="1" customWidth="1"/>
    <col min="5" max="5" width="13.140625" style="1" bestFit="1" customWidth="1"/>
    <col min="6" max="10" width="9.140625" style="1"/>
    <col min="11" max="11" width="10.140625" style="1" bestFit="1" customWidth="1"/>
    <col min="12" max="16384" width="9.140625" style="1"/>
  </cols>
  <sheetData>
    <row r="1" spans="1:10" x14ac:dyDescent="0.25">
      <c r="A1" s="49" t="s">
        <v>0</v>
      </c>
      <c r="B1" s="49" t="s">
        <v>1</v>
      </c>
      <c r="C1" s="49" t="s">
        <v>4</v>
      </c>
      <c r="D1" s="49" t="s">
        <v>2</v>
      </c>
      <c r="E1" s="49" t="s">
        <v>3</v>
      </c>
      <c r="F1" s="49" t="s">
        <v>5</v>
      </c>
      <c r="G1" s="49" t="s">
        <v>6</v>
      </c>
      <c r="H1" s="49" t="s">
        <v>7</v>
      </c>
      <c r="I1" s="49" t="s">
        <v>8</v>
      </c>
      <c r="J1" s="17"/>
    </row>
    <row r="2" spans="1:10" hidden="1" x14ac:dyDescent="0.25">
      <c r="A2" s="48" t="s">
        <v>311</v>
      </c>
      <c r="B2" s="48" t="s">
        <v>33</v>
      </c>
      <c r="C2" s="48"/>
      <c r="D2" s="48"/>
      <c r="E2" s="48"/>
      <c r="F2" s="48"/>
      <c r="G2" s="48"/>
      <c r="H2" s="48"/>
      <c r="I2" s="48"/>
    </row>
    <row r="3" spans="1:10" x14ac:dyDescent="0.25">
      <c r="A3" s="48" t="s">
        <v>312</v>
      </c>
      <c r="B3" s="48" t="s">
        <v>33</v>
      </c>
      <c r="C3" s="48" t="s">
        <v>314</v>
      </c>
      <c r="D3" s="48" t="s">
        <v>315</v>
      </c>
      <c r="E3" s="48" t="s">
        <v>282</v>
      </c>
      <c r="F3" s="48" t="s">
        <v>15</v>
      </c>
      <c r="G3" s="48">
        <v>0.15</v>
      </c>
      <c r="H3" s="48">
        <v>1</v>
      </c>
      <c r="I3" s="48">
        <f>H3*G3</f>
        <v>0.15</v>
      </c>
    </row>
    <row r="4" spans="1:10" x14ac:dyDescent="0.25">
      <c r="A4" s="48" t="s">
        <v>320</v>
      </c>
      <c r="B4" s="48" t="s">
        <v>33</v>
      </c>
      <c r="C4" s="48" t="s">
        <v>85</v>
      </c>
      <c r="D4" s="48" t="s">
        <v>316</v>
      </c>
      <c r="E4" s="48" t="s">
        <v>44</v>
      </c>
      <c r="F4" s="48" t="s">
        <v>15</v>
      </c>
      <c r="G4" s="48">
        <v>0.24</v>
      </c>
      <c r="H4" s="48">
        <v>2</v>
      </c>
      <c r="I4" s="48">
        <f t="shared" ref="I4:I16" si="0">H4*G4</f>
        <v>0.48</v>
      </c>
    </row>
    <row r="5" spans="1:10" x14ac:dyDescent="0.25">
      <c r="A5" s="48" t="s">
        <v>313</v>
      </c>
      <c r="B5" s="48" t="s">
        <v>33</v>
      </c>
      <c r="C5" s="48" t="s">
        <v>92</v>
      </c>
      <c r="D5" s="48" t="s">
        <v>317</v>
      </c>
      <c r="E5" s="48" t="s">
        <v>282</v>
      </c>
      <c r="F5" s="48" t="s">
        <v>15</v>
      </c>
      <c r="G5" s="48">
        <v>0.21</v>
      </c>
      <c r="H5" s="48">
        <v>1</v>
      </c>
      <c r="I5" s="48">
        <f t="shared" si="0"/>
        <v>0.21</v>
      </c>
    </row>
    <row r="6" spans="1:10" x14ac:dyDescent="0.25">
      <c r="A6" s="48" t="s">
        <v>335</v>
      </c>
      <c r="B6" s="48" t="s">
        <v>33</v>
      </c>
      <c r="C6" s="48" t="s">
        <v>319</v>
      </c>
      <c r="D6" s="48" t="s">
        <v>318</v>
      </c>
      <c r="E6" s="48" t="s">
        <v>282</v>
      </c>
      <c r="F6" s="48" t="s">
        <v>15</v>
      </c>
      <c r="G6" s="48">
        <v>0.26</v>
      </c>
      <c r="H6" s="48">
        <v>3</v>
      </c>
      <c r="I6" s="48">
        <f t="shared" si="0"/>
        <v>0.78</v>
      </c>
    </row>
    <row r="7" spans="1:10" x14ac:dyDescent="0.25">
      <c r="A7" s="48" t="s">
        <v>340</v>
      </c>
      <c r="B7" s="48" t="s">
        <v>33</v>
      </c>
      <c r="C7" s="48" t="s">
        <v>99</v>
      </c>
      <c r="D7" s="48" t="s">
        <v>249</v>
      </c>
      <c r="E7" s="48" t="s">
        <v>44</v>
      </c>
      <c r="F7" s="48" t="s">
        <v>15</v>
      </c>
      <c r="G7" s="48">
        <v>0.36</v>
      </c>
      <c r="H7" s="48">
        <v>10</v>
      </c>
      <c r="I7" s="48">
        <f t="shared" si="0"/>
        <v>3.5999999999999996</v>
      </c>
    </row>
    <row r="8" spans="1:10" x14ac:dyDescent="0.25">
      <c r="A8" s="48" t="s">
        <v>343</v>
      </c>
      <c r="B8" s="48" t="s">
        <v>33</v>
      </c>
      <c r="C8" s="48" t="s">
        <v>120</v>
      </c>
      <c r="D8" s="48" t="s">
        <v>121</v>
      </c>
      <c r="E8" s="48" t="s">
        <v>122</v>
      </c>
      <c r="F8" s="48" t="s">
        <v>15</v>
      </c>
      <c r="G8" s="48">
        <v>0.45</v>
      </c>
      <c r="H8" s="48">
        <v>10</v>
      </c>
      <c r="I8" s="48">
        <f t="shared" si="0"/>
        <v>4.5</v>
      </c>
    </row>
    <row r="9" spans="1:10" x14ac:dyDescent="0.25">
      <c r="A9" s="48" t="s">
        <v>341</v>
      </c>
      <c r="B9" s="48" t="s">
        <v>33</v>
      </c>
      <c r="C9" s="48" t="s">
        <v>322</v>
      </c>
      <c r="D9" s="48" t="s">
        <v>321</v>
      </c>
      <c r="E9" s="48" t="s">
        <v>282</v>
      </c>
      <c r="F9" s="48" t="s">
        <v>15</v>
      </c>
      <c r="G9" s="48">
        <v>0.23</v>
      </c>
      <c r="H9" s="48">
        <v>4</v>
      </c>
      <c r="I9" s="48">
        <f t="shared" si="0"/>
        <v>0.92</v>
      </c>
    </row>
    <row r="10" spans="1:10" x14ac:dyDescent="0.25">
      <c r="A10" s="48" t="s">
        <v>342</v>
      </c>
      <c r="B10" s="48" t="s">
        <v>33</v>
      </c>
      <c r="C10" s="48" t="s">
        <v>116</v>
      </c>
      <c r="D10" s="48" t="s">
        <v>117</v>
      </c>
      <c r="E10" s="48" t="s">
        <v>118</v>
      </c>
      <c r="F10" s="48" t="s">
        <v>15</v>
      </c>
      <c r="G10" s="48">
        <v>0.66</v>
      </c>
      <c r="H10" s="48">
        <v>10</v>
      </c>
      <c r="I10" s="48">
        <f t="shared" si="0"/>
        <v>6.6000000000000005</v>
      </c>
    </row>
    <row r="11" spans="1:10" x14ac:dyDescent="0.25">
      <c r="A11" s="48" t="s">
        <v>344</v>
      </c>
      <c r="B11" s="48" t="s">
        <v>33</v>
      </c>
      <c r="C11" s="48" t="s">
        <v>323</v>
      </c>
      <c r="D11" s="48" t="s">
        <v>324</v>
      </c>
      <c r="E11" s="48" t="s">
        <v>282</v>
      </c>
      <c r="F11" s="48" t="s">
        <v>15</v>
      </c>
      <c r="G11" s="48">
        <v>0.24</v>
      </c>
      <c r="H11" s="48">
        <v>3</v>
      </c>
      <c r="I11" s="48">
        <f t="shared" si="0"/>
        <v>0.72</v>
      </c>
    </row>
    <row r="12" spans="1:10" x14ac:dyDescent="0.25">
      <c r="A12" s="48" t="s">
        <v>336</v>
      </c>
      <c r="B12" s="48" t="s">
        <v>33</v>
      </c>
      <c r="C12" s="48" t="s">
        <v>326</v>
      </c>
      <c r="D12" s="48" t="s">
        <v>325</v>
      </c>
      <c r="E12" s="48" t="s">
        <v>282</v>
      </c>
      <c r="F12" s="48" t="s">
        <v>15</v>
      </c>
      <c r="G12" s="48">
        <v>0.21</v>
      </c>
      <c r="H12" s="48">
        <v>1</v>
      </c>
      <c r="I12" s="48">
        <f t="shared" si="0"/>
        <v>0.21</v>
      </c>
    </row>
    <row r="13" spans="1:10" x14ac:dyDescent="0.25">
      <c r="A13" s="48" t="s">
        <v>328</v>
      </c>
      <c r="B13" s="48" t="s">
        <v>33</v>
      </c>
      <c r="C13" s="48" t="s">
        <v>251</v>
      </c>
      <c r="D13" s="48" t="s">
        <v>327</v>
      </c>
      <c r="E13" s="48" t="s">
        <v>282</v>
      </c>
      <c r="F13" s="48" t="s">
        <v>15</v>
      </c>
      <c r="G13" s="48">
        <v>0.21</v>
      </c>
      <c r="H13" s="48">
        <v>2</v>
      </c>
      <c r="I13" s="48">
        <f t="shared" si="0"/>
        <v>0.42</v>
      </c>
    </row>
    <row r="14" spans="1:10" x14ac:dyDescent="0.25">
      <c r="A14" s="48" t="s">
        <v>331</v>
      </c>
      <c r="B14" s="48" t="s">
        <v>33</v>
      </c>
      <c r="C14" s="48" t="s">
        <v>329</v>
      </c>
      <c r="D14" s="48" t="s">
        <v>330</v>
      </c>
      <c r="E14" s="48" t="s">
        <v>282</v>
      </c>
      <c r="F14" s="48" t="s">
        <v>15</v>
      </c>
      <c r="G14" s="48">
        <v>0.21</v>
      </c>
      <c r="H14" s="48">
        <v>3</v>
      </c>
      <c r="I14" s="48">
        <f t="shared" si="0"/>
        <v>0.63</v>
      </c>
    </row>
    <row r="15" spans="1:10" x14ac:dyDescent="0.25">
      <c r="A15" s="48" t="s">
        <v>334</v>
      </c>
      <c r="B15" s="48" t="s">
        <v>33</v>
      </c>
      <c r="C15" s="48" t="s">
        <v>332</v>
      </c>
      <c r="D15" s="48" t="s">
        <v>333</v>
      </c>
      <c r="E15" s="48" t="s">
        <v>282</v>
      </c>
      <c r="F15" s="48" t="s">
        <v>15</v>
      </c>
      <c r="G15" s="48">
        <v>0.15</v>
      </c>
      <c r="H15" s="48">
        <v>2</v>
      </c>
      <c r="I15" s="48">
        <f t="shared" si="0"/>
        <v>0.3</v>
      </c>
    </row>
    <row r="16" spans="1:10" x14ac:dyDescent="0.25">
      <c r="A16" s="48" t="s">
        <v>339</v>
      </c>
      <c r="B16" s="48" t="s">
        <v>33</v>
      </c>
      <c r="C16" s="48" t="s">
        <v>337</v>
      </c>
      <c r="D16" s="48" t="s">
        <v>338</v>
      </c>
      <c r="E16" s="48" t="s">
        <v>282</v>
      </c>
      <c r="F16" s="48" t="s">
        <v>15</v>
      </c>
      <c r="G16" s="48">
        <v>0.25</v>
      </c>
      <c r="H16" s="48">
        <v>1</v>
      </c>
      <c r="I16" s="48">
        <f t="shared" si="0"/>
        <v>0.25</v>
      </c>
    </row>
    <row r="17" spans="1:11" hidden="1" x14ac:dyDescent="0.25">
      <c r="A17" s="48" t="s">
        <v>345</v>
      </c>
      <c r="B17" s="48" t="s">
        <v>33</v>
      </c>
      <c r="C17" s="48" t="s">
        <v>346</v>
      </c>
      <c r="D17" s="48" t="s">
        <v>347</v>
      </c>
      <c r="E17" s="48"/>
      <c r="F17" s="48"/>
      <c r="G17" s="48"/>
      <c r="H17" s="48"/>
      <c r="I17" s="48"/>
    </row>
    <row r="18" spans="1:11" x14ac:dyDescent="0.25">
      <c r="A18" s="48" t="s">
        <v>100</v>
      </c>
      <c r="B18" s="48" t="s">
        <v>83</v>
      </c>
      <c r="C18" s="48" t="s">
        <v>349</v>
      </c>
      <c r="D18" s="48" t="s">
        <v>348</v>
      </c>
      <c r="E18" s="48" t="s">
        <v>88</v>
      </c>
      <c r="F18" s="48" t="s">
        <v>88</v>
      </c>
      <c r="G18" s="48">
        <v>1.19</v>
      </c>
      <c r="H18" s="48">
        <v>1</v>
      </c>
      <c r="I18" s="48">
        <f t="shared" ref="I18:I25" si="1">H18*G18</f>
        <v>1.19</v>
      </c>
      <c r="J18" s="1" t="s">
        <v>439</v>
      </c>
      <c r="K18" s="1" t="s">
        <v>440</v>
      </c>
    </row>
    <row r="19" spans="1:11" x14ac:dyDescent="0.25">
      <c r="A19" s="48" t="s">
        <v>352</v>
      </c>
      <c r="B19" s="48" t="s">
        <v>83</v>
      </c>
      <c r="C19" s="48" t="s">
        <v>350</v>
      </c>
      <c r="D19" s="48" t="s">
        <v>87</v>
      </c>
      <c r="E19" s="48" t="s">
        <v>88</v>
      </c>
      <c r="F19" s="48" t="s">
        <v>88</v>
      </c>
      <c r="G19" s="48">
        <v>1.27</v>
      </c>
      <c r="H19" s="48">
        <v>2</v>
      </c>
      <c r="I19" s="48">
        <f t="shared" si="1"/>
        <v>2.54</v>
      </c>
      <c r="J19" s="1" t="s">
        <v>439</v>
      </c>
      <c r="K19" s="1" t="s">
        <v>440</v>
      </c>
    </row>
    <row r="20" spans="1:11" x14ac:dyDescent="0.25">
      <c r="A20" s="48" t="s">
        <v>208</v>
      </c>
      <c r="B20" s="48" t="s">
        <v>83</v>
      </c>
      <c r="C20" s="48" t="s">
        <v>89</v>
      </c>
      <c r="D20" s="48" t="s">
        <v>351</v>
      </c>
      <c r="E20" s="48" t="s">
        <v>88</v>
      </c>
      <c r="F20" s="48" t="s">
        <v>88</v>
      </c>
      <c r="G20" s="48">
        <v>0.65</v>
      </c>
      <c r="H20" s="48">
        <v>1</v>
      </c>
      <c r="I20" s="48">
        <f t="shared" si="1"/>
        <v>0.65</v>
      </c>
      <c r="J20" s="1" t="s">
        <v>439</v>
      </c>
      <c r="K20" s="1" t="s">
        <v>440</v>
      </c>
    </row>
    <row r="21" spans="1:11" x14ac:dyDescent="0.25">
      <c r="A21" s="48" t="s">
        <v>353</v>
      </c>
      <c r="B21" s="48" t="s">
        <v>83</v>
      </c>
      <c r="C21" s="48" t="s">
        <v>354</v>
      </c>
      <c r="D21" s="48" t="s">
        <v>355</v>
      </c>
      <c r="E21" s="48" t="s">
        <v>88</v>
      </c>
      <c r="F21" s="48" t="s">
        <v>88</v>
      </c>
      <c r="G21" s="48">
        <v>1.27</v>
      </c>
      <c r="H21" s="48">
        <v>1</v>
      </c>
      <c r="I21" s="48">
        <f t="shared" si="1"/>
        <v>1.27</v>
      </c>
      <c r="J21" s="1" t="s">
        <v>439</v>
      </c>
      <c r="K21" s="1" t="s">
        <v>440</v>
      </c>
    </row>
    <row r="22" spans="1:11" x14ac:dyDescent="0.25">
      <c r="A22" s="48" t="s">
        <v>356</v>
      </c>
      <c r="B22" s="48" t="s">
        <v>83</v>
      </c>
      <c r="C22" s="48" t="s">
        <v>101</v>
      </c>
      <c r="D22" s="48" t="s">
        <v>102</v>
      </c>
      <c r="E22" s="48" t="s">
        <v>88</v>
      </c>
      <c r="F22" s="48" t="s">
        <v>88</v>
      </c>
      <c r="G22" s="48">
        <v>0.85</v>
      </c>
      <c r="H22" s="48">
        <v>4</v>
      </c>
      <c r="I22" s="48">
        <f t="shared" si="1"/>
        <v>3.4</v>
      </c>
      <c r="J22" s="1" t="s">
        <v>439</v>
      </c>
      <c r="K22" s="1" t="s">
        <v>440</v>
      </c>
    </row>
    <row r="23" spans="1:11" x14ac:dyDescent="0.25">
      <c r="A23" s="48" t="s">
        <v>367</v>
      </c>
      <c r="B23" s="48" t="s">
        <v>83</v>
      </c>
      <c r="C23" s="48" t="s">
        <v>358</v>
      </c>
      <c r="D23" s="48" t="s">
        <v>357</v>
      </c>
      <c r="E23" s="48" t="s">
        <v>88</v>
      </c>
      <c r="F23" s="48" t="s">
        <v>88</v>
      </c>
      <c r="G23" s="48">
        <v>1.19</v>
      </c>
      <c r="H23" s="48">
        <v>4</v>
      </c>
      <c r="I23" s="48">
        <f t="shared" si="1"/>
        <v>4.76</v>
      </c>
      <c r="J23" s="1" t="s">
        <v>439</v>
      </c>
      <c r="K23" s="1" t="s">
        <v>440</v>
      </c>
    </row>
    <row r="24" spans="1:11" x14ac:dyDescent="0.25">
      <c r="A24" s="48" t="s">
        <v>359</v>
      </c>
      <c r="B24" s="48" t="s">
        <v>83</v>
      </c>
      <c r="C24" s="48" t="s">
        <v>115</v>
      </c>
      <c r="D24" s="48" t="s">
        <v>112</v>
      </c>
      <c r="E24" s="48" t="s">
        <v>88</v>
      </c>
      <c r="F24" s="48" t="s">
        <v>88</v>
      </c>
      <c r="G24" s="48">
        <v>2.79</v>
      </c>
      <c r="H24" s="48">
        <v>3</v>
      </c>
      <c r="I24" s="48">
        <f t="shared" si="1"/>
        <v>8.370000000000001</v>
      </c>
      <c r="J24" s="1" t="s">
        <v>439</v>
      </c>
      <c r="K24" s="1" t="s">
        <v>440</v>
      </c>
    </row>
    <row r="25" spans="1:11" x14ac:dyDescent="0.25">
      <c r="A25" s="48" t="s">
        <v>362</v>
      </c>
      <c r="B25" s="48" t="s">
        <v>83</v>
      </c>
      <c r="C25" s="48" t="s">
        <v>361</v>
      </c>
      <c r="D25" s="48" t="s">
        <v>360</v>
      </c>
      <c r="E25" s="48" t="s">
        <v>88</v>
      </c>
      <c r="F25" s="48" t="s">
        <v>88</v>
      </c>
      <c r="G25" s="48">
        <v>1.19</v>
      </c>
      <c r="H25" s="48">
        <v>3</v>
      </c>
      <c r="I25" s="48">
        <f t="shared" si="1"/>
        <v>3.57</v>
      </c>
      <c r="J25" s="1" t="s">
        <v>439</v>
      </c>
      <c r="K25" s="1" t="s">
        <v>441</v>
      </c>
    </row>
    <row r="26" spans="1:11" x14ac:dyDescent="0.25">
      <c r="A26" s="48" t="s">
        <v>363</v>
      </c>
      <c r="B26" s="48" t="s">
        <v>83</v>
      </c>
      <c r="C26" s="48" t="s">
        <v>364</v>
      </c>
      <c r="D26" s="48" t="s">
        <v>365</v>
      </c>
      <c r="E26" s="48" t="s">
        <v>88</v>
      </c>
      <c r="F26" s="48" t="s">
        <v>88</v>
      </c>
      <c r="G26" s="48"/>
      <c r="H26" s="48">
        <v>5</v>
      </c>
      <c r="I26" s="48"/>
      <c r="J26" s="1" t="s">
        <v>439</v>
      </c>
      <c r="K26" s="1" t="s">
        <v>441</v>
      </c>
    </row>
    <row r="27" spans="1:11" x14ac:dyDescent="0.25">
      <c r="A27" s="48" t="s">
        <v>366</v>
      </c>
      <c r="B27" s="48" t="s">
        <v>83</v>
      </c>
      <c r="C27" s="48" t="s">
        <v>369</v>
      </c>
      <c r="D27" s="48" t="s">
        <v>368</v>
      </c>
      <c r="E27" s="48" t="s">
        <v>88</v>
      </c>
      <c r="F27" s="48" t="s">
        <v>88</v>
      </c>
      <c r="G27" s="48">
        <v>1.19</v>
      </c>
      <c r="H27" s="48">
        <v>1</v>
      </c>
      <c r="I27" s="48">
        <f t="shared" ref="I27:I33" si="2">H27*G27</f>
        <v>1.19</v>
      </c>
      <c r="J27" s="1" t="s">
        <v>439</v>
      </c>
      <c r="K27" s="1" t="s">
        <v>441</v>
      </c>
    </row>
    <row r="28" spans="1:11" x14ac:dyDescent="0.25">
      <c r="A28" s="48" t="s">
        <v>370</v>
      </c>
      <c r="B28" s="48" t="s">
        <v>372</v>
      </c>
      <c r="C28" s="48" t="s">
        <v>302</v>
      </c>
      <c r="D28" s="48" t="s">
        <v>95</v>
      </c>
      <c r="E28" s="48" t="s">
        <v>96</v>
      </c>
      <c r="F28" s="48" t="s">
        <v>276</v>
      </c>
      <c r="G28" s="48">
        <v>0.82</v>
      </c>
      <c r="H28" s="48">
        <v>4</v>
      </c>
      <c r="I28" s="48">
        <f t="shared" si="2"/>
        <v>3.28</v>
      </c>
      <c r="J28" s="1" t="s">
        <v>438</v>
      </c>
      <c r="K28" s="1" t="s">
        <v>441</v>
      </c>
    </row>
    <row r="29" spans="1:11" x14ac:dyDescent="0.25">
      <c r="A29" s="48" t="s">
        <v>373</v>
      </c>
      <c r="B29" s="48" t="s">
        <v>371</v>
      </c>
      <c r="C29" s="48" t="s">
        <v>302</v>
      </c>
      <c r="D29" s="48" t="s">
        <v>107</v>
      </c>
      <c r="E29" s="48" t="s">
        <v>110</v>
      </c>
      <c r="F29" s="48" t="s">
        <v>15</v>
      </c>
      <c r="G29" s="48">
        <v>5.46</v>
      </c>
      <c r="H29" s="48">
        <v>3</v>
      </c>
      <c r="I29" s="48">
        <f t="shared" si="2"/>
        <v>16.38</v>
      </c>
    </row>
    <row r="30" spans="1:11" x14ac:dyDescent="0.25">
      <c r="A30" s="48" t="s">
        <v>374</v>
      </c>
      <c r="B30" s="48" t="s">
        <v>51</v>
      </c>
      <c r="C30" s="48">
        <v>120</v>
      </c>
      <c r="D30" s="48" t="s">
        <v>428</v>
      </c>
      <c r="E30" s="48" t="s">
        <v>57</v>
      </c>
      <c r="F30" s="48" t="s">
        <v>15</v>
      </c>
      <c r="G30" s="48">
        <v>0.02</v>
      </c>
      <c r="H30" s="48">
        <v>12</v>
      </c>
      <c r="I30" s="48">
        <f t="shared" si="2"/>
        <v>0.24</v>
      </c>
    </row>
    <row r="31" spans="1:11" x14ac:dyDescent="0.25">
      <c r="A31" s="48" t="s">
        <v>429</v>
      </c>
      <c r="B31" s="48" t="s">
        <v>51</v>
      </c>
      <c r="C31" s="48">
        <v>60</v>
      </c>
      <c r="D31" s="1" t="s">
        <v>106</v>
      </c>
      <c r="E31" s="48" t="s">
        <v>57</v>
      </c>
      <c r="F31" s="48" t="s">
        <v>15</v>
      </c>
      <c r="G31" s="48">
        <v>0.04</v>
      </c>
      <c r="H31" s="48">
        <v>4</v>
      </c>
      <c r="I31" s="48">
        <f t="shared" si="2"/>
        <v>0.16</v>
      </c>
    </row>
    <row r="32" spans="1:11" x14ac:dyDescent="0.25">
      <c r="A32" s="48" t="s">
        <v>430</v>
      </c>
      <c r="B32" s="48" t="s">
        <v>11</v>
      </c>
      <c r="C32" s="48" t="s">
        <v>435</v>
      </c>
      <c r="D32" s="48" t="s">
        <v>432</v>
      </c>
      <c r="E32" s="48" t="s">
        <v>431</v>
      </c>
      <c r="F32" s="48" t="s">
        <v>15</v>
      </c>
      <c r="G32" s="48">
        <v>0.8</v>
      </c>
      <c r="H32" s="48">
        <v>7</v>
      </c>
      <c r="I32" s="48">
        <f t="shared" si="2"/>
        <v>5.6000000000000005</v>
      </c>
    </row>
    <row r="33" spans="1:9" x14ac:dyDescent="0.25">
      <c r="A33" s="48" t="s">
        <v>436</v>
      </c>
      <c r="B33" s="48" t="s">
        <v>11</v>
      </c>
      <c r="C33" s="48" t="s">
        <v>434</v>
      </c>
      <c r="D33" s="48" t="s">
        <v>433</v>
      </c>
      <c r="E33" s="48" t="s">
        <v>437</v>
      </c>
      <c r="F33" s="48" t="s">
        <v>15</v>
      </c>
      <c r="G33" s="48">
        <v>5.95</v>
      </c>
      <c r="H33" s="48">
        <v>2</v>
      </c>
      <c r="I33" s="48">
        <f t="shared" si="2"/>
        <v>11.9</v>
      </c>
    </row>
    <row r="34" spans="1:9" x14ac:dyDescent="0.25">
      <c r="E34" s="55" t="s">
        <v>466</v>
      </c>
      <c r="F34" s="55"/>
      <c r="G34" s="55"/>
      <c r="H34" s="55"/>
      <c r="I34" s="49">
        <f ca="1">SUM(I2:I41)</f>
        <v>84.27</v>
      </c>
    </row>
  </sheetData>
  <mergeCells count="1">
    <mergeCell ref="E34:H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31" sqref="H31"/>
    </sheetView>
  </sheetViews>
  <sheetFormatPr defaultRowHeight="15" x14ac:dyDescent="0.25"/>
  <cols>
    <col min="1" max="1" width="27.7109375" bestFit="1" customWidth="1"/>
    <col min="2" max="2" width="10.140625" bestFit="1" customWidth="1"/>
    <col min="3" max="3" width="12.140625" bestFit="1" customWidth="1"/>
    <col min="4" max="4" width="21.7109375" bestFit="1" customWidth="1"/>
    <col min="5" max="5" width="17.28515625" bestFit="1" customWidth="1"/>
    <col min="6" max="6" width="8.42578125" bestFit="1" customWidth="1"/>
    <col min="7" max="7" width="5.42578125" bestFit="1" customWidth="1"/>
    <col min="8" max="8" width="8.7109375" bestFit="1" customWidth="1"/>
    <col min="9" max="9" width="6" bestFit="1" customWidth="1"/>
    <col min="11" max="11" width="10.140625" bestFit="1" customWidth="1"/>
  </cols>
  <sheetData>
    <row r="1" spans="1:11" x14ac:dyDescent="0.25">
      <c r="A1" s="49" t="s">
        <v>0</v>
      </c>
      <c r="B1" s="49" t="s">
        <v>1</v>
      </c>
      <c r="C1" s="49" t="s">
        <v>4</v>
      </c>
      <c r="D1" s="49" t="s">
        <v>2</v>
      </c>
      <c r="E1" s="49" t="s">
        <v>3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11" hidden="1" x14ac:dyDescent="0.25">
      <c r="A2" s="1" t="s">
        <v>311</v>
      </c>
      <c r="B2" s="1" t="s">
        <v>33</v>
      </c>
      <c r="C2" s="1" t="s">
        <v>375</v>
      </c>
      <c r="D2" s="1"/>
      <c r="E2" s="1"/>
      <c r="F2" s="1"/>
      <c r="G2" s="1"/>
      <c r="H2" s="1"/>
      <c r="I2" s="1"/>
    </row>
    <row r="3" spans="1:11" x14ac:dyDescent="0.25">
      <c r="A3" s="48" t="s">
        <v>378</v>
      </c>
      <c r="B3" s="48"/>
      <c r="C3" s="48"/>
      <c r="D3" s="48" t="s">
        <v>376</v>
      </c>
      <c r="E3" s="48" t="s">
        <v>377</v>
      </c>
      <c r="F3" s="48" t="s">
        <v>15</v>
      </c>
      <c r="G3" s="48">
        <v>0.5</v>
      </c>
      <c r="H3" s="48">
        <v>2</v>
      </c>
      <c r="I3" s="48">
        <f>H3*G3</f>
        <v>1</v>
      </c>
    </row>
    <row r="4" spans="1:11" x14ac:dyDescent="0.25">
      <c r="A4" s="48" t="s">
        <v>380</v>
      </c>
      <c r="B4" s="48" t="s">
        <v>379</v>
      </c>
      <c r="C4" s="48" t="s">
        <v>381</v>
      </c>
      <c r="D4" s="48" t="s">
        <v>382</v>
      </c>
      <c r="E4" s="48" t="s">
        <v>49</v>
      </c>
      <c r="F4" s="48" t="s">
        <v>15</v>
      </c>
      <c r="G4" s="48">
        <v>0.05</v>
      </c>
      <c r="H4" s="48">
        <v>2</v>
      </c>
      <c r="I4" s="48">
        <f>H4*G4</f>
        <v>0.1</v>
      </c>
    </row>
    <row r="5" spans="1:11" x14ac:dyDescent="0.25">
      <c r="A5" s="48" t="s">
        <v>387</v>
      </c>
      <c r="B5" s="48" t="s">
        <v>33</v>
      </c>
      <c r="C5" s="48" t="s">
        <v>61</v>
      </c>
      <c r="D5" s="48" t="s">
        <v>383</v>
      </c>
      <c r="E5" s="48" t="s">
        <v>44</v>
      </c>
      <c r="F5" s="48" t="s">
        <v>15</v>
      </c>
      <c r="G5" s="48">
        <v>0.24</v>
      </c>
      <c r="H5" s="48">
        <v>5</v>
      </c>
      <c r="I5" s="48">
        <f>H5*G5</f>
        <v>1.2</v>
      </c>
    </row>
    <row r="6" spans="1:11" x14ac:dyDescent="0.25">
      <c r="A6" s="48" t="s">
        <v>388</v>
      </c>
      <c r="B6" s="48" t="s">
        <v>33</v>
      </c>
      <c r="C6" s="48" t="s">
        <v>384</v>
      </c>
      <c r="D6" s="48" t="s">
        <v>385</v>
      </c>
      <c r="E6" s="48" t="s">
        <v>282</v>
      </c>
      <c r="F6" s="48" t="s">
        <v>15</v>
      </c>
      <c r="G6" s="48">
        <v>7.0000000000000007E-2</v>
      </c>
      <c r="H6" s="48">
        <v>5</v>
      </c>
      <c r="I6" s="48">
        <f>H6*G6</f>
        <v>0.35000000000000003</v>
      </c>
    </row>
    <row r="7" spans="1:11" x14ac:dyDescent="0.25">
      <c r="A7" s="48" t="s">
        <v>397</v>
      </c>
      <c r="B7" s="48" t="s">
        <v>33</v>
      </c>
      <c r="C7" s="48" t="s">
        <v>134</v>
      </c>
      <c r="D7" s="48" t="s">
        <v>396</v>
      </c>
      <c r="E7" s="48" t="s">
        <v>49</v>
      </c>
      <c r="F7" s="48" t="s">
        <v>15</v>
      </c>
      <c r="G7" s="48">
        <v>0.33</v>
      </c>
      <c r="H7" s="48">
        <v>10</v>
      </c>
      <c r="I7" s="48">
        <f>H7*G7</f>
        <v>3.3000000000000003</v>
      </c>
    </row>
    <row r="8" spans="1:11" x14ac:dyDescent="0.25">
      <c r="A8" s="48" t="s">
        <v>389</v>
      </c>
      <c r="B8" s="48" t="s">
        <v>33</v>
      </c>
      <c r="C8" s="48" t="s">
        <v>386</v>
      </c>
      <c r="D8" s="48"/>
      <c r="E8" s="48"/>
      <c r="F8" s="48"/>
      <c r="G8" s="48"/>
      <c r="H8" s="48"/>
      <c r="I8" s="48"/>
    </row>
    <row r="9" spans="1:11" x14ac:dyDescent="0.25">
      <c r="A9" s="48" t="s">
        <v>395</v>
      </c>
      <c r="B9" s="48" t="s">
        <v>33</v>
      </c>
      <c r="C9" s="48" t="s">
        <v>390</v>
      </c>
      <c r="D9" s="48" t="s">
        <v>391</v>
      </c>
      <c r="E9" s="48" t="s">
        <v>282</v>
      </c>
      <c r="F9" s="48" t="s">
        <v>15</v>
      </c>
      <c r="G9" s="48">
        <v>0.36</v>
      </c>
      <c r="H9" s="48">
        <v>6</v>
      </c>
      <c r="I9" s="48">
        <f>H9*G9</f>
        <v>2.16</v>
      </c>
    </row>
    <row r="10" spans="1:11" x14ac:dyDescent="0.25">
      <c r="A10" s="48" t="s">
        <v>395</v>
      </c>
      <c r="B10" s="48" t="s">
        <v>33</v>
      </c>
      <c r="C10" s="48" t="s">
        <v>393</v>
      </c>
      <c r="D10" s="48" t="s">
        <v>392</v>
      </c>
      <c r="E10" s="48" t="s">
        <v>394</v>
      </c>
      <c r="F10" s="48" t="s">
        <v>15</v>
      </c>
      <c r="G10" s="48">
        <v>0.81</v>
      </c>
      <c r="H10" s="48">
        <v>6</v>
      </c>
      <c r="I10" s="48">
        <f>H10*G10</f>
        <v>4.8600000000000003</v>
      </c>
    </row>
    <row r="11" spans="1:11" x14ac:dyDescent="0.25">
      <c r="A11" s="48" t="s">
        <v>398</v>
      </c>
      <c r="B11" s="48" t="s">
        <v>403</v>
      </c>
      <c r="C11" s="48" t="s">
        <v>402</v>
      </c>
      <c r="D11" s="48" t="s">
        <v>402</v>
      </c>
      <c r="E11" s="48" t="s">
        <v>77</v>
      </c>
      <c r="F11" s="48" t="s">
        <v>15</v>
      </c>
      <c r="G11" s="48">
        <v>2.2999999999999998</v>
      </c>
      <c r="H11" s="48">
        <v>2</v>
      </c>
      <c r="I11" s="48">
        <f>H11*G11</f>
        <v>4.5999999999999996</v>
      </c>
      <c r="J11" t="s">
        <v>439</v>
      </c>
      <c r="K11" t="s">
        <v>441</v>
      </c>
    </row>
    <row r="12" spans="1:11" x14ac:dyDescent="0.25">
      <c r="A12" s="48" t="s">
        <v>135</v>
      </c>
      <c r="B12" s="48" t="s">
        <v>403</v>
      </c>
      <c r="C12" s="48" t="s">
        <v>401</v>
      </c>
      <c r="D12" s="48" t="s">
        <v>401</v>
      </c>
      <c r="E12" s="48" t="s">
        <v>77</v>
      </c>
      <c r="F12" s="48" t="s">
        <v>15</v>
      </c>
      <c r="G12" s="48">
        <v>1.3</v>
      </c>
      <c r="H12" s="48">
        <v>1</v>
      </c>
      <c r="I12" s="48">
        <f>H12*G12</f>
        <v>1.3</v>
      </c>
      <c r="J12" t="s">
        <v>439</v>
      </c>
      <c r="K12" t="s">
        <v>441</v>
      </c>
    </row>
    <row r="13" spans="1:11" x14ac:dyDescent="0.25">
      <c r="A13" s="48" t="s">
        <v>399</v>
      </c>
      <c r="B13" s="48" t="s">
        <v>403</v>
      </c>
      <c r="C13" s="48" t="s">
        <v>400</v>
      </c>
      <c r="D13" s="48" t="s">
        <v>400</v>
      </c>
      <c r="E13" s="48" t="s">
        <v>77</v>
      </c>
      <c r="F13" s="48" t="s">
        <v>15</v>
      </c>
      <c r="G13" s="48">
        <v>2.65</v>
      </c>
      <c r="H13" s="48">
        <v>2</v>
      </c>
      <c r="I13" s="48">
        <f>H13*G13</f>
        <v>5.3</v>
      </c>
      <c r="J13" t="s">
        <v>439</v>
      </c>
      <c r="K13" t="s">
        <v>441</v>
      </c>
    </row>
    <row r="14" spans="1:11" x14ac:dyDescent="0.25">
      <c r="A14" s="48" t="s">
        <v>27</v>
      </c>
      <c r="B14" s="48" t="s">
        <v>28</v>
      </c>
      <c r="C14" s="48" t="s">
        <v>29</v>
      </c>
      <c r="D14" s="48" t="s">
        <v>30</v>
      </c>
      <c r="E14" s="48" t="s">
        <v>31</v>
      </c>
      <c r="F14" s="48" t="s">
        <v>15</v>
      </c>
      <c r="G14" s="48">
        <v>0.14000000000000001</v>
      </c>
      <c r="H14" s="48">
        <v>1</v>
      </c>
      <c r="I14" s="48">
        <f t="shared" ref="I14" si="0">G14*H14</f>
        <v>0.14000000000000001</v>
      </c>
    </row>
    <row r="15" spans="1:11" x14ac:dyDescent="0.25">
      <c r="A15" s="48" t="s">
        <v>17</v>
      </c>
      <c r="B15" s="48" t="s">
        <v>11</v>
      </c>
      <c r="C15" s="48" t="s">
        <v>413</v>
      </c>
      <c r="D15" s="48">
        <v>1984617</v>
      </c>
      <c r="E15" s="48" t="s">
        <v>21</v>
      </c>
      <c r="F15" s="48" t="s">
        <v>15</v>
      </c>
      <c r="G15" s="48">
        <v>0.34</v>
      </c>
      <c r="H15" s="48">
        <v>1</v>
      </c>
      <c r="I15" s="48">
        <f t="shared" ref="I15" si="1">G15*H15</f>
        <v>0.34</v>
      </c>
    </row>
    <row r="16" spans="1:11" x14ac:dyDescent="0.25">
      <c r="A16" s="48" t="s">
        <v>16</v>
      </c>
      <c r="B16" s="48" t="s">
        <v>11</v>
      </c>
      <c r="C16" s="48" t="s">
        <v>412</v>
      </c>
      <c r="D16" s="48" t="s">
        <v>19</v>
      </c>
      <c r="E16" s="48" t="s">
        <v>20</v>
      </c>
      <c r="F16" s="48" t="s">
        <v>15</v>
      </c>
      <c r="G16" s="48">
        <v>0.88</v>
      </c>
      <c r="H16" s="48">
        <v>1</v>
      </c>
      <c r="I16" s="48">
        <f t="shared" ref="I16:I25" si="2">G16*H16</f>
        <v>0.88</v>
      </c>
    </row>
    <row r="17" spans="1:9" x14ac:dyDescent="0.25">
      <c r="A17" s="48" t="s">
        <v>10</v>
      </c>
      <c r="B17" s="48" t="s">
        <v>11</v>
      </c>
      <c r="C17" s="48" t="s">
        <v>412</v>
      </c>
      <c r="D17" s="48" t="s">
        <v>19</v>
      </c>
      <c r="E17" s="48" t="s">
        <v>20</v>
      </c>
      <c r="F17" s="48" t="s">
        <v>15</v>
      </c>
      <c r="G17" s="48">
        <v>0.88</v>
      </c>
      <c r="H17" s="48">
        <v>1</v>
      </c>
      <c r="I17" s="48">
        <f t="shared" si="2"/>
        <v>0.88</v>
      </c>
    </row>
    <row r="18" spans="1:9" x14ac:dyDescent="0.25">
      <c r="A18" s="48" t="s">
        <v>25</v>
      </c>
      <c r="B18" s="48" t="s">
        <v>26</v>
      </c>
      <c r="C18" s="48"/>
      <c r="D18" s="48" t="s">
        <v>23</v>
      </c>
      <c r="E18" s="48" t="s">
        <v>24</v>
      </c>
      <c r="F18" s="48" t="s">
        <v>15</v>
      </c>
      <c r="G18" s="48">
        <v>6.92</v>
      </c>
      <c r="H18" s="48">
        <v>1</v>
      </c>
      <c r="I18" s="48">
        <f t="shared" si="2"/>
        <v>6.92</v>
      </c>
    </row>
    <row r="19" spans="1:9" x14ac:dyDescent="0.25">
      <c r="A19" s="48" t="s">
        <v>404</v>
      </c>
      <c r="B19" s="48" t="s">
        <v>51</v>
      </c>
      <c r="C19" s="48">
        <v>620</v>
      </c>
      <c r="D19" s="48" t="s">
        <v>419</v>
      </c>
      <c r="E19" s="48" t="s">
        <v>57</v>
      </c>
      <c r="F19" s="48" t="s">
        <v>15</v>
      </c>
      <c r="G19" s="48">
        <v>0.02</v>
      </c>
      <c r="H19" s="48">
        <v>2</v>
      </c>
      <c r="I19" s="48">
        <f t="shared" si="2"/>
        <v>0.04</v>
      </c>
    </row>
    <row r="20" spans="1:9" x14ac:dyDescent="0.25">
      <c r="A20" s="48" t="s">
        <v>405</v>
      </c>
      <c r="B20" s="48" t="s">
        <v>51</v>
      </c>
      <c r="C20" s="48">
        <v>500</v>
      </c>
      <c r="D20" s="48" t="s">
        <v>420</v>
      </c>
      <c r="E20" s="48" t="s">
        <v>57</v>
      </c>
      <c r="F20" s="48" t="s">
        <v>15</v>
      </c>
      <c r="G20" s="48">
        <v>0.04</v>
      </c>
      <c r="H20" s="48">
        <v>4</v>
      </c>
      <c r="I20" s="48">
        <f t="shared" si="2"/>
        <v>0.16</v>
      </c>
    </row>
    <row r="21" spans="1:9" x14ac:dyDescent="0.25">
      <c r="A21" s="48" t="s">
        <v>414</v>
      </c>
      <c r="B21" s="48" t="s">
        <v>51</v>
      </c>
      <c r="C21" s="48">
        <v>330</v>
      </c>
      <c r="D21" s="48" t="s">
        <v>421</v>
      </c>
      <c r="E21" s="48" t="s">
        <v>57</v>
      </c>
      <c r="F21" s="48" t="s">
        <v>15</v>
      </c>
      <c r="G21" s="48">
        <v>0.02</v>
      </c>
      <c r="H21" s="48">
        <v>1</v>
      </c>
      <c r="I21" s="48">
        <f t="shared" si="2"/>
        <v>0.02</v>
      </c>
    </row>
    <row r="22" spans="1:9" x14ac:dyDescent="0.25">
      <c r="A22" s="48" t="s">
        <v>409</v>
      </c>
      <c r="B22" s="48" t="s">
        <v>51</v>
      </c>
      <c r="C22" s="48">
        <v>121</v>
      </c>
      <c r="D22" s="48" t="s">
        <v>422</v>
      </c>
      <c r="E22" s="48" t="s">
        <v>57</v>
      </c>
      <c r="F22" s="48" t="s">
        <v>15</v>
      </c>
      <c r="G22" s="48">
        <v>0.04</v>
      </c>
      <c r="H22" s="48">
        <v>5</v>
      </c>
      <c r="I22" s="48">
        <f t="shared" si="2"/>
        <v>0.2</v>
      </c>
    </row>
    <row r="23" spans="1:9" x14ac:dyDescent="0.25">
      <c r="A23" s="48" t="s">
        <v>406</v>
      </c>
      <c r="B23" s="48" t="s">
        <v>51</v>
      </c>
      <c r="C23" s="48" t="s">
        <v>417</v>
      </c>
      <c r="D23" s="48" t="s">
        <v>423</v>
      </c>
      <c r="E23" s="48" t="s">
        <v>57</v>
      </c>
      <c r="F23" s="48" t="s">
        <v>15</v>
      </c>
      <c r="G23" s="48">
        <v>0.04</v>
      </c>
      <c r="H23" s="48">
        <v>1</v>
      </c>
      <c r="I23" s="48">
        <f t="shared" si="2"/>
        <v>0.04</v>
      </c>
    </row>
    <row r="24" spans="1:9" x14ac:dyDescent="0.25">
      <c r="A24" s="48" t="s">
        <v>407</v>
      </c>
      <c r="B24" s="48" t="s">
        <v>51</v>
      </c>
      <c r="C24" s="48" t="s">
        <v>418</v>
      </c>
      <c r="D24" s="48" t="s">
        <v>424</v>
      </c>
      <c r="E24" s="48" t="s">
        <v>57</v>
      </c>
      <c r="F24" s="48" t="s">
        <v>15</v>
      </c>
      <c r="G24" s="48">
        <v>0.04</v>
      </c>
      <c r="H24" s="48">
        <v>1</v>
      </c>
      <c r="I24" s="48">
        <f t="shared" si="2"/>
        <v>0.04</v>
      </c>
    </row>
    <row r="25" spans="1:9" x14ac:dyDescent="0.25">
      <c r="A25" s="48" t="s">
        <v>408</v>
      </c>
      <c r="B25" s="48" t="s">
        <v>51</v>
      </c>
      <c r="C25" s="48">
        <v>377</v>
      </c>
      <c r="D25" s="48" t="s">
        <v>427</v>
      </c>
      <c r="E25" s="48" t="s">
        <v>57</v>
      </c>
      <c r="F25" s="48" t="s">
        <v>15</v>
      </c>
      <c r="G25" s="48">
        <v>0.04</v>
      </c>
      <c r="H25" s="48">
        <v>1</v>
      </c>
      <c r="I25" s="48">
        <f t="shared" si="2"/>
        <v>0.04</v>
      </c>
    </row>
    <row r="26" spans="1:9" x14ac:dyDescent="0.25">
      <c r="A26" s="48" t="s">
        <v>410</v>
      </c>
      <c r="B26" s="48" t="s">
        <v>51</v>
      </c>
      <c r="C26" s="48">
        <v>200</v>
      </c>
      <c r="D26" s="48" t="s">
        <v>426</v>
      </c>
      <c r="E26" s="48" t="s">
        <v>57</v>
      </c>
      <c r="F26" s="48" t="s">
        <v>15</v>
      </c>
      <c r="G26" s="48">
        <v>0.02</v>
      </c>
      <c r="H26" s="48">
        <v>1</v>
      </c>
      <c r="I26" s="48">
        <f>H26*G26</f>
        <v>0.02</v>
      </c>
    </row>
    <row r="27" spans="1:9" x14ac:dyDescent="0.25">
      <c r="A27" s="48" t="s">
        <v>411</v>
      </c>
      <c r="B27" s="48" t="s">
        <v>51</v>
      </c>
      <c r="C27" s="48">
        <v>220</v>
      </c>
      <c r="D27" s="48" t="s">
        <v>169</v>
      </c>
      <c r="E27" s="48" t="s">
        <v>57</v>
      </c>
      <c r="F27" s="48" t="s">
        <v>15</v>
      </c>
      <c r="G27" s="48">
        <v>0.02</v>
      </c>
      <c r="H27" s="48">
        <v>1</v>
      </c>
      <c r="I27" s="48">
        <f>H27*G27</f>
        <v>0.02</v>
      </c>
    </row>
    <row r="28" spans="1:9" x14ac:dyDescent="0.25">
      <c r="A28" s="48" t="s">
        <v>415</v>
      </c>
      <c r="B28" s="48" t="s">
        <v>51</v>
      </c>
      <c r="C28" s="48" t="s">
        <v>416</v>
      </c>
      <c r="D28" s="48" t="s">
        <v>425</v>
      </c>
      <c r="E28" s="48" t="s">
        <v>57</v>
      </c>
      <c r="F28" s="48" t="s">
        <v>15</v>
      </c>
      <c r="G28" s="48">
        <v>0.02</v>
      </c>
      <c r="H28" s="48">
        <v>1</v>
      </c>
      <c r="I28" s="48">
        <f>H28*G28</f>
        <v>0.02</v>
      </c>
    </row>
    <row r="29" spans="1:9" x14ac:dyDescent="0.25">
      <c r="A29" s="1"/>
      <c r="B29" s="1"/>
      <c r="C29" s="1"/>
      <c r="D29" s="1"/>
      <c r="E29" s="55" t="s">
        <v>466</v>
      </c>
      <c r="F29" s="55"/>
      <c r="G29" s="55"/>
      <c r="H29" s="55"/>
      <c r="I29" s="49">
        <f>SUM(I2:I28)</f>
        <v>33.930000000000007</v>
      </c>
    </row>
  </sheetData>
  <mergeCells count="1">
    <mergeCell ref="E29:H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1" sqref="C11"/>
    </sheetView>
  </sheetViews>
  <sheetFormatPr defaultRowHeight="15" x14ac:dyDescent="0.25"/>
  <cols>
    <col min="2" max="2" width="9" bestFit="1" customWidth="1"/>
    <col min="3" max="3" width="23.140625" bestFit="1" customWidth="1"/>
    <col min="4" max="4" width="19.85546875" bestFit="1" customWidth="1"/>
    <col min="5" max="5" width="13.140625" bestFit="1" customWidth="1"/>
    <col min="6" max="6" width="21.42578125" bestFit="1" customWidth="1"/>
    <col min="8" max="8" width="11.5703125" bestFit="1" customWidth="1"/>
    <col min="9" max="9" width="10.28515625" bestFit="1" customWidth="1"/>
  </cols>
  <sheetData>
    <row r="1" spans="1:9" x14ac:dyDescent="0.25">
      <c r="A1" s="56" t="s">
        <v>442</v>
      </c>
      <c r="B1" s="57" t="s">
        <v>4</v>
      </c>
      <c r="C1" s="57" t="s">
        <v>443</v>
      </c>
      <c r="D1" s="57" t="s">
        <v>444</v>
      </c>
      <c r="E1" s="57" t="s">
        <v>445</v>
      </c>
      <c r="F1" s="57" t="s">
        <v>446</v>
      </c>
      <c r="G1" s="57" t="s">
        <v>6</v>
      </c>
      <c r="H1" s="57" t="s">
        <v>447</v>
      </c>
      <c r="I1" s="58" t="s">
        <v>448</v>
      </c>
    </row>
    <row r="2" spans="1:9" x14ac:dyDescent="0.25">
      <c r="A2" s="18">
        <v>1</v>
      </c>
      <c r="B2" s="30"/>
      <c r="C2" s="30" t="s">
        <v>449</v>
      </c>
      <c r="D2" s="30"/>
      <c r="E2" s="30" t="s">
        <v>450</v>
      </c>
      <c r="F2" s="30" t="s">
        <v>451</v>
      </c>
      <c r="G2" s="19">
        <v>2.7</v>
      </c>
      <c r="H2" s="30">
        <v>1</v>
      </c>
      <c r="I2" s="20">
        <f>H2*G2</f>
        <v>2.7</v>
      </c>
    </row>
    <row r="3" spans="1:9" x14ac:dyDescent="0.25">
      <c r="A3" s="18">
        <v>4</v>
      </c>
      <c r="B3" s="30"/>
      <c r="C3" s="30" t="s">
        <v>452</v>
      </c>
      <c r="D3" s="30"/>
      <c r="E3" s="30" t="s">
        <v>450</v>
      </c>
      <c r="F3" s="30" t="s">
        <v>511</v>
      </c>
      <c r="G3" s="19">
        <v>0.52400000000000002</v>
      </c>
      <c r="H3" s="30">
        <v>4</v>
      </c>
      <c r="I3" s="20">
        <f t="shared" ref="I3:I7" si="0">H3*G3</f>
        <v>2.0960000000000001</v>
      </c>
    </row>
    <row r="4" spans="1:9" x14ac:dyDescent="0.25">
      <c r="A4" s="24">
        <v>2</v>
      </c>
      <c r="B4" s="25" t="s">
        <v>454</v>
      </c>
      <c r="C4" s="30" t="s">
        <v>455</v>
      </c>
      <c r="D4" s="25"/>
      <c r="E4" s="25" t="s">
        <v>453</v>
      </c>
      <c r="F4" s="30" t="s">
        <v>456</v>
      </c>
      <c r="G4" s="26">
        <v>30.54</v>
      </c>
      <c r="H4" s="27">
        <v>1</v>
      </c>
      <c r="I4" s="20">
        <f t="shared" si="0"/>
        <v>30.54</v>
      </c>
    </row>
    <row r="5" spans="1:9" x14ac:dyDescent="0.25">
      <c r="A5" s="18">
        <v>3</v>
      </c>
      <c r="B5" s="30"/>
      <c r="C5" s="30" t="s">
        <v>457</v>
      </c>
      <c r="D5" s="30"/>
      <c r="E5" s="30" t="s">
        <v>453</v>
      </c>
      <c r="F5" s="30" t="s">
        <v>458</v>
      </c>
      <c r="G5" s="19">
        <v>0.45</v>
      </c>
      <c r="H5" s="21">
        <v>1</v>
      </c>
      <c r="I5" s="20">
        <f t="shared" si="0"/>
        <v>0.45</v>
      </c>
    </row>
    <row r="6" spans="1:9" x14ac:dyDescent="0.25">
      <c r="A6" s="18">
        <v>6</v>
      </c>
      <c r="B6" s="30" t="s">
        <v>459</v>
      </c>
      <c r="C6" s="30" t="s">
        <v>460</v>
      </c>
      <c r="D6" s="30"/>
      <c r="E6" s="30" t="s">
        <v>453</v>
      </c>
      <c r="F6" s="1" t="s">
        <v>463</v>
      </c>
      <c r="G6" s="19">
        <v>0.15</v>
      </c>
      <c r="H6" s="21">
        <v>2</v>
      </c>
      <c r="I6" s="20">
        <f t="shared" si="0"/>
        <v>0.3</v>
      </c>
    </row>
    <row r="7" spans="1:9" ht="15.75" thickBot="1" x14ac:dyDescent="0.3">
      <c r="A7" s="24">
        <v>3</v>
      </c>
      <c r="B7" s="25" t="s">
        <v>192</v>
      </c>
      <c r="C7" s="25" t="s">
        <v>460</v>
      </c>
      <c r="D7" s="30"/>
      <c r="E7" s="25" t="s">
        <v>453</v>
      </c>
      <c r="F7" s="5" t="s">
        <v>461</v>
      </c>
      <c r="G7" s="26">
        <v>0.08</v>
      </c>
      <c r="H7" s="27">
        <v>1</v>
      </c>
      <c r="I7" s="20">
        <f t="shared" si="0"/>
        <v>0.08</v>
      </c>
    </row>
    <row r="8" spans="1:9" ht="15.75" thickBot="1" x14ac:dyDescent="0.3">
      <c r="H8" s="28" t="s">
        <v>462</v>
      </c>
      <c r="I8" s="29">
        <f>SUM(I2:I7)</f>
        <v>36.165999999999997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0" sqref="K10"/>
    </sheetView>
  </sheetViews>
  <sheetFormatPr defaultRowHeight="15" x14ac:dyDescent="0.25"/>
  <cols>
    <col min="1" max="1" width="8.7109375" bestFit="1" customWidth="1"/>
    <col min="2" max="2" width="33" bestFit="1" customWidth="1"/>
    <col min="3" max="3" width="23.5703125" bestFit="1" customWidth="1"/>
    <col min="4" max="4" width="22.140625" bestFit="1" customWidth="1"/>
  </cols>
  <sheetData>
    <row r="1" spans="1:8" ht="15.75" thickBot="1" x14ac:dyDescent="0.3">
      <c r="A1" s="56" t="s">
        <v>7</v>
      </c>
      <c r="B1" s="57" t="s">
        <v>464</v>
      </c>
      <c r="C1" s="57" t="s">
        <v>465</v>
      </c>
      <c r="D1" s="57" t="s">
        <v>446</v>
      </c>
      <c r="E1" s="59" t="s">
        <v>6</v>
      </c>
      <c r="F1" s="60" t="s">
        <v>7</v>
      </c>
      <c r="G1" s="49" t="s">
        <v>466</v>
      </c>
      <c r="H1" s="31"/>
    </row>
    <row r="2" spans="1:8" x14ac:dyDescent="0.25">
      <c r="A2" s="22">
        <v>1</v>
      </c>
      <c r="B2" s="23" t="s">
        <v>467</v>
      </c>
      <c r="C2" s="23" t="s">
        <v>190</v>
      </c>
      <c r="D2" s="23" t="s">
        <v>468</v>
      </c>
      <c r="E2" s="32">
        <v>1.06</v>
      </c>
      <c r="F2" s="33">
        <v>1</v>
      </c>
      <c r="G2" s="34">
        <f t="shared" ref="G2:G17" si="0">E2*F2</f>
        <v>1.06</v>
      </c>
    </row>
    <row r="3" spans="1:8" x14ac:dyDescent="0.25">
      <c r="A3" s="22">
        <v>3</v>
      </c>
      <c r="B3" s="23" t="s">
        <v>469</v>
      </c>
      <c r="C3" s="23" t="s">
        <v>470</v>
      </c>
      <c r="D3" s="23" t="s">
        <v>471</v>
      </c>
      <c r="E3" s="32">
        <v>5.69</v>
      </c>
      <c r="F3" s="33">
        <v>3</v>
      </c>
      <c r="G3" s="34">
        <f t="shared" si="0"/>
        <v>17.07</v>
      </c>
    </row>
    <row r="4" spans="1:8" x14ac:dyDescent="0.25">
      <c r="A4" s="22">
        <v>1</v>
      </c>
      <c r="B4" s="23" t="s">
        <v>472</v>
      </c>
      <c r="C4" s="17" t="s">
        <v>190</v>
      </c>
      <c r="D4" s="23" t="s">
        <v>473</v>
      </c>
      <c r="E4" s="32">
        <v>0.7</v>
      </c>
      <c r="F4" s="33">
        <v>1</v>
      </c>
      <c r="G4" s="34">
        <f t="shared" si="0"/>
        <v>0.7</v>
      </c>
    </row>
    <row r="5" spans="1:8" x14ac:dyDescent="0.25">
      <c r="A5" s="22">
        <v>1</v>
      </c>
      <c r="B5" s="23" t="s">
        <v>474</v>
      </c>
      <c r="C5" s="23" t="s">
        <v>190</v>
      </c>
      <c r="D5" s="23" t="s">
        <v>475</v>
      </c>
      <c r="E5" s="32">
        <v>0.7</v>
      </c>
      <c r="F5" s="33">
        <v>1</v>
      </c>
      <c r="G5" s="34">
        <f t="shared" si="0"/>
        <v>0.7</v>
      </c>
    </row>
    <row r="6" spans="1:8" x14ac:dyDescent="0.25">
      <c r="A6" s="35">
        <v>3</v>
      </c>
      <c r="B6" s="36" t="s">
        <v>476</v>
      </c>
      <c r="C6" s="36" t="s">
        <v>190</v>
      </c>
      <c r="D6" s="36" t="s">
        <v>477</v>
      </c>
      <c r="E6" s="37">
        <v>1.86</v>
      </c>
      <c r="F6" s="38">
        <v>3</v>
      </c>
      <c r="G6" s="34">
        <f t="shared" si="0"/>
        <v>5.58</v>
      </c>
    </row>
    <row r="7" spans="1:8" x14ac:dyDescent="0.25">
      <c r="A7" s="23">
        <v>8</v>
      </c>
      <c r="B7" s="23" t="s">
        <v>478</v>
      </c>
      <c r="C7" s="23" t="s">
        <v>190</v>
      </c>
      <c r="D7" s="23" t="s">
        <v>479</v>
      </c>
      <c r="E7" s="39">
        <v>3.7499999999999999E-2</v>
      </c>
      <c r="F7" s="33">
        <v>8</v>
      </c>
      <c r="G7" s="34">
        <f t="shared" si="0"/>
        <v>0.3</v>
      </c>
    </row>
    <row r="8" spans="1:8" x14ac:dyDescent="0.25">
      <c r="A8" s="23">
        <v>8</v>
      </c>
      <c r="B8" s="23" t="s">
        <v>480</v>
      </c>
      <c r="C8" s="23" t="s">
        <v>481</v>
      </c>
      <c r="D8" s="23" t="s">
        <v>482</v>
      </c>
      <c r="E8" s="39">
        <f>3.98/100</f>
        <v>3.9800000000000002E-2</v>
      </c>
      <c r="F8" s="33">
        <v>8</v>
      </c>
      <c r="G8" s="34">
        <f t="shared" si="0"/>
        <v>0.31840000000000002</v>
      </c>
    </row>
    <row r="9" spans="1:8" x14ac:dyDescent="0.25">
      <c r="A9" s="23">
        <v>10</v>
      </c>
      <c r="B9" s="23" t="s">
        <v>483</v>
      </c>
      <c r="C9" s="23" t="s">
        <v>481</v>
      </c>
      <c r="D9" s="23" t="s">
        <v>484</v>
      </c>
      <c r="E9" s="39">
        <f>1.99/100</f>
        <v>1.9900000000000001E-2</v>
      </c>
      <c r="F9" s="33">
        <v>10</v>
      </c>
      <c r="G9" s="34">
        <f t="shared" si="0"/>
        <v>0.19900000000000001</v>
      </c>
    </row>
    <row r="10" spans="1:8" x14ac:dyDescent="0.25">
      <c r="A10" s="23">
        <v>8</v>
      </c>
      <c r="B10" s="23" t="s">
        <v>485</v>
      </c>
      <c r="C10" s="23" t="s">
        <v>486</v>
      </c>
      <c r="D10" s="23" t="s">
        <v>487</v>
      </c>
      <c r="E10" s="39">
        <f>10.38/10</f>
        <v>1.038</v>
      </c>
      <c r="F10" s="33">
        <v>8</v>
      </c>
      <c r="G10" s="34">
        <f t="shared" si="0"/>
        <v>8.3040000000000003</v>
      </c>
    </row>
    <row r="11" spans="1:8" x14ac:dyDescent="0.25">
      <c r="A11" s="23">
        <v>8</v>
      </c>
      <c r="B11" s="23" t="s">
        <v>488</v>
      </c>
      <c r="C11" s="23" t="s">
        <v>481</v>
      </c>
      <c r="D11" s="23" t="s">
        <v>489</v>
      </c>
      <c r="E11" s="39">
        <f>4.33/25</f>
        <v>0.17319999999999999</v>
      </c>
      <c r="F11" s="33">
        <v>8</v>
      </c>
      <c r="G11" s="34">
        <f t="shared" si="0"/>
        <v>1.3855999999999999</v>
      </c>
    </row>
    <row r="12" spans="1:8" x14ac:dyDescent="0.25">
      <c r="A12" s="40">
        <v>1</v>
      </c>
      <c r="B12" s="23" t="s">
        <v>490</v>
      </c>
      <c r="C12" s="23" t="s">
        <v>190</v>
      </c>
      <c r="D12" s="40" t="s">
        <v>491</v>
      </c>
      <c r="E12" s="39">
        <v>19.71</v>
      </c>
      <c r="F12" s="41">
        <v>1</v>
      </c>
      <c r="G12" s="42">
        <f t="shared" si="0"/>
        <v>19.71</v>
      </c>
    </row>
    <row r="13" spans="1:8" x14ac:dyDescent="0.25">
      <c r="A13" s="23">
        <v>1</v>
      </c>
      <c r="B13" s="23" t="s">
        <v>492</v>
      </c>
      <c r="C13" s="23" t="s">
        <v>190</v>
      </c>
      <c r="D13" s="23" t="s">
        <v>493</v>
      </c>
      <c r="E13" s="39">
        <v>60.12</v>
      </c>
      <c r="F13" s="41">
        <v>1</v>
      </c>
      <c r="G13" s="42">
        <f t="shared" si="0"/>
        <v>60.12</v>
      </c>
    </row>
    <row r="14" spans="1:8" x14ac:dyDescent="0.25">
      <c r="A14" s="30">
        <v>2</v>
      </c>
      <c r="B14" s="23" t="s">
        <v>494</v>
      </c>
      <c r="C14" s="30" t="s">
        <v>495</v>
      </c>
      <c r="D14" s="30" t="s">
        <v>496</v>
      </c>
      <c r="E14" s="43">
        <v>6.87</v>
      </c>
      <c r="F14" s="44">
        <v>2</v>
      </c>
      <c r="G14" s="42">
        <f t="shared" si="0"/>
        <v>13.74</v>
      </c>
    </row>
    <row r="15" spans="1:8" x14ac:dyDescent="0.25">
      <c r="A15" s="23">
        <v>1</v>
      </c>
      <c r="B15" s="23" t="s">
        <v>497</v>
      </c>
      <c r="C15" s="30" t="s">
        <v>495</v>
      </c>
      <c r="D15" s="30" t="s">
        <v>498</v>
      </c>
      <c r="E15" s="43">
        <v>6.75</v>
      </c>
      <c r="F15" s="5">
        <v>1</v>
      </c>
      <c r="G15" s="45">
        <f t="shared" si="0"/>
        <v>6.75</v>
      </c>
    </row>
    <row r="16" spans="1:8" x14ac:dyDescent="0.25">
      <c r="A16" s="23">
        <v>1</v>
      </c>
      <c r="B16" s="23" t="s">
        <v>499</v>
      </c>
      <c r="C16" s="30" t="s">
        <v>495</v>
      </c>
      <c r="D16" s="30" t="s">
        <v>500</v>
      </c>
      <c r="E16" s="43">
        <v>6</v>
      </c>
      <c r="F16" s="5">
        <v>1</v>
      </c>
      <c r="G16" s="45">
        <f t="shared" si="0"/>
        <v>6</v>
      </c>
    </row>
    <row r="17" spans="1:7" x14ac:dyDescent="0.25">
      <c r="A17" s="23">
        <v>4</v>
      </c>
      <c r="B17" s="30" t="s">
        <v>501</v>
      </c>
      <c r="C17" s="23" t="s">
        <v>190</v>
      </c>
      <c r="D17" s="30" t="s">
        <v>502</v>
      </c>
      <c r="E17" s="39">
        <v>9.2999999999999992E-3</v>
      </c>
      <c r="F17" s="41">
        <v>4</v>
      </c>
      <c r="G17" s="42">
        <f t="shared" si="0"/>
        <v>3.7199999999999997E-2</v>
      </c>
    </row>
    <row r="18" spans="1:7" x14ac:dyDescent="0.25">
      <c r="A18" s="23">
        <v>4</v>
      </c>
      <c r="B18" s="30" t="s">
        <v>503</v>
      </c>
      <c r="C18" s="23" t="s">
        <v>190</v>
      </c>
      <c r="D18" s="30">
        <v>4802</v>
      </c>
      <c r="E18" s="39">
        <v>0.56100000000000005</v>
      </c>
      <c r="F18" s="5">
        <v>8</v>
      </c>
      <c r="G18" s="42">
        <f>F18*E18</f>
        <v>4.4880000000000004</v>
      </c>
    </row>
    <row r="19" spans="1:7" x14ac:dyDescent="0.25">
      <c r="A19" s="23">
        <v>4</v>
      </c>
      <c r="B19" s="30" t="s">
        <v>504</v>
      </c>
      <c r="C19" s="23" t="s">
        <v>190</v>
      </c>
      <c r="D19" s="30" t="s">
        <v>505</v>
      </c>
      <c r="E19" s="39">
        <v>2.2700000000000001E-2</v>
      </c>
      <c r="F19" s="5">
        <v>4</v>
      </c>
      <c r="G19" s="42">
        <f t="shared" ref="G19:G22" si="1">F19*E19</f>
        <v>9.0800000000000006E-2</v>
      </c>
    </row>
    <row r="20" spans="1:7" x14ac:dyDescent="0.25">
      <c r="A20" s="23">
        <v>4</v>
      </c>
      <c r="B20" s="30" t="s">
        <v>506</v>
      </c>
      <c r="C20" s="30" t="s">
        <v>190</v>
      </c>
      <c r="D20" s="30" t="s">
        <v>507</v>
      </c>
      <c r="E20" s="43">
        <v>3.8399999999999997E-2</v>
      </c>
      <c r="F20" s="5">
        <v>4</v>
      </c>
      <c r="G20" s="42">
        <f t="shared" si="1"/>
        <v>0.15359999999999999</v>
      </c>
    </row>
    <row r="21" spans="1:7" x14ac:dyDescent="0.25">
      <c r="A21" s="23">
        <v>4</v>
      </c>
      <c r="B21" s="30" t="s">
        <v>508</v>
      </c>
      <c r="C21" s="30" t="s">
        <v>190</v>
      </c>
      <c r="D21" s="30">
        <v>25501</v>
      </c>
      <c r="E21" s="43">
        <v>0.55000000000000004</v>
      </c>
      <c r="F21" s="5">
        <v>8</v>
      </c>
      <c r="G21" s="42">
        <f t="shared" si="1"/>
        <v>4.4000000000000004</v>
      </c>
    </row>
    <row r="22" spans="1:7" ht="15.75" thickBot="1" x14ac:dyDescent="0.3">
      <c r="A22" s="23">
        <v>4</v>
      </c>
      <c r="B22" s="30" t="s">
        <v>509</v>
      </c>
      <c r="C22" s="30" t="s">
        <v>190</v>
      </c>
      <c r="D22" s="30" t="s">
        <v>510</v>
      </c>
      <c r="E22" s="43">
        <v>5.9400000000000001E-2</v>
      </c>
      <c r="F22" s="46">
        <v>4</v>
      </c>
      <c r="G22" s="47">
        <f t="shared" si="1"/>
        <v>0.23760000000000001</v>
      </c>
    </row>
    <row r="23" spans="1:7" ht="15.75" thickBot="1" x14ac:dyDescent="0.3">
      <c r="F23" s="28" t="s">
        <v>462</v>
      </c>
      <c r="G23" s="29">
        <f>SUM(G2:G22)</f>
        <v>151.34420000000003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RF Front End</vt:lpstr>
      <vt:lpstr>ADC</vt:lpstr>
      <vt:lpstr>USB and FPGA</vt:lpstr>
      <vt:lpstr>New Protos</vt:lpstr>
      <vt:lpstr>RF FRONT END BOARD FINAL</vt:lpstr>
      <vt:lpstr>POWER BOARD FINAL</vt:lpstr>
      <vt:lpstr>CLK &amp; CONN BOARD</vt:lpstr>
      <vt:lpstr>Enclosure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Soberal</dc:creator>
  <cp:lastModifiedBy>phil</cp:lastModifiedBy>
  <cp:lastPrinted>2011-05-26T04:51:17Z</cp:lastPrinted>
  <dcterms:created xsi:type="dcterms:W3CDTF">2011-04-27T22:28:19Z</dcterms:created>
  <dcterms:modified xsi:type="dcterms:W3CDTF">2011-08-16T02:06:19Z</dcterms:modified>
</cp:coreProperties>
</file>